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rosenberg/Desktop/"/>
    </mc:Choice>
  </mc:AlternateContent>
  <xr:revisionPtr revIDLastSave="0" documentId="8_{8755CEE2-E810-434C-89AC-2BC7CD6448AD}" xr6:coauthVersionLast="47" xr6:coauthVersionMax="47" xr10:uidLastSave="{00000000-0000-0000-0000-000000000000}"/>
  <bookViews>
    <workbookView xWindow="0" yWindow="0" windowWidth="28800" windowHeight="18000" activeTab="6" xr2:uid="{00000000-000D-0000-FFFF-FFFF00000000}"/>
  </bookViews>
  <sheets>
    <sheet name="Parent Chart" sheetId="2" r:id="rId1"/>
    <sheet name="Child Chart" sheetId="4" r:id="rId2"/>
    <sheet name="Time based-outcome" sheetId="6" r:id="rId3"/>
    <sheet name="Campaign Backing" sheetId="8" r:id="rId4"/>
    <sheet name="Sheet3" sheetId="11" r:id="rId5"/>
    <sheet name="Outcome Based on Goal" sheetId="7" r:id="rId6"/>
    <sheet name="Crowdfunding" sheetId="1" r:id="rId7"/>
  </sheets>
  <definedNames>
    <definedName name="_xlnm._FilterDatabase" localSheetId="3" hidden="1">'Campaign Backing'!$A$1:$B$1001</definedName>
    <definedName name="_xlnm._FilterDatabase" localSheetId="6" hidden="1">Crowdfunding!$R$1:$R$1001</definedName>
    <definedName name="_xlcn.WorksheetConnection_CrowdfundingAT" hidden="1">Crowdfunding!$A:$T</definedName>
  </definedNames>
  <calcPr calcId="191029"/>
  <pivotCaches>
    <pivotCache cacheId="2" r:id="rId8"/>
    <pivotCache cacheId="1" r:id="rId9"/>
  </pivotCaches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8" l="1"/>
  <c r="K7" i="8"/>
  <c r="K8" i="8"/>
  <c r="L8" i="8"/>
  <c r="L6" i="8"/>
  <c r="L5" i="8"/>
  <c r="L4" i="8"/>
  <c r="L3" i="8"/>
  <c r="K6" i="8"/>
  <c r="K5" i="8"/>
  <c r="K3" i="8"/>
  <c r="K4" i="8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H2" i="7"/>
  <c r="G2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2" i="7"/>
  <c r="B11" i="7"/>
  <c r="B10" i="7"/>
  <c r="B9" i="7"/>
  <c r="B8" i="7"/>
  <c r="B7" i="7"/>
  <c r="B6" i="7"/>
  <c r="B13" i="7"/>
  <c r="B5" i="7"/>
  <c r="B4" i="7"/>
  <c r="B3" i="7"/>
  <c r="B2" i="7"/>
  <c r="W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F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913A84-1818-4AC4-98A0-02DE30AB7F7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9250E2D-9F2F-44D5-85BB-F90C249C3322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spotlight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<sst xmlns="http://schemas.openxmlformats.org/spreadsheetml/2006/main" count="9505" uniqueCount="2123">
  <si>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</si>
  <si>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</si>
  <si>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</si>
  <si>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</si>
  <si>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</si>
  <si>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</si>
  <si>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</si>
  <si>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</si>
  <si>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</si>
  <si>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</si>
  <si>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</si>
  <si>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</si>
  <si>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</si>
  <si>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</si>
  <si>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</si>
  <si>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</si>
  <si>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</si>
  <si>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</si>
  <si>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</si>
  <si>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</si>
  <si>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</si>
  <si>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</si>
  <si>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</si>
  <si>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</si>
  <si>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</si>
  <si>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</si>
  <si>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</si>
  <si>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</si>
  <si>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</si>
  <si>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</si>
  <si>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</si>
  <si>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</si>
  <si>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</si>
  <si>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</si>
  <si>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</si>
  <si>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</si>
  <si>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</si>
  <si>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</si>
  <si>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</si>
  <si>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</si>
  <si>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</si>
  <si>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</si>
  <si>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</si>
  <si>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</si>
  <si>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</si>
  <si>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</si>
  <si>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</si>
  <si>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</si>
  <si>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</si>
  <si>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</si>
  <si>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</si>
  <si>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</si>
  <si>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</si>
  <si>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</si>
  <si>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</si>
  <si>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</si>
  <si>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</si>
  <si>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</si>
  <si>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</si>
  <si>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</si>
  <si>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</si>
  <si>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</si>
  <si>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</si>
  <si>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</si>
  <si>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</si>
  <si>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</si>
  <si>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</si>
  <si>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</si>
  <si>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</si>
  <si>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</si>
  <si>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</si>
  <si>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</si>
  <si>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</si>
  <si>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</si>
  <si>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</si>
  <si>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</si>
  <si>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</si>
  <si>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</si>
  <si>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</si>
  <si>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</si>
  <si>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</si>
  <si>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</si>
  <si>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</si>
  <si>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</si>
  <si>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</si>
  <si>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</si>
  <si>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</si>
  <si>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</si>
  <si>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</si>
  <si>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</si>
  <si>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</si>
  <si>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</si>
  <si>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</si>
  <si>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</si>
  <si>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</si>
  <si>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</si>
  <si>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</si>
  <si>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</si>
  <si>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</si>
  <si>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</si>
  <si>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</si>
  <si>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</si>
  <si>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</si>
  <si>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</si>
  <si>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</si>
  <si>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</si>
  <si>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</si>
  <si>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</si>
  <si>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</si>
  <si>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</si>
  <si>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</si>
  <si>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</si>
  <si>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</si>
  <si>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</si>
  <si>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</si>
  <si>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</si>
  <si>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</si>
  <si>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</si>
  <si>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</si>
  <si>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</si>
  <si>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</si>
  <si>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</si>
  <si>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</si>
  <si>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</si>
  <si>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</si>
  <si>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</si>
  <si>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</si>
  <si>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</si>
  <si>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</si>
  <si>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</si>
  <si>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</si>
  <si>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</si>
  <si>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</si>
  <si>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</si>
  <si>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</si>
  <si>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</si>
  <si>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</si>
  <si>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</si>
  <si>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</si>
  <si>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</si>
  <si>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</si>
  <si>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</si>
  <si>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</si>
  <si>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</si>
  <si>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</si>
  <si>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</si>
  <si>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</si>
  <si>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</si>
  <si>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</si>
  <si>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</si>
  <si>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</si>
  <si>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</si>
  <si>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</si>
  <si>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</si>
  <si>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</si>
  <si>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</si>
  <si>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</si>
  <si>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</si>
  <si>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</si>
  <si>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</si>
  <si>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</si>
  <si>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</si>
  <si>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</si>
  <si>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</si>
  <si>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</si>
  <si>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</si>
  <si>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</si>
  <si>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</si>
  <si>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</si>
  <si>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</si>
  <si>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</si>
  <si>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</si>
  <si>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</si>
  <si>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</si>
  <si>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</si>
  <si>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</si>
  <si>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</si>
  <si>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</si>
  <si>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</si>
  <si>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</si>
  <si>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</si>
  <si>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</si>
  <si>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</si>
  <si>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</si>
  <si>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</si>
  <si>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</si>
  <si>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</si>
  <si>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</si>
  <si>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</si>
  <si>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</si>
  <si>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</si>
  <si>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</si>
  <si>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</si>
  <si>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</si>
  <si>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</si>
  <si>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</si>
  <si>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</si>
  <si>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</si>
  <si>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</si>
  <si>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</si>
  <si>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</si>
  <si>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</si>
  <si>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</si>
  <si>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</si>
  <si>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</si>
  <si>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</si>
  <si>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</si>
  <si>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</si>
  <si>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</si>
  <si>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</si>
  <si>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</si>
  <si>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</si>
  <si>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</si>
  <si>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</si>
  <si>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</si>
  <si>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</si>
  <si>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</si>
  <si>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</si>
  <si>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</si>
  <si>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</si>
  <si>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</si>
  <si>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</si>
  <si>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</si>
  <si>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</si>
  <si>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</si>
  <si>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</si>
  <si>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</si>
  <si>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</si>
  <si>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</si>
  <si>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</si>
  <si>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</si>
  <si>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</si>
  <si>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</si>
  <si>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</si>
  <si>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</si>
  <si>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</si>
  <si>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</si>
  <si>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</si>
  <si>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</si>
  <si>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</si>
  <si>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</si>
  <si>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</si>
  <si>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</si>
  <si>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</si>
  <si>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</si>
  <si>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</si>
  <si>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</si>
  <si>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</si>
  <si>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</si>
  <si>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</si>
  <si>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</si>
  <si>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</si>
  <si>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</si>
  <si>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</si>
  <si>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</si>
  <si>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</si>
  <si>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</si>
  <si>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</si>
  <si>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</si>
  <si>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</si>
  <si>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</si>
  <si>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</si>
  <si>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</si>
  <si>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</si>
  <si>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</si>
  <si>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</si>
  <si>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</si>
  <si>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</si>
  <si>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</si>
  <si>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</si>
  <si>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</si>
  <si>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</si>
  <si>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</si>
  <si>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</si>
  <si>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</si>
  <si>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</si>
  <si>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</si>
  <si>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</si>
  <si>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</si>
  <si>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</si>
  <si>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</si>
  <si>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</si>
  <si>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</si>
  <si>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</si>
  <si>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</si>
  <si>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</si>
  <si>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</si>
  <si>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</si>
  <si>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</si>
  <si>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</si>
  <si>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</si>
  <si>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</si>
  <si>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</si>
  <si>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</si>
  <si>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</si>
  <si>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</si>
  <si>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</si>
  <si>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</si>
  <si>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</si>
  <si>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</si>
  <si>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</si>
  <si>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</si>
  <si>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</si>
  <si>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</si>
  <si>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</si>
  <si>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</si>
  <si>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</si>
  <si>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</si>
  <si>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</si>
  <si>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</si>
  <si>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</si>
  <si>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</si>
  <si>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</si>
  <si>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</si>
  <si>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</si>
  <si>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</si>
  <si>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</si>
  <si>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</si>
  <si>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</si>
  <si>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</si>
  <si>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</si>
  <si>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</si>
  <si>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</si>
  <si>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</si>
  <si>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</si>
  <si>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</si>
  <si>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</si>
  <si>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</si>
  <si>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</si>
  <si>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</si>
  <si>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</si>
  <si>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</si>
  <si>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</si>
  <si>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</si>
  <si>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</si>
  <si>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</si>
  <si>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</si>
  <si>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</si>
  <si>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</si>
  <si>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</si>
  <si>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</si>
  <si>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</si>
  <si>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</si>
  <si>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</si>
  <si>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</si>
  <si>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</si>
  <si>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</si>
  <si>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</si>
  <si>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</si>
  <si>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</si>
  <si>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</si>
  <si>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</si>
  <si>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</si>
  <si>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</si>
  <si>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</si>
  <si>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</si>
  <si>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</si>
  <si>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</si>
  <si>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</si>
  <si>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</si>
  <si>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</si>
  <si>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</si>
  <si>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</si>
  <si>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</si>
  <si>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</si>
  <si>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</si>
  <si>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</si>
  <si>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</si>
  <si>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</si>
  <si>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</si>
  <si>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</si>
  <si>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</si>
  <si>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</si>
  <si>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</si>
  <si>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</si>
  <si>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</si>
  <si>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</si>
  <si>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</si>
  <si>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</si>
  <si>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</si>
  <si>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</si>
  <si>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</si>
  <si>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</si>
  <si>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</si>
  <si>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</si>
  <si>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</si>
  <si>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</si>
  <si>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</si>
  <si>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</si>
  <si>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</si>
  <si>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</si>
  <si>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</si>
  <si>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</si>
  <si>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</si>
  <si>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</si>
  <si>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</si>
  <si>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</si>
  <si>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</si>
  <si>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</si>
  <si>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</si>
  <si>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</si>
  <si>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</si>
  <si>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</si>
  <si>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</si>
  <si>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</si>
  <si>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</si>
  <si>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</si>
  <si>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</si>
  <si>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</si>
  <si>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</si>
  <si>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</si>
  <si>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</si>
  <si>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</si>
  <si>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</si>
  <si>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</si>
  <si>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</si>
  <si>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</si>
  <si>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</si>
  <si>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</si>
  <si>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</si>
  <si>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</si>
  <si>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</si>
  <si>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</si>
  <si>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</si>
  <si>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</si>
  <si>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</si>
  <si>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</si>
  <si>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</si>
  <si>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</si>
  <si>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</si>
  <si>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</si>
  <si>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</si>
  <si>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</si>
  <si>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</si>
  <si>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</si>
  <si>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</si>
  <si>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</si>
  <si>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</si>
  <si>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</si>
  <si>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</si>
  <si>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</si>
  <si>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</si>
  <si>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</si>
  <si>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</si>
  <si>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</si>
  <si>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</si>
  <si>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</si>
  <si>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</si>
  <si>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</si>
  <si>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</si>
  <si>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</si>
  <si>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</si>
  <si>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</si>
  <si>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</si>
  <si>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</si>
  <si>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</si>
  <si>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</si>
  <si>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</si>
  <si>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</si>
  <si>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</si>
  <si>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</si>
  <si>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</si>
  <si>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</si>
  <si>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</si>
  <si>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</si>
  <si>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</si>
  <si>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</si>
  <si>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</si>
  <si>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</si>
  <si>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</si>
  <si>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</si>
  <si>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</si>
  <si>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</si>
  <si>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</si>
  <si>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</si>
  <si>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</si>
  <si>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</si>
  <si>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</si>
  <si>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</si>
  <si>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</si>
  <si>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</si>
  <si>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</si>
  <si>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</si>
  <si>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</si>
  <si>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</si>
  <si>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</si>
  <si>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</si>
  <si>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</si>
  <si>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</si>
  <si>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</si>
  <si>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</si>
  <si>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</si>
  <si>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</si>
  <si>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</si>
  <si>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</si>
  <si>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</si>
  <si>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</si>
  <si>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</si>
  <si>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</si>
  <si>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</si>
  <si>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</si>
  <si>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</si>
  <si>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</si>
  <si>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</si>
  <si>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</si>
  <si>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</si>
  <si>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</si>
  <si>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</si>
  <si>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</si>
  <si>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</si>
  <si>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</si>
  <si>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</si>
  <si>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</si>
  <si>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</si>
  <si>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</si>
  <si>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</si>
  <si>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</si>
  <si>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</si>
  <si>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</si>
  <si>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</si>
  <si>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</si>
  <si>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</si>
  <si>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</si>
  <si>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</si>
  <si>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</si>
  <si>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</si>
  <si>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</si>
  <si>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</si>
  <si>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</si>
  <si>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</si>
  <si>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</si>
  <si>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</si>
  <si>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</si>
  <si>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</si>
  <si>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</si>
  <si>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</si>
  <si>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</si>
  <si>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</si>
  <si>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</si>
  <si>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</si>
  <si>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</si>
  <si>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</si>
  <si>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</si>
  <si>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</si>
  <si>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</si>
  <si>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</si>
  <si>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</si>
  <si>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</si>
  <si>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</si>
  <si>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</si>
  <si>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</si>
  <si>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</si>
  <si>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</si>
  <si>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</si>
  <si>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</si>
  <si>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</si>
  <si>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</si>
  <si>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</si>
  <si>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</si>
  <si>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</si>
  <si>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</si>
  <si>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</si>
  <si>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</si>
  <si>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</si>
  <si>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</si>
  <si>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</si>
  <si>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</si>
  <si>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</si>
  <si>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</si>
  <si>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</si>
  <si>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</si>
  <si>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</si>
  <si>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</si>
  <si>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</si>
  <si>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</si>
  <si>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</si>
  <si>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</si>
  <si>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</si>
  <si>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</si>
  <si>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</si>
  <si>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</si>
  <si>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</si>
  <si>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</si>
  <si>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</si>
  <si>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</si>
  <si>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</si>
  <si>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</si>
  <si>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</si>
  <si>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</si>
  <si>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</si>
  <si>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</si>
  <si>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</si>
  <si>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</si>
  <si>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</si>
  <si>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</si>
  <si>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</si>
  <si>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</si>
  <si>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</si>
  <si>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</si>
  <si>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</si>
  <si>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</si>
  <si>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</si>
  <si>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</si>
  <si>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</si>
  <si>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</si>
  <si>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</si>
  <si>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</si>
  <si>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</si>
  <si>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</si>
  <si>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</si>
  <si>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</si>
  <si>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</si>
  <si>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</si>
  <si>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</si>
  <si>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</si>
  <si>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</si>
  <si>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</si>
  <si>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</si>
  <si>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</si>
  <si>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</si>
  <si>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</si>
  <si>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</si>
  <si>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</si>
  <si>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</si>
  <si>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</si>
  <si>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</si>
  <si>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</si>
  <si>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</si>
  <si>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</si>
  <si>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</si>
  <si>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</si>
  <si>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</si>
  <si>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</si>
  <si>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</si>
  <si>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</si>
  <si>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</si>
  <si>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</si>
  <si>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</si>
  <si>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</si>
  <si>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</si>
  <si>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</si>
  <si>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</si>
  <si>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</si>
  <si>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</si>
  <si>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</si>
  <si>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</si>
  <si>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</si>
  <si>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</si>
  <si>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</si>
  <si>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</si>
  <si>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</si>
  <si>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</si>
  <si>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</si>
  <si>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</si>
  <si>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</si>
  <si>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</si>
  <si>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</si>
  <si>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</si>
  <si>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</si>
  <si>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</si>
  <si>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</si>
  <si>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</si>
  <si>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</si>
  <si>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</si>
  <si>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</si>
  <si>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</si>
  <si>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</si>
  <si>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</si>
  <si>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</si>
  <si>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</si>
  <si>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</si>
  <si>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</si>
  <si>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</si>
  <si>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</si>
  <si>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</si>
  <si>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</si>
  <si>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</si>
  <si>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</si>
  <si>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</si>
  <si>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</si>
  <si>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</si>
  <si>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</si>
  <si>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</si>
  <si>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</si>
  <si>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</si>
  <si>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</si>
  <si>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</si>
  <si>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</si>
  <si>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</si>
  <si>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</si>
  <si>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</si>
  <si>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</si>
  <si>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</si>
  <si>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</si>
  <si>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</si>
  <si>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</si>
  <si>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</si>
  <si>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</si>
  <si>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</si>
  <si>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</si>
  <si>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</si>
  <si>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</si>
  <si>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</si>
  <si>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</si>
  <si>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</si>
  <si>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</si>
  <si>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</si>
  <si>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</si>
  <si>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</si>
  <si>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</si>
  <si>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</si>
  <si>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</si>
  <si>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</si>
  <si>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</si>
  <si>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</si>
  <si>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</si>
  <si>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</si>
  <si>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</si>
  <si>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</si>
  <si>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</si>
  <si>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</si>
  <si>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</si>
  <si>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</si>
  <si>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</si>
  <si>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</si>
  <si>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</si>
  <si>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</si>
  <si>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</si>
  <si>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</si>
  <si>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</si>
  <si>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</si>
  <si>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</si>
  <si>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</si>
  <si>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</si>
  <si>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</si>
  <si>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</si>
  <si>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</si>
  <si>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</si>
  <si>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</si>
  <si>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</si>
  <si>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</si>
  <si>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</si>
  <si>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</si>
  <si>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</si>
  <si>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</si>
  <si>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</si>
  <si>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</si>
  <si>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</si>
  <si>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</si>
  <si>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</si>
  <si>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</si>
  <si>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</si>
  <si>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</si>
  <si>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</si>
  <si>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</si>
  <si>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</si>
  <si>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</si>
  <si>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</si>
  <si>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</si>
  <si>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</si>
  <si>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</si>
  <si>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</si>
  <si>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</si>
  <si>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</si>
  <si>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</si>
  <si>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</si>
  <si>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</si>
  <si>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</si>
  <si>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</si>
  <si>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</si>
  <si>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</si>
  <si>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</si>
  <si>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</si>
  <si>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</si>
  <si>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</si>
  <si>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</si>
  <si>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</si>
  <si>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</si>
  <si>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</si>
  <si>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</si>
  <si>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</si>
  <si>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</si>
  <si>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</si>
  <si>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</si>
  <si>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</si>
  <si>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</si>
  <si>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</si>
  <si>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</si>
  <si>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</si>
  <si>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</si>
  <si>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</si>
  <si>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</si>
  <si>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</si>
  <si>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</si>
  <si>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</si>
  <si>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</si>
  <si>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</si>
  <si>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</si>
  <si>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</si>
  <si>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</si>
  <si>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</si>
  <si>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</si>
  <si>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</si>
  <si>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</si>
  <si>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</si>
  <si>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</si>
  <si>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</si>
  <si>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</si>
  <si>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</si>
  <si>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</si>
  <si>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</si>
  <si>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</si>
  <si>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</si>
  <si>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</si>
  <si>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</si>
  <si>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</si>
  <si>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</si>
  <si>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</si>
  <si>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</si>
  <si>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</si>
  <si>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</si>
  <si>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</si>
  <si>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</si>
  <si>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</si>
  <si>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</si>
  <si>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</si>
  <si>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</si>
  <si>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</si>
  <si>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</si>
  <si>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</si>
  <si>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</si>
  <si>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</si>
  <si>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</si>
  <si>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</si>
  <si>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</si>
  <si>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</si>
  <si>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</si>
  <si>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</si>
  <si>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</si>
  <si>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</si>
  <si>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</si>
  <si>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</si>
  <si>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</si>
  <si>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</si>
  <si>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</si>
  <si>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</si>
  <si>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</si>
  <si>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</si>
  <si>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</si>
  <si>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</si>
  <si>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</si>
  <si>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</si>
  <si>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</si>
  <si>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</si>
  <si>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</si>
  <si>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</si>
  <si>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</si>
  <si>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</si>
  <si>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</si>
  <si>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</si>
  <si>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</si>
  <si>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</si>
  <si>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</si>
  <si>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</si>
  <si>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</si>
  <si>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</si>
  <si>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</si>
  <si>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</si>
  <si>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</si>
  <si>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</si>
  <si>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</si>
  <si>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</si>
  <si>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</si>
  <si>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</si>
  <si>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</si>
  <si>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</si>
  <si>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</si>
  <si>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</si>
  <si>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</si>
  <si>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</si>
  <si>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</si>
  <si>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</si>
  <si>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</si>
  <si>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</si>
  <si>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</si>
  <si>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</si>
  <si>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</si>
  <si>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</si>
  <si>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</si>
  <si>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</si>
  <si>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</si>
  <si>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</si>
  <si>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</si>
  <si>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</si>
  <si>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</si>
  <si>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</si>
  <si>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</si>
  <si>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</si>
  <si>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</si>
  <si>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</si>
  <si>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</si>
  <si>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</si>
  <si>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</si>
  <si>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</si>
  <si>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</si>
  <si>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</si>
  <si>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</si>
  <si>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</si>
  <si>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</si>
  <si>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</si>
  <si>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</si>
  <si>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</si>
  <si>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</si>
  <si>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</si>
  <si>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</si>
  <si>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</si>
  <si>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</si>
  <si>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</si>
  <si>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</si>
  <si>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</si>
  <si>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</si>
  <si>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</si>
  <si>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</si>
  <si>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</si>
  <si>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</si>
  <si>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</si>
  <si>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</si>
  <si>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</si>
  <si>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</si>
  <si>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</si>
  <si>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</si>
  <si>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</si>
  <si>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</si>
  <si>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</si>
  <si>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</si>
  <si>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</si>
  <si>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</si>
  <si>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</si>
  <si>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</si>
  <si>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</si>
  <si>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</si>
  <si>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</si>
  <si>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</si>
  <si>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</si>
  <si>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</si>
  <si>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</si>
  <si>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</si>
  <si>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</si>
  <si>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</si>
  <si>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</si>
  <si>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</si>
  <si>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</si>
  <si>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</si>
  <si>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</si>
  <si>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</si>
  <si>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</si>
  <si>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</si>
  <si>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</si>
  <si>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</si>
  <si>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</si>
  <si>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</si>
  <si>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</si>
  <si>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</si>
  <si>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</si>
  <si>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</si>
  <si>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</si>
  <si>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</si>
  <si>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</si>
  <si>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</si>
  <si>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</si>
  <si>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</si>
  <si>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</si>
  <si>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</si>
  <si>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</si>
  <si>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</si>
  <si>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</si>
  <si>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</si>
  <si>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</si>
  <si>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</si>
  <si>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</si>
  <si>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</si>
  <si>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</si>
  <si>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</si>
  <si>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</si>
  <si>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</si>
  <si>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</si>
  <si>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</si>
  <si>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</si>
  <si>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</si>
  <si>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</si>
  <si>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</si>
  <si>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</si>
  <si>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</si>
  <si>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</si>
  <si>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</si>
  <si>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</si>
  <si>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</si>
  <si>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</si>
  <si>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</si>
  <si>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</si>
  <si>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</si>
  <si>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</si>
  <si>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</si>
  <si>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</si>
  <si>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</si>
  <si>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</si>
  <si>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</si>
  <si>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</si>
  <si>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</si>
  <si>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</si>
  <si>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</si>
  <si>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</si>
  <si>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</si>
  <si>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</si>
  <si>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</si>
  <si>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</si>
  <si>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</si>
  <si>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</si>
  <si>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</si>
  <si>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</si>
  <si>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</si>
  <si>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</si>
  <si>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</si>
  <si>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</si>
  <si>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</si>
  <si>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</si>
  <si>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</si>
  <si>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</si>
  <si>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</si>
  <si>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</si>
  <si>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</si>
  <si>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</si>
  <si>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</si>
  <si>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</si>
  <si>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</si>
  <si>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</si>
  <si>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</si>
  <si>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</si>
  <si>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</si>
  <si>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</si>
  <si>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</si>
  <si>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</si>
  <si>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</si>
  <si>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</si>
  <si>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</si>
  <si>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</si>
  <si>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</si>
  <si>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</si>
  <si>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</si>
  <si>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</si>
  <si>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</si>
  <si>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</si>
  <si>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</si>
  <si>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</si>
  <si>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</si>
  <si>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</si>
  <si>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</si>
  <si>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</si>
  <si>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</si>
  <si>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</si>
  <si>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</si>
  <si>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</si>
  <si>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</si>
  <si>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</si>
  <si>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</si>
  <si>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</si>
  <si>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</si>
  <si>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</si>
  <si>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</si>
  <si>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</si>
  <si>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</si>
  <si>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</si>
  <si>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</si>
  <si>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</si>
  <si>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</si>
  <si>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</si>
  <si>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</si>
  <si>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</si>
  <si>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</si>
  <si>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</si>
  <si>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</si>
  <si>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</si>
  <si>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</si>
  <si>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</si>
  <si>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</si>
  <si>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</si>
  <si>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</si>
  <si>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</si>
  <si>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</si>
  <si>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</si>
  <si>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</si>
  <si>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</si>
  <si>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</si>
  <si>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</si>
  <si>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</si>
  <si>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</si>
  <si>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</si>
  <si>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</si>
  <si>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</si>
  <si>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</si>
  <si>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</si>
  <si>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</si>
  <si>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</si>
  <si>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</si>
  <si>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</si>
  <si>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</si>
  <si>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</si>
  <si>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</si>
  <si>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</si>
  <si>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</si>
  <si>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</si>
  <si>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</si>
  <si>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</si>
  <si>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</si>
  <si>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</si>
  <si>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</si>
  <si>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</si>
  <si>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</si>
  <si>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</si>
  <si>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</si>
  <si>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</si>
  <si>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</si>
  <si>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</si>
  <si>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</si>
  <si>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</si>
  <si>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</si>
  <si>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</si>
  <si>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</si>
  <si>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</si>
  <si>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</si>
  <si>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</si>
  <si>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</si>
  <si>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</si>
  <si>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</si>
  <si>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</si>
  <si>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</si>
  <si>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</si>
  <si>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</si>
  <si>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</si>
  <si>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</si>
  <si>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</si>
  <si>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</si>
  <si>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</si>
  <si>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</si>
  <si>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</si>
  <si>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</si>
  <si>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</si>
  <si>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</si>
  <si>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</si>
  <si>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</si>
  <si>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</si>
  <si>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</si>
  <si>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</si>
  <si>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</si>
  <si>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</si>
  <si>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</si>
  <si>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</si>
  <si>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</si>
  <si>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</si>
  <si>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</si>
  <si>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</si>
  <si>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</si>
  <si>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</si>
  <si>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</si>
  <si>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</si>
  <si>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</si>
  <si>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</si>
  <si>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</si>
  <si>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</si>
  <si>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</si>
  <si>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</si>
  <si>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</si>
  <si>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</si>
  <si>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</si>
  <si>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</si>
  <si>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</si>
  <si>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</si>
  <si>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</si>
  <si>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</si>
  <si>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</si>
  <si>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</si>
  <si>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</si>
  <si>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</si>
  <si>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</si>
  <si>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</si>
  <si>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</si>
  <si>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</si>
  <si>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</si>
  <si>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</si>
  <si>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</si>
  <si>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</si>
  <si>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</si>
  <si>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</si>
  <si>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</si>
  <si>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</si>
  <si>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</si>
  <si>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</si>
  <si>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</si>
  <si>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</si>
  <si>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</si>
  <si>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</si>
  <si>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</si>
  <si>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</si>
  <si>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</si>
  <si>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</si>
  <si>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</si>
  <si>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</si>
  <si>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</si>
  <si>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</si>
  <si>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</si>
  <si>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</si>
  <si>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</si>
  <si>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</si>
  <si>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</si>
  <si>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</si>
  <si>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</si>
  <si>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</si>
  <si>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</si>
  <si>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</si>
  <si>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</si>
  <si>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</si>
  <si>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</si>
  <si>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</si>
  <si>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</si>
  <si>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</si>
  <si>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</si>
  <si>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</si>
  <si>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</si>
  <si>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</si>
  <si>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</si>
  <si>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</si>
  <si>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</si>
  <si>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</si>
  <si>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</si>
  <si>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</si>
  <si>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</si>
  <si>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</si>
  <si>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</si>
  <si>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</si>
  <si>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</si>
  <si>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</si>
  <si>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</si>
  <si>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</si>
  <si>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</si>
  <si>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</si>
  <si>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</si>
  <si>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</si>
  <si>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</si>
  <si>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</si>
  <si>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</si>
  <si>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</si>
  <si>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</si>
  <si>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</si>
  <si>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</si>
  <si>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</si>
  <si>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</si>
  <si>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</si>
  <si>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</si>
  <si>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</si>
  <si>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</si>
  <si>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</si>
  <si>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</si>
  <si>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</si>
  <si>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</si>
  <si>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</si>
  <si>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</si>
  <si>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</si>
  <si>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</si>
  <si>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</si>
  <si>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</si>
  <si>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</si>
  <si>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</si>
  <si>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</si>
  <si>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</si>
  <si>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</si>
  <si>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</si>
  <si>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</si>
  <si>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</si>
  <si>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</si>
  <si>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</si>
  <si>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</si>
  <si>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</si>
  <si>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</si>
  <si>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</si>
  <si>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</si>
  <si>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</si>
  <si>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</si>
  <si>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</si>
  <si>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</si>
  <si>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</si>
  <si>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</si>
  <si>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</si>
  <si>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</si>
  <si>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</si>
  <si>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</si>
  <si>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</si>
  <si>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</si>
  <si>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</si>
  <si>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</si>
  <si>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</si>
  <si>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</si>
  <si>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</si>
  <si>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</si>
  <si>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</si>
  <si>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</si>
  <si>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</si>
  <si>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</si>
  <si>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</si>
  <si>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</si>
  <si>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</si>
  <si>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</si>
  <si>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</si>
  <si>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</si>
  <si>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</si>
  <si>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</si>
  <si>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</si>
  <si>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</si>
  <si>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</si>
  <si>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</si>
  <si>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</si>
  <si>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</si>
  <si>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</si>
  <si>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</si>
  <si>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</si>
  <si>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</si>
  <si>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</si>
  <si>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</si>
  <si>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</si>
  <si>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</si>
  <si>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</si>
  <si>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</si>
  <si>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</si>
  <si>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</si>
  <si>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</si>
  <si>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</si>
  <si>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</si>
  <si>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</si>
  <si>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</si>
  <si>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</si>
  <si>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</si>
  <si>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</si>
  <si>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</si>
  <si>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</si>
  <si>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</si>
  <si>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</si>
  <si>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</si>
  <si>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</si>
  <si>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</si>
  <si>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</si>
  <si>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</si>
  <si>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</si>
  <si>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</si>
  <si>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</si>
  <si>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</si>
  <si>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</si>
  <si>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</si>
  <si>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</si>
  <si>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</si>
  <si>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</si>
  <si>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</si>
  <si>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</si>
  <si>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</si>
  <si>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</si>
  <si>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</si>
  <si>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</si>
  <si>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</si>
  <si>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</si>
  <si>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</si>
  <si>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</si>
  <si>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</si>
  <si>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</si>
  <si>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</si>
  <si>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</si>
  <si>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</si>
  <si>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</si>
  <si>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</si>
  <si>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</si>
  <si>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</si>
  <si>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</si>
  <si>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</si>
  <si>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</si>
  <si>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</si>
  <si>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</si>
  <si>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</si>
  <si>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</si>
  <si>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</si>
  <si>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</si>
  <si>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</si>
  <si>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</si>
  <si>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</si>
  <si>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</si>
  <si>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</si>
  <si>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</si>
  <si>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</si>
  <si>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</si>
  <si>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</si>
  <si>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</si>
  <si>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</si>
  <si>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</si>
  <si>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</si>
  <si>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</si>
  <si>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</si>
  <si>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</si>
  <si>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</si>
  <si>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</si>
  <si>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</si>
  <si>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</si>
  <si>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</si>
  <si>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</si>
  <si>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</si>
  <si>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</si>
  <si>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</si>
  <si>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</si>
  <si>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</si>
  <si>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</si>
  <si>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</si>
  <si>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</si>
  <si>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</si>
  <si>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</si>
  <si>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</si>
  <si>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</si>
  <si>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</si>
  <si>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</si>
  <si>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</si>
  <si>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</si>
  <si>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</si>
  <si>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</si>
  <si>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</si>
  <si>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</si>
  <si>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</si>
  <si>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</si>
  <si>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</si>
  <si>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</si>
  <si>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</si>
  <si>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</si>
  <si>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</si>
  <si>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</si>
  <si>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</si>
  <si>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</si>
  <si>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</si>
  <si>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</si>
  <si>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</si>
  <si>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</si>
  <si>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</si>
  <si>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</si>
  <si>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</si>
  <si>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</si>
  <si>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</si>
  <si>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</si>
  <si>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</si>
  <si>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</si>
  <si>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</si>
  <si>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</si>
  <si>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</si>
  <si>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</si>
  <si>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</si>
  <si>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</si>
  <si>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</si>
  <si>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</si>
  <si>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</si>
  <si>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</si>
  <si>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</si>
  <si>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</si>
  <si>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</si>
  <si>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</si>
  <si>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</si>
  <si>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</si>
  <si>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</si>
  <si>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</si>
  <si>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</si>
  <si>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</si>
  <si>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</si>
  <si>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</si>
  <si>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</si>
  <si>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</si>
  <si>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</si>
  <si>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</si>
  <si>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</si>
  <si>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</si>
  <si>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</si>
  <si>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</si>
  <si>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</si>
  <si>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</si>
  <si>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</si>
  <si>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</si>
  <si>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</si>
  <si>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</si>
  <si>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</si>
  <si>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</si>
  <si>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</si>
  <si>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</si>
  <si>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</si>
  <si>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</si>
  <si>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</si>
  <si>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</si>
  <si>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</si>
  <si>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</si>
  <si>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</si>
  <si>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</si>
  <si>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</si>
  <si>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</si>
  <si>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</si>
  <si>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</si>
  <si>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</si>
  <si>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</si>
  <si>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</si>
  <si>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</si>
  <si>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</si>
  <si>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</si>
  <si>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</si>
  <si>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</si>
  <si>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</si>
  <si>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</si>
  <si>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</si>
  <si>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</si>
  <si>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</si>
  <si>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</si>
  <si>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</si>
  <si>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</si>
  <si>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</si>
  <si>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</si>
  <si>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</si>
  <si>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</si>
  <si>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</si>
  <si>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</si>
  <si>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</si>
  <si>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</si>
  <si>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</si>
  <si>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</si>
  <si>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</si>
  <si>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</si>
  <si>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</si>
  <si>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</si>
  <si>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</si>
  <si>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</si>
  <si>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</si>
  <si>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</si>
  <si>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</si>
  <si>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</si>
  <si>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</si>
  <si>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</si>
  <si>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</si>
  <si>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</si>
  <si>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</si>
  <si>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</si>
  <si>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</si>
  <si>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</si>
  <si>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</si>
  <si>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</si>
  <si>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</si>
  <si>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</si>
  <si>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</si>
  <si>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</si>
  <si>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</si>
  <si>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</si>
  <si>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</si>
  <si>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</si>
  <si>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</si>
  <si>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</si>
  <si>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</si>
  <si>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</si>
  <si>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</si>
  <si>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</si>
  <si>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</si>
  <si>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</si>
  <si>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</si>
  <si>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</si>
  <si>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</si>
  <si>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</si>
  <si>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</si>
  <si>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</si>
  <si>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</si>
  <si>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</si>
  <si>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</si>
  <si>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</si>
  <si>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</si>
  <si>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</si>
  <si>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</si>
  <si>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</si>
  <si>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</si>
  <si>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</si>
  <si>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</si>
  <si>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</si>
  <si>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</si>
  <si>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</si>
  <si>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</si>
  <si>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</si>
  <si>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</si>
  <si>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</si>
  <si>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</si>
  <si>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</si>
  <si>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</si>
  <si>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</si>
  <si>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</si>
  <si>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</si>
  <si>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</si>
  <si>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</si>
  <si>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</si>
  <si>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</si>
  <si>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</si>
  <si>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</si>
  <si>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</si>
  <si>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</si>
  <si>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</si>
  <si>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</si>
  <si>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</si>
  <si>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</si>
  <si>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</si>
  <si>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</si>
  <si>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</si>
  <si>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</si>
  <si>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</si>
  <si>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</si>
  <si>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</si>
  <si>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</si>
  <si>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</si>
  <si>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</si>
  <si>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</si>
  <si>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</si>
  <si>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</si>
  <si>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</si>
  <si>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</si>
  <si>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</si>
  <si>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</si>
  <si>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</si>
  <si>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</si>
  <si>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</si>
  <si>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</si>
  <si>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</si>
  <si>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</si>
  <si>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</si>
  <si>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</si>
  <si>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</si>
  <si>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</si>
  <si>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</si>
  <si>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</si>
  <si>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</si>
  <si>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</si>
  <si>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</si>
  <si>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</si>
  <si>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</si>
  <si>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</si>
  <si>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</si>
  <si>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</si>
  <si>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</si>
  <si>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</si>
  <si>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</si>
  <si>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</si>
  <si>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</si>
  <si>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</si>
  <si>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</si>
  <si>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</si>
  <si>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</si>
  <si>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</si>
  <si>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</si>
  <si>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</si>
  <si>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</si>
  <si>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</si>
  <si>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</si>
  <si>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</si>
  <si>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</si>
  <si>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</si>
  <si>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</si>
  <si>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</si>
  <si>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</si>
  <si>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</si>
  <si>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</si>
  <si>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</si>
  <si>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</si>
  <si>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</si>
  <si>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</si>
  <si>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</si>
  <si>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</si>
  <si>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</si>
  <si>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</si>
  <si>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</si>
  <si>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</si>
  <si>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</si>
  <si>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</si>
  <si>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</si>
  <si>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</si>
  <si>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</si>
  <si>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</si>
  <si>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</si>
  <si>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</si>
  <si>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</si>
  <si>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</si>
  <si>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</si>
  <si>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</si>
  <si>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</si>
  <si>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</si>
  <si>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</si>
  <si>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</si>
  <si>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</si>
  <si>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</si>
  <si>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</si>
  <si>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</si>
  <si>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</si>
  <si>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</si>
  <si>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</si>
  <si>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</si>
  <si>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</si>
  <si>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</si>
  <si>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</si>
  <si>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</si>
  <si>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</si>
  <si>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</si>
  <si>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</si>
  <si>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</si>
  <si>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</si>
  <si>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</si>
  <si>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</si>
  <si>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</si>
  <si>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</si>
  <si>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</si>
  <si>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</si>
  <si>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</si>
  <si>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</si>
  <si>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</si>
  <si>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</si>
  <si>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</si>
  <si>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</si>
  <si>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</si>
  <si>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</si>
  <si>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</si>
  <si>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</si>
  <si>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</si>
  <si>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</si>
  <si>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</si>
  <si>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</si>
  <si>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</si>
  <si>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</si>
  <si>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</si>
  <si>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</si>
  <si>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</si>
  <si>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</si>
  <si>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</si>
  <si>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</si>
  <si>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</si>
  <si>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</si>
  <si>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</si>
  <si>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</si>
  <si>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</si>
  <si>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</si>
  <si>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</si>
  <si>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</si>
  <si>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</si>
  <si>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</si>
  <si>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</si>
  <si>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</si>
  <si>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</si>
  <si>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</si>
  <si>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</si>
  <si>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</si>
  <si>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</si>
  <si>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</si>
  <si>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</si>
  <si>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</si>
  <si>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</si>
  <si>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</si>
  <si>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</si>
  <si>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</si>
  <si>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</si>
  <si>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</si>
  <si>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</si>
  <si>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</si>
  <si>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</si>
  <si>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</si>
  <si>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</si>
  <si>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</si>
  <si>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</si>
  <si>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</si>
  <si>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</si>
  <si>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</si>
  <si>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</si>
  <si>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</si>
  <si>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</si>
  <si>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</si>
  <si>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</si>
  <si>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</si>
  <si>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</si>
  <si>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</si>
  <si>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</si>
  <si>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</si>
  <si>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</si>
  <si>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</si>
  <si>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</si>
  <si>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</si>
  <si>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</si>
  <si>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</si>
  <si>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</si>
  <si>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</si>
  <si>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</si>
  <si>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</si>
  <si>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</si>
  <si>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</si>
  <si>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</si>
  <si>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</si>
  <si>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</si>
  <si>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</si>
  <si>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</si>
  <si>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</si>
  <si>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</si>
  <si>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</si>
  <si>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</si>
  <si>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</si>
  <si>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</si>
  <si>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</si>
  <si>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</si>
  <si>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</si>
  <si>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</si>
  <si>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</si>
  <si>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</si>
  <si>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</si>
  <si>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</si>
  <si>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</si>
  <si>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</si>
  <si>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</si>
  <si>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</si>
  <si>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</si>
  <si>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</si>
  <si>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</si>
  <si>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</si>
  <si>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</si>
  <si>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</si>
  <si>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</si>
  <si>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</si>
  <si>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</si>
  <si>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</si>
  <si>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</si>
  <si>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</si>
  <si>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</si>
  <si>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</si>
  <si>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</si>
  <si>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</si>
  <si>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</si>
  <si>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</si>
  <si>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</si>
  <si>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</si>
  <si>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</si>
  <si>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</si>
  <si>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</si>
  <si>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</si>
  <si>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</si>
  <si>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</si>
  <si>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</si>
  <si>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</si>
  <si>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</si>
  <si>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</si>
  <si>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</si>
  <si>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</si>
  <si>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</si>
  <si>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</si>
  <si>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</si>
  <si>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</si>
  <si>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</si>
  <si>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</si>
  <si>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</si>
  <si>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</si>
  <si>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</si>
  <si>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</si>
  <si>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</si>
  <si>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</si>
  <si>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</si>
  <si>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</si>
  <si>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</si>
  <si>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</si>
  <si>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</si>
  <si>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</si>
  <si>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</si>
  <si>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</si>
  <si>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</si>
  <si>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</si>
  <si>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</si>
  <si>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</si>
  <si>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</si>
  <si>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</si>
  <si>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</si>
  <si>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</si>
  <si>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</si>
  <si>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</si>
  <si>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</si>
  <si>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</si>
  <si>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</si>
  <si>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</si>
  <si>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</si>
  <si>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</si>
  <si>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</si>
  <si>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</si>
  <si>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</si>
  <si>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</si>
  <si>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</si>
  <si>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</si>
  <si>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</si>
  <si>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</si>
  <si>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</si>
  <si>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</si>
  <si>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</si>
  <si>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</si>
  <si>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</si>
  <si>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</si>
  <si>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</si>
  <si>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</si>
  <si>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</si>
  <si>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</si>
  <si>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</si>
  <si>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</si>
  <si>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</si>
  <si>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</si>
  <si>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</si>
  <si>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</si>
  <si>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</si>
  <si>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</si>
  <si>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</si>
  <si>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</si>
  <si>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</si>
  <si>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</si>
  <si>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</si>
  <si>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</si>
  <si>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</si>
  <si>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</si>
  <si>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</si>
  <si>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</si>
  <si>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</si>
  <si>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</si>
  <si>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</si>
  <si>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</si>
  <si>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</si>
  <si>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</si>
  <si>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</si>
  <si>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</si>
  <si>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</si>
  <si>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</si>
  <si>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</si>
  <si>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</si>
  <si>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</si>
  <si>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</si>
  <si>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</si>
  <si>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</si>
  <si>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</si>
  <si>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</si>
  <si>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</si>
  <si>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</si>
  <si>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</si>
  <si>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</si>
  <si>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</si>
  <si>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</si>
  <si>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</si>
  <si>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</si>
  <si>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</si>
  <si>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</si>
  <si>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</si>
  <si>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</si>
  <si>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</si>
  <si>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</si>
  <si>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</si>
  <si>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</si>
  <si>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</si>
  <si>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</si>
  <si>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</si>
  <si>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</si>
  <si>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</si>
  <si>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</si>
  <si>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</si>
  <si>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</si>
  <si>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</si>
  <si>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</si>
  <si>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</si>
  <si>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</si>
  <si>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</si>
  <si>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</si>
  <si>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</si>
  <si>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</si>
  <si>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</si>
  <si>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</si>
  <si>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</si>
  <si>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</si>
  <si>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</si>
  <si>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</si>
  <si>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</si>
  <si>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</si>
  <si>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</si>
  <si>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</si>
  <si>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</si>
  <si>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</si>
  <si>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</si>
  <si>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</si>
  <si>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</si>
  <si>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</si>
  <si>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</si>
  <si>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</si>
  <si>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</si>
  <si>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</si>
  <si>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</si>
  <si>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</si>
  <si>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</si>
  <si>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</si>
  <si>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</si>
  <si>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</si>
  <si>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</si>
  <si>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</si>
  <si>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</si>
  <si>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</si>
  <si>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</si>
  <si>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</si>
  <si>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</si>
  <si>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</si>
  <si>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</si>
  <si>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</si>
  <si>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</si>
  <si>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</si>
  <si>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</si>
  <si>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</si>
  <si>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</si>
  <si>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</si>
  <si>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</si>
  <si>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</si>
  <si>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</si>
  <si>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</si>
  <si>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</si>
  <si>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</si>
  <si>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</si>
  <si>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</si>
  <si>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</si>
  <si>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</si>
  <si>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</si>
  <si>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</si>
  <si>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</si>
  <si>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</si>
  <si>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</si>
  <si>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</si>
  <si>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</si>
  <si>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</si>
  <si>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</si>
  <si>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</si>
  <si>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</si>
  <si>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</si>
  <si>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</si>
  <si>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</si>
  <si>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</si>
  <si>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</si>
  <si>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</si>
  <si>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</si>
  <si>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</si>
  <si>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</si>
  <si>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</si>
  <si>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</si>
  <si>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</si>
  <si>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</si>
  <si>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</si>
  <si>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</si>
  <si>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</si>
  <si>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</si>
  <si>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</si>
  <si>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</si>
  <si>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</si>
  <si>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</si>
  <si>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</si>
  <si>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</si>
  <si>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</si>
  <si>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</si>
  <si>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</si>
  <si>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</si>
  <si>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</si>
  <si>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</si>
  <si>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</si>
  <si>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</si>
  <si>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</si>
  <si>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</si>
  <si>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Column Labels</t>
  </si>
  <si>
    <t>Count of outcome</t>
  </si>
  <si>
    <t>(All)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</si>
  <si>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</si>
  <si>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</si>
  <si>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</si>
  <si>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</si>
  <si>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</si>
  <si>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</si>
  <si>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</si>
  <si>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</si>
  <si>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</si>
  <si>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</si>
  <si>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</si>
  <si>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</si>
  <si>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</si>
  <si>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</si>
  <si>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</si>
  <si>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</si>
  <si>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</si>
  <si>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</si>
  <si>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</si>
  <si>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</si>
  <si>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</si>
  <si>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</si>
  <si>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</si>
  <si>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</si>
  <si>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</si>
  <si>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</si>
  <si>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</si>
  <si>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</si>
  <si>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</si>
  <si>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</si>
  <si>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</si>
  <si>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</si>
  <si>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</si>
  <si>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</si>
  <si>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</si>
  <si>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</si>
  <si>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Failed Campaigns</t>
  </si>
  <si>
    <t>Successful Campaign Stats</t>
  </si>
  <si>
    <t>Minimum Number of Backers</t>
  </si>
  <si>
    <t>Median Number of Backers</t>
  </si>
  <si>
    <t>Average Number of Backers</t>
  </si>
  <si>
    <t>Maximum Number of Backers</t>
  </si>
  <si>
    <t>The Variance of Number of Backers</t>
  </si>
  <si>
    <t>The Standard Deviation of Number of Backers</t>
  </si>
  <si>
    <t>Failed Campaign Stats</t>
  </si>
  <si>
    <t>Number of backers</t>
  </si>
  <si>
    <t>Question:</t>
  </si>
  <si>
    <t>Answer:</t>
  </si>
  <si>
    <t>Reason:</t>
  </si>
  <si>
    <t>What is the most useful metric in determining Campaign outcome based on number of backers?</t>
  </si>
  <si>
    <t>Sum of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</si>
</sst>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Calibri"/>
      <family val="2"/>
      <scheme val="minor"/>
    </font>
    <font>
      <sz val="10"/>
      <color rgb="FF2B2B2B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/>
    <xf numFmtId="0" fontId="16" fillId="0" borderId="0" xfId="0" applyFont="1"/>
    <xf numFmtId="0" fontId="19" fillId="0" borderId="0" xfId="0" applyFont="1" applyAlignment="1">
      <alignment horizontal="left" vertical="center" wrapText="1"/>
    </xf>
    <xf numFmtId="0" fontId="0" fillId="0" borderId="0" xfId="0" quotePrefix="1"/>
    <xf numFmtId="9" fontId="0" fillId="0" borderId="0" xfId="0" applyNumberFormat="1"/>
    <xf numFmtId="0" fontId="0" fillId="0" borderId="11" xfId="0" applyBorder="1"/>
    <xf numFmtId="1" fontId="0" fillId="0" borderId="12" xfId="0" applyNumberFormat="1" applyBorder="1"/>
    <xf numFmtId="0" fontId="0" fillId="0" borderId="13" xfId="0" applyBorder="1"/>
    <xf numFmtId="1" fontId="0" fillId="0" borderId="14" xfId="0" applyNumberFormat="1" applyBorder="1"/>
    <xf numFmtId="0" fontId="0" fillId="0" borderId="15" xfId="0" applyBorder="1"/>
    <xf numFmtId="1" fontId="0" fillId="0" borderId="16" xfId="0" applyNumberFormat="1" applyBorder="1"/>
    <xf numFmtId="0" fontId="0" fillId="33" borderId="10" xfId="0" applyFill="1" applyBorder="1"/>
    <xf numFmtId="0" fontId="0" fillId="33" borderId="0" xfId="0" applyFill="1"/>
    <xf numFmtId="0" fontId="0" fillId="34" borderId="10" xfId="0" applyFill="1" applyBorder="1"/>
    <xf numFmtId="1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[CrowdfundingBook-wip(AutoRecovered).xlsx]Parent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2.5428331875182269E-2"/>
          <c:w val="0.72267825896762905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9-9542-9590-4FCC2A29EF09}"/>
            </c:ext>
          </c:extLst>
        </c:ser>
        <c:ser>
          <c:idx val="1"/>
          <c:order val="1"/>
          <c:tx>
            <c:strRef>
              <c:f>'Parent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9-9542-9590-4FCC2A29EF09}"/>
            </c:ext>
          </c:extLst>
        </c:ser>
        <c:ser>
          <c:idx val="2"/>
          <c:order val="2"/>
          <c:tx>
            <c:strRef>
              <c:f>'Parent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C9-9542-9590-4FCC2A29EF09}"/>
            </c:ext>
          </c:extLst>
        </c:ser>
        <c:ser>
          <c:idx val="3"/>
          <c:order val="3"/>
          <c:tx>
            <c:strRef>
              <c:f>'Parent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C9-9542-9590-4FCC2A29E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8496239"/>
        <c:axId val="928497887"/>
      </c:barChart>
      <c:catAx>
        <c:axId val="92849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97887"/>
        <c:crosses val="autoZero"/>
        <c:auto val="1"/>
        <c:lblAlgn val="ctr"/>
        <c:lblOffset val="100"/>
        <c:noMultiLvlLbl val="0"/>
      </c:catAx>
      <c:valAx>
        <c:axId val="92849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[CrowdfundingBook-wip(AutoRecovered).xlsx]Child Chart!PivotTable3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'Child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'Child Chart'!$B$6:$B$31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6-3B40-90AF-D56B683A18B4}"/>
            </c:ext>
          </c:extLst>
        </c:ser>
        <c:ser>
          <c:idx val="1"/>
          <c:order val="1"/>
          <c:tx>
            <c:strRef>
              <c:f>'Child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'Child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'Child Chart'!$C$6:$C$31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6-3B40-90AF-D56B683A18B4}"/>
            </c:ext>
          </c:extLst>
        </c:ser>
        <c:ser>
          <c:idx val="2"/>
          <c:order val="2"/>
          <c:tx>
            <c:strRef>
              <c:f>'Child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'Child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'Child Chart'!$D$6:$D$31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6-3B40-90AF-D56B683A18B4}"/>
            </c:ext>
          </c:extLst>
        </c:ser>
        <c:ser>
          <c:idx val="3"/>
          <c:order val="3"/>
          <c:tx>
            <c:strRef>
              <c:f>'Child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'Child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'Child Chart'!$E$6:$E$31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66-3B40-90AF-D56B683A18B4}"/>
            </c:ext>
          </c:extLst>
        </c:ser>
        <c:ser>
          <c:idx val="4"/>
          <c:order val="4"/>
          <c:tx>
            <c:strRef>
              <c:f>'Child Chart'!$F$4:$F$5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'Child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'Child Chart'!$F$6:$F$31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B066-3B40-90AF-D56B683A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686815"/>
        <c:axId val="1425829807"/>
      </c:barChart>
      <c:catAx>
        <c:axId val="142368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29807"/>
        <c:crosses val="autoZero"/>
        <c:auto val="1"/>
        <c:lblAlgn val="ctr"/>
        <c:lblOffset val="100"/>
        <c:noMultiLvlLbl val="0"/>
      </c:catAx>
      <c:valAx>
        <c:axId val="14258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8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[CrowdfundingBook-wip(AutoRecovered).xlsx]Time based-outcome!PivotTable2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based-outcome'!$B$4:$B$5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'Time based-outcome'!$A$6:$A$18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based-outcome'!$B$6:$B$18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2-4DB5-9406-F72FFE4086D2}"/>
            </c:ext>
          </c:extLst>
        </c:ser>
        <c:ser>
          <c:idx val="1"/>
          <c:order val="1"/>
          <c:tx>
            <c:strRef>
              <c:f>'Time based-outcome'!$C$4:$C$5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'Time based-outcome'!$A$6:$A$18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based-outcome'!$C$6:$C$18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2-4DB5-9406-F72FFE4086D2}"/>
            </c:ext>
          </c:extLst>
        </c:ser>
        <c:ser>
          <c:idx val="2"/>
          <c:order val="2"/>
          <c:tx>
            <c:strRef>
              <c:f>'Time based-outcome'!$D$4:$D$5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'Time based-outcome'!$A$6:$A$18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based-outcome'!$D$6:$D$18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2-4DB5-9406-F72FFE408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088720"/>
        <c:axId val="668090384"/>
      </c:lineChart>
      <c:catAx>
        <c:axId val="6680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90384"/>
        <c:crosses val="autoZero"/>
        <c:auto val="1"/>
        <c:lblAlgn val="ctr"/>
        <c:lblOffset val="100"/>
        <c:noMultiLvlLbl val="0"/>
      </c:catAx>
      <c:valAx>
        <c:axId val="6680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 Based on Goal'!$F$1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18-49A9-85E1-76EA9BC5B6B9}"/>
            </c:ext>
          </c:extLst>
        </c:ser>
        <c:ser>
          <c:idx val="5"/>
          <c:order val="5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18-49A9-85E1-76EA9BC5B6B9}"/>
            </c:ext>
          </c:extLst>
        </c:ser>
        <c:ser>
          <c:idx val="6"/>
          <c:order val="6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18-49A9-85E1-76EA9BC5B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322064"/>
        <c:axId val="1748338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18-49A9-85E1-76EA9BC5B6B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18-49A9-85E1-76EA9BC5B6B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18-49A9-85E1-76EA9BC5B6B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18-49A9-85E1-76EA9BC5B6B9}"/>
                  </c:ext>
                </c:extLst>
              </c15:ser>
            </c15:filteredLineSeries>
          </c:ext>
        </c:extLst>
      </c:lineChart>
      <c:catAx>
        <c:axId val="17483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38288"/>
        <c:crosses val="autoZero"/>
        <c:auto val="1"/>
        <c:lblAlgn val="ctr"/>
        <c:lblOffset val="100"/>
        <c:noMultiLvlLbl val="0"/>
      </c:catAx>
      <c:valAx>
        <c:axId val="17483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1</xdr:row>
      <xdr:rowOff>184150</xdr:rowOff>
    </xdr:from>
    <xdr:to>
      <xdr:col>40</xdr:col>
      <xdr:colOff>215900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AF095-A0B4-2A45-766E-14261722C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</xdr:row>
      <xdr:rowOff>0</xdr:rowOff>
    </xdr:from>
    <xdr:to>
      <xdr:col>16</xdr:col>
      <xdr:colOff>76200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BF83D-1259-BADE-6235-53334559F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808036</xdr:colOff>
      <xdr:row>2</xdr:row>
      <xdr:rowOff>142874</xdr:rowOff>
    </xdr:from>
    <xdr:to>
      <xdr:col>15</xdr:col>
      <xdr:colOff>355599</xdr:colOff>
      <xdr:row>18</xdr:row>
      <xdr:rowOff>155574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8BF8D-F10C-006A-1C41-EF3A77FB5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15</xdr:row>
      <xdr:rowOff>50800</xdr:rowOff>
    </xdr:from>
    <xdr:to>
      <xdr:col>8</xdr:col>
      <xdr:colOff>127000</xdr:colOff>
      <xdr:row>39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061E2-62A5-95A2-34AC-1E4705750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Rosenberg" refreshedDate="44897.018751504627" createdVersion="8" refreshedVersion="8" minRefreshableVersion="3" recordCount="1001" xr:uid="{CB82444C-A905-E449-A87C-2AE6123CDFB2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g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Rosenberg" refreshedDate="44899.745763310188" backgroundQuery="1" createdVersion="8" refreshedVersion="8" minRefreshableVersion="3" recordCount="0" supportSubquery="1" supportAdvancedDrill="1" xr:uid="{F83DD0BD-9FB9-4C39-91A7-5050C1D3E314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spotlight].[spotlight]" caption="spotlight" numFmtId="0" hierarchy="16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g Donation]" caption="Avg Donation" attribute="1" defaultMemberUniqueName="[Range].[Avg Donation].[All]" allUniqueName="[Range].[Avg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2" memberValueDatatype="11" unbalanced="0">
      <fieldsUsage count="2">
        <fieldUsage x="-1"/>
        <fieldUsage x="1"/>
      </fieldsUsage>
    </cacheHierarchy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s v="Pre-emptive tertiary standardization"/>
    <x v="0"/>
    <n v="0"/>
    <n v="0"/>
    <x v="0"/>
    <x v="0"/>
    <n v="0"/>
    <x v="0"/>
    <s v="CAD"/>
    <x v="0"/>
    <n v="1450159200"/>
    <b v="0"/>
    <b v="0"/>
    <s v="food/food trucks"/>
    <x v="0"/>
    <x v="0"/>
  </r>
  <r>
    <x v="1"/>
    <x v="1"/>
    <s v="Managed bottom-line architecture"/>
    <x v="1"/>
    <n v="14560"/>
    <n v="10.4"/>
    <x v="1"/>
    <x v="1"/>
    <n v="92.151898734177209"/>
    <x v="1"/>
    <s v="USD"/>
    <x v="1"/>
    <n v="1408597200"/>
    <b v="0"/>
    <b v="1"/>
    <s v="music/rock"/>
    <x v="1"/>
    <x v="1"/>
  </r>
  <r>
    <x v="2"/>
    <x v="2"/>
    <s v="Function-based leadingedge pricing structure"/>
    <x v="2"/>
    <n v="142523"/>
    <n v="1.3147878228782288"/>
    <x v="1"/>
    <x v="2"/>
    <n v="100.01614035087719"/>
    <x v="2"/>
    <s v="AUD"/>
    <x v="2"/>
    <n v="1384840800"/>
    <b v="0"/>
    <b v="0"/>
    <s v="technology/web"/>
    <x v="2"/>
    <x v="2"/>
  </r>
  <r>
    <x v="3"/>
    <x v="3"/>
    <s v="Vision-oriented fresh-thinking conglomeration"/>
    <x v="3"/>
    <n v="2477"/>
    <n v="0.58976190476190471"/>
    <x v="0"/>
    <x v="3"/>
    <n v="103.20833333333333"/>
    <x v="1"/>
    <s v="USD"/>
    <x v="3"/>
    <n v="1568955600"/>
    <b v="0"/>
    <b v="0"/>
    <s v="music/rock"/>
    <x v="1"/>
    <x v="1"/>
  </r>
  <r>
    <x v="4"/>
    <x v="4"/>
    <s v="Proactive foreground core"/>
    <x v="4"/>
    <n v="5265"/>
    <n v="0.69276315789473686"/>
    <x v="0"/>
    <x v="4"/>
    <n v="99.339622641509436"/>
    <x v="1"/>
    <s v="USD"/>
    <x v="4"/>
    <n v="1548309600"/>
    <b v="0"/>
    <b v="0"/>
    <s v="theater/plays"/>
    <x v="3"/>
    <x v="3"/>
  </r>
  <r>
    <x v="5"/>
    <x v="5"/>
    <s v="Open-source optimizing database"/>
    <x v="4"/>
    <n v="13195"/>
    <n v="1.7361842105263159"/>
    <x v="1"/>
    <x v="5"/>
    <n v="75.833333333333329"/>
    <x v="3"/>
    <s v="DKK"/>
    <x v="5"/>
    <n v="1347080400"/>
    <b v="0"/>
    <b v="0"/>
    <s v="theater/plays"/>
    <x v="3"/>
    <x v="3"/>
  </r>
  <r>
    <x v="6"/>
    <x v="6"/>
    <s v="Operative upward-trending algorithm"/>
    <x v="5"/>
    <n v="1090"/>
    <n v="0.20961538461538462"/>
    <x v="0"/>
    <x v="6"/>
    <n v="60.555555555555557"/>
    <x v="4"/>
    <s v="GBP"/>
    <x v="6"/>
    <n v="1505365200"/>
    <b v="0"/>
    <b v="0"/>
    <s v="film &amp; video/documentary"/>
    <x v="4"/>
    <x v="4"/>
  </r>
  <r>
    <x v="7"/>
    <x v="7"/>
    <s v="Centralized cohesive challenge"/>
    <x v="6"/>
    <n v="14741"/>
    <n v="3.2757777777777779"/>
    <x v="1"/>
    <x v="7"/>
    <n v="64.93832599118943"/>
    <x v="3"/>
    <s v="DKK"/>
    <x v="7"/>
    <n v="1439614800"/>
    <b v="0"/>
    <b v="0"/>
    <s v="theater/plays"/>
    <x v="3"/>
    <x v="3"/>
  </r>
  <r>
    <x v="8"/>
    <x v="8"/>
    <s v="Exclusive attitude-oriented intranet"/>
    <x v="7"/>
    <n v="21946"/>
    <n v="0.19932788374205268"/>
    <x v="2"/>
    <x v="8"/>
    <n v="30.997175141242938"/>
    <x v="3"/>
    <s v="DKK"/>
    <x v="8"/>
    <n v="1281502800"/>
    <b v="0"/>
    <b v="0"/>
    <s v="theater/plays"/>
    <x v="3"/>
    <x v="3"/>
  </r>
  <r>
    <x v="9"/>
    <x v="9"/>
    <s v="Open-source fresh-thinking model"/>
    <x v="8"/>
    <n v="3208"/>
    <n v="0.51741935483870971"/>
    <x v="0"/>
    <x v="9"/>
    <n v="72.909090909090907"/>
    <x v="1"/>
    <s v="USD"/>
    <x v="9"/>
    <n v="1383804000"/>
    <b v="0"/>
    <b v="0"/>
    <s v="music/electric music"/>
    <x v="1"/>
    <x v="5"/>
  </r>
  <r>
    <x v="10"/>
    <x v="10"/>
    <s v="Monitored empowering installation"/>
    <x v="5"/>
    <n v="13838"/>
    <n v="2.6611538461538462"/>
    <x v="1"/>
    <x v="10"/>
    <n v="62.9"/>
    <x v="1"/>
    <s v="USD"/>
    <x v="10"/>
    <n v="1285909200"/>
    <b v="0"/>
    <b v="0"/>
    <s v="film &amp; video/drama"/>
    <x v="4"/>
    <x v="6"/>
  </r>
  <r>
    <x v="11"/>
    <x v="11"/>
    <s v="Grass-roots zero administration system engine"/>
    <x v="9"/>
    <n v="3030"/>
    <n v="0.48095238095238096"/>
    <x v="0"/>
    <x v="11"/>
    <n v="112.22222222222223"/>
    <x v="1"/>
    <s v="USD"/>
    <x v="11"/>
    <n v="1285563600"/>
    <b v="0"/>
    <b v="1"/>
    <s v="theater/plays"/>
    <x v="3"/>
    <x v="3"/>
  </r>
  <r>
    <x v="12"/>
    <x v="12"/>
    <s v="Assimilated hybrid intranet"/>
    <x v="9"/>
    <n v="5629"/>
    <n v="0.89349206349206345"/>
    <x v="0"/>
    <x v="12"/>
    <n v="102.34545454545454"/>
    <x v="1"/>
    <s v="USD"/>
    <x v="12"/>
    <n v="1572411600"/>
    <b v="0"/>
    <b v="0"/>
    <s v="film &amp; video/drama"/>
    <x v="4"/>
    <x v="6"/>
  </r>
  <r>
    <x v="13"/>
    <x v="13"/>
    <s v="Multi-tiered directional open architecture"/>
    <x v="3"/>
    <n v="10295"/>
    <n v="2.4511904761904764"/>
    <x v="1"/>
    <x v="13"/>
    <n v="105.05102040816327"/>
    <x v="1"/>
    <s v="USD"/>
    <x v="13"/>
    <n v="1466658000"/>
    <b v="0"/>
    <b v="0"/>
    <s v="music/indie rock"/>
    <x v="1"/>
    <x v="7"/>
  </r>
  <r>
    <x v="14"/>
    <x v="14"/>
    <s v="Cloned directional synergy"/>
    <x v="10"/>
    <n v="18829"/>
    <n v="0.66769503546099296"/>
    <x v="0"/>
    <x v="14"/>
    <n v="94.144999999999996"/>
    <x v="1"/>
    <s v="USD"/>
    <x v="14"/>
    <n v="1333342800"/>
    <b v="0"/>
    <b v="0"/>
    <s v="music/indie rock"/>
    <x v="1"/>
    <x v="7"/>
  </r>
  <r>
    <x v="15"/>
    <x v="15"/>
    <s v="Extended eco-centric pricing structure"/>
    <x v="11"/>
    <n v="38414"/>
    <n v="0.47307881773399013"/>
    <x v="0"/>
    <x v="15"/>
    <n v="84.986725663716811"/>
    <x v="1"/>
    <s v="USD"/>
    <x v="15"/>
    <n v="1576303200"/>
    <b v="0"/>
    <b v="0"/>
    <s v="technology/wearables"/>
    <x v="2"/>
    <x v="8"/>
  </r>
  <r>
    <x v="16"/>
    <x v="16"/>
    <s v="Cross-platform systemic adapter"/>
    <x v="12"/>
    <n v="11041"/>
    <n v="6.4947058823529416"/>
    <x v="1"/>
    <x v="16"/>
    <n v="110.41"/>
    <x v="1"/>
    <s v="USD"/>
    <x v="16"/>
    <n v="1392271200"/>
    <b v="0"/>
    <b v="0"/>
    <s v="publishing/nonfiction"/>
    <x v="5"/>
    <x v="9"/>
  </r>
  <r>
    <x v="17"/>
    <x v="17"/>
    <s v="Seamless 4thgeneration methodology"/>
    <x v="13"/>
    <n v="134845"/>
    <n v="1.5939125295508274"/>
    <x v="1"/>
    <x v="17"/>
    <n v="107.96236989591674"/>
    <x v="1"/>
    <s v="USD"/>
    <x v="17"/>
    <n v="1294898400"/>
    <b v="0"/>
    <b v="0"/>
    <s v="film &amp; video/animation"/>
    <x v="4"/>
    <x v="10"/>
  </r>
  <r>
    <x v="18"/>
    <x v="18"/>
    <s v="Exclusive needs-based adapter"/>
    <x v="14"/>
    <n v="6089"/>
    <n v="0.66912087912087914"/>
    <x v="3"/>
    <x v="18"/>
    <n v="45.103703703703701"/>
    <x v="1"/>
    <s v="USD"/>
    <x v="18"/>
    <n v="1537074000"/>
    <b v="0"/>
    <b v="0"/>
    <s v="theater/plays"/>
    <x v="3"/>
    <x v="3"/>
  </r>
  <r>
    <x v="19"/>
    <x v="19"/>
    <s v="Down-sized cohesive archive"/>
    <x v="15"/>
    <n v="30331"/>
    <n v="0.48529600000000001"/>
    <x v="0"/>
    <x v="19"/>
    <n v="45.001483679525222"/>
    <x v="1"/>
    <s v="USD"/>
    <x v="19"/>
    <n v="1553490000"/>
    <b v="0"/>
    <b v="1"/>
    <s v="theater/plays"/>
    <x v="3"/>
    <x v="3"/>
  </r>
  <r>
    <x v="20"/>
    <x v="20"/>
    <s v="Proactive composite alliance"/>
    <x v="16"/>
    <n v="147936"/>
    <n v="1.1224279210925645"/>
    <x v="1"/>
    <x v="20"/>
    <n v="105.97134670487107"/>
    <x v="1"/>
    <s v="USD"/>
    <x v="20"/>
    <n v="1406523600"/>
    <b v="0"/>
    <b v="0"/>
    <s v="film &amp; video/drama"/>
    <x v="4"/>
    <x v="6"/>
  </r>
  <r>
    <x v="21"/>
    <x v="21"/>
    <s v="Re-engineered intangible definition"/>
    <x v="17"/>
    <n v="38533"/>
    <n v="0.40992553191489361"/>
    <x v="0"/>
    <x v="21"/>
    <n v="69.055555555555557"/>
    <x v="1"/>
    <s v="USD"/>
    <x v="21"/>
    <n v="1316322000"/>
    <b v="0"/>
    <b v="0"/>
    <s v="theater/plays"/>
    <x v="3"/>
    <x v="3"/>
  </r>
  <r>
    <x v="22"/>
    <x v="22"/>
    <s v="Enhanced dynamic definition"/>
    <x v="18"/>
    <n v="75690"/>
    <n v="1.2807106598984772"/>
    <x v="1"/>
    <x v="22"/>
    <n v="85.044943820224717"/>
    <x v="1"/>
    <s v="USD"/>
    <x v="22"/>
    <n v="1524027600"/>
    <b v="0"/>
    <b v="0"/>
    <s v="theater/plays"/>
    <x v="3"/>
    <x v="3"/>
  </r>
  <r>
    <x v="23"/>
    <x v="23"/>
    <s v="Devolved next generation adapter"/>
    <x v="6"/>
    <n v="14942"/>
    <n v="3.3204444444444445"/>
    <x v="1"/>
    <x v="23"/>
    <n v="105.22535211267606"/>
    <x v="4"/>
    <s v="GBP"/>
    <x v="23"/>
    <n v="1554699600"/>
    <b v="0"/>
    <b v="0"/>
    <s v="film &amp; video/documentary"/>
    <x v="4"/>
    <x v="4"/>
  </r>
  <r>
    <x v="24"/>
    <x v="24"/>
    <s v="Cross-platform intermediate frame"/>
    <x v="19"/>
    <n v="104257"/>
    <n v="1.1283225108225108"/>
    <x v="1"/>
    <x v="24"/>
    <n v="39.003741114852225"/>
    <x v="1"/>
    <s v="USD"/>
    <x v="24"/>
    <n v="1403499600"/>
    <b v="0"/>
    <b v="0"/>
    <s v="technology/wearables"/>
    <x v="2"/>
    <x v="8"/>
  </r>
  <r>
    <x v="25"/>
    <x v="25"/>
    <s v="Monitored impactful analyzer"/>
    <x v="20"/>
    <n v="11904"/>
    <n v="2.1643636363636363"/>
    <x v="1"/>
    <x v="25"/>
    <n v="73.030674846625772"/>
    <x v="1"/>
    <s v="USD"/>
    <x v="25"/>
    <n v="1307422800"/>
    <b v="0"/>
    <b v="1"/>
    <s v="games/video games"/>
    <x v="6"/>
    <x v="11"/>
  </r>
  <r>
    <x v="26"/>
    <x v="26"/>
    <s v="Optional responsive customer loyalty"/>
    <x v="21"/>
    <n v="51814"/>
    <n v="0.4819906976744186"/>
    <x v="3"/>
    <x v="26"/>
    <n v="35.009459459459457"/>
    <x v="1"/>
    <s v="USD"/>
    <x v="26"/>
    <n v="1535346000"/>
    <b v="0"/>
    <b v="0"/>
    <s v="theater/plays"/>
    <x v="3"/>
    <x v="3"/>
  </r>
  <r>
    <x v="27"/>
    <x v="27"/>
    <s v="Diverse transitional migration"/>
    <x v="22"/>
    <n v="1599"/>
    <n v="0.79949999999999999"/>
    <x v="0"/>
    <x v="27"/>
    <n v="106.6"/>
    <x v="1"/>
    <s v="USD"/>
    <x v="27"/>
    <n v="1444539600"/>
    <b v="0"/>
    <b v="0"/>
    <s v="music/rock"/>
    <x v="1"/>
    <x v="1"/>
  </r>
  <r>
    <x v="28"/>
    <x v="28"/>
    <s v="Synchronized global task-force"/>
    <x v="23"/>
    <n v="137635"/>
    <n v="1.0522553516819573"/>
    <x v="1"/>
    <x v="28"/>
    <n v="61.997747747747745"/>
    <x v="1"/>
    <s v="USD"/>
    <x v="28"/>
    <n v="1267682400"/>
    <b v="0"/>
    <b v="1"/>
    <s v="theater/plays"/>
    <x v="3"/>
    <x v="3"/>
  </r>
  <r>
    <x v="29"/>
    <x v="29"/>
    <s v="Focused 6thgeneration forecast"/>
    <x v="24"/>
    <n v="150965"/>
    <n v="3.2889978213507627"/>
    <x v="1"/>
    <x v="29"/>
    <n v="94.000622665006233"/>
    <x v="5"/>
    <s v="CHF"/>
    <x v="29"/>
    <n v="1535518800"/>
    <b v="0"/>
    <b v="0"/>
    <s v="film &amp; video/shorts"/>
    <x v="4"/>
    <x v="12"/>
  </r>
  <r>
    <x v="30"/>
    <x v="30"/>
    <s v="Down-sized analyzing challenge"/>
    <x v="25"/>
    <n v="14455"/>
    <n v="1.606111111111111"/>
    <x v="1"/>
    <x v="30"/>
    <n v="112.05426356589147"/>
    <x v="1"/>
    <s v="USD"/>
    <x v="30"/>
    <n v="1559106000"/>
    <b v="0"/>
    <b v="0"/>
    <s v="film &amp; video/animation"/>
    <x v="4"/>
    <x v="10"/>
  </r>
  <r>
    <x v="31"/>
    <x v="31"/>
    <s v="Progressive needs-based focus group"/>
    <x v="26"/>
    <n v="10850"/>
    <n v="3.1"/>
    <x v="1"/>
    <x v="31"/>
    <n v="48.008849557522126"/>
    <x v="4"/>
    <s v="GBP"/>
    <x v="31"/>
    <n v="1454392800"/>
    <b v="0"/>
    <b v="0"/>
    <s v="games/video games"/>
    <x v="6"/>
    <x v="11"/>
  </r>
  <r>
    <x v="32"/>
    <x v="32"/>
    <s v="Ergonomic 6thgeneration success"/>
    <x v="27"/>
    <n v="87676"/>
    <n v="0.86807920792079207"/>
    <x v="0"/>
    <x v="32"/>
    <n v="38.004334633723452"/>
    <x v="6"/>
    <s v="EUR"/>
    <x v="32"/>
    <n v="1517896800"/>
    <b v="0"/>
    <b v="0"/>
    <s v="film &amp; video/documentary"/>
    <x v="4"/>
    <x v="4"/>
  </r>
  <r>
    <x v="33"/>
    <x v="33"/>
    <s v="Exclusive interactive approach"/>
    <x v="28"/>
    <n v="189666"/>
    <n v="3.7782071713147412"/>
    <x v="1"/>
    <x v="33"/>
    <n v="35.000184535892231"/>
    <x v="1"/>
    <s v="USD"/>
    <x v="33"/>
    <n v="1415685600"/>
    <b v="0"/>
    <b v="0"/>
    <s v="theater/plays"/>
    <x v="3"/>
    <x v="3"/>
  </r>
  <r>
    <x v="34"/>
    <x v="34"/>
    <s v="Reverse-engineered asynchronous archive"/>
    <x v="29"/>
    <n v="14025"/>
    <n v="1.5080645161290323"/>
    <x v="1"/>
    <x v="34"/>
    <n v="85"/>
    <x v="1"/>
    <s v="USD"/>
    <x v="34"/>
    <n v="1490677200"/>
    <b v="0"/>
    <b v="0"/>
    <s v="film &amp; video/documentary"/>
    <x v="4"/>
    <x v="4"/>
  </r>
  <r>
    <x v="35"/>
    <x v="35"/>
    <s v="Synergized intangible challenge"/>
    <x v="30"/>
    <n v="188628"/>
    <n v="1.5030119521912351"/>
    <x v="1"/>
    <x v="35"/>
    <n v="95.993893129770996"/>
    <x v="3"/>
    <s v="DKK"/>
    <x v="35"/>
    <n v="1551506400"/>
    <b v="0"/>
    <b v="1"/>
    <s v="film &amp; video/drama"/>
    <x v="4"/>
    <x v="6"/>
  </r>
  <r>
    <x v="36"/>
    <x v="36"/>
    <s v="Monitored multi-state encryption"/>
    <x v="31"/>
    <n v="1101"/>
    <n v="1.572857142857143"/>
    <x v="1"/>
    <x v="36"/>
    <n v="68.8125"/>
    <x v="1"/>
    <s v="USD"/>
    <x v="36"/>
    <n v="1300856400"/>
    <b v="0"/>
    <b v="0"/>
    <s v="theater/plays"/>
    <x v="3"/>
    <x v="3"/>
  </r>
  <r>
    <x v="37"/>
    <x v="37"/>
    <s v="Profound attitude-oriented functionalities"/>
    <x v="32"/>
    <n v="11339"/>
    <n v="1.3998765432098765"/>
    <x v="1"/>
    <x v="37"/>
    <n v="105.97196261682242"/>
    <x v="1"/>
    <s v="USD"/>
    <x v="37"/>
    <n v="1573192800"/>
    <b v="0"/>
    <b v="1"/>
    <s v="publishing/fiction"/>
    <x v="5"/>
    <x v="13"/>
  </r>
  <r>
    <x v="38"/>
    <x v="38"/>
    <s v="Digitized client-driven database"/>
    <x v="33"/>
    <n v="10085"/>
    <n v="3.2532258064516131"/>
    <x v="1"/>
    <x v="38"/>
    <n v="75.261194029850742"/>
    <x v="1"/>
    <s v="USD"/>
    <x v="38"/>
    <n v="1287810000"/>
    <b v="0"/>
    <b v="0"/>
    <s v="photography/photography books"/>
    <x v="7"/>
    <x v="14"/>
  </r>
  <r>
    <x v="39"/>
    <x v="39"/>
    <s v="Organized bi-directional function"/>
    <x v="34"/>
    <n v="5027"/>
    <n v="0.50777777777777777"/>
    <x v="0"/>
    <x v="39"/>
    <n v="57.125"/>
    <x v="3"/>
    <s v="DKK"/>
    <x v="39"/>
    <n v="1362978000"/>
    <b v="0"/>
    <b v="0"/>
    <s v="theater/plays"/>
    <x v="3"/>
    <x v="3"/>
  </r>
  <r>
    <x v="40"/>
    <x v="40"/>
    <s v="Reduced stable middleware"/>
    <x v="35"/>
    <n v="14878"/>
    <n v="1.6906818181818182"/>
    <x v="1"/>
    <x v="40"/>
    <n v="75.141414141414145"/>
    <x v="1"/>
    <s v="USD"/>
    <x v="40"/>
    <n v="1277355600"/>
    <b v="0"/>
    <b v="1"/>
    <s v="technology/wearables"/>
    <x v="2"/>
    <x v="8"/>
  </r>
  <r>
    <x v="41"/>
    <x v="41"/>
    <s v="Universal 5thgeneration neural-net"/>
    <x v="36"/>
    <n v="11924"/>
    <n v="2.1292857142857144"/>
    <x v="1"/>
    <x v="41"/>
    <n v="107.42342342342343"/>
    <x v="6"/>
    <s v="EUR"/>
    <x v="41"/>
    <n v="1348981200"/>
    <b v="0"/>
    <b v="1"/>
    <s v="music/rock"/>
    <x v="1"/>
    <x v="1"/>
  </r>
  <r>
    <x v="42"/>
    <x v="42"/>
    <s v="Virtual uniform frame"/>
    <x v="37"/>
    <n v="7991"/>
    <n v="4.4394444444444447"/>
    <x v="1"/>
    <x v="42"/>
    <n v="35.995495495495497"/>
    <x v="1"/>
    <s v="USD"/>
    <x v="42"/>
    <n v="1310533200"/>
    <b v="0"/>
    <b v="0"/>
    <s v="food/food trucks"/>
    <x v="0"/>
    <x v="0"/>
  </r>
  <r>
    <x v="43"/>
    <x v="43"/>
    <s v="Profound explicit paradigm"/>
    <x v="38"/>
    <n v="167717"/>
    <n v="1.859390243902439"/>
    <x v="1"/>
    <x v="43"/>
    <n v="26.998873148744366"/>
    <x v="1"/>
    <s v="USD"/>
    <x v="43"/>
    <n v="1407560400"/>
    <b v="0"/>
    <b v="0"/>
    <s v="publishing/radio &amp; podcasts"/>
    <x v="5"/>
    <x v="15"/>
  </r>
  <r>
    <x v="44"/>
    <x v="44"/>
    <s v="Visionary real-time groupware"/>
    <x v="39"/>
    <n v="10541"/>
    <n v="6.5881249999999998"/>
    <x v="1"/>
    <x v="13"/>
    <n v="107.56122448979592"/>
    <x v="3"/>
    <s v="DKK"/>
    <x v="44"/>
    <n v="1552885200"/>
    <b v="0"/>
    <b v="0"/>
    <s v="publishing/fiction"/>
    <x v="5"/>
    <x v="13"/>
  </r>
  <r>
    <x v="45"/>
    <x v="45"/>
    <s v="Networked tertiary Graphical User Interface"/>
    <x v="40"/>
    <n v="4530"/>
    <n v="0.4768421052631579"/>
    <x v="0"/>
    <x v="44"/>
    <n v="94.375"/>
    <x v="1"/>
    <s v="USD"/>
    <x v="45"/>
    <n v="1479362400"/>
    <b v="0"/>
    <b v="1"/>
    <s v="theater/plays"/>
    <x v="3"/>
    <x v="3"/>
  </r>
  <r>
    <x v="46"/>
    <x v="46"/>
    <s v="Virtual grid-enabled task-force"/>
    <x v="41"/>
    <n v="4247"/>
    <n v="1.1478378378378378"/>
    <x v="1"/>
    <x v="45"/>
    <n v="46.163043478260867"/>
    <x v="1"/>
    <s v="USD"/>
    <x v="46"/>
    <n v="1280552400"/>
    <b v="0"/>
    <b v="0"/>
    <s v="music/rock"/>
    <x v="1"/>
    <x v="1"/>
  </r>
  <r>
    <x v="47"/>
    <x v="47"/>
    <s v="Function-based multi-state software"/>
    <x v="42"/>
    <n v="7129"/>
    <n v="4.7526666666666664"/>
    <x v="1"/>
    <x v="46"/>
    <n v="47.845637583892618"/>
    <x v="1"/>
    <s v="USD"/>
    <x v="47"/>
    <n v="1398661200"/>
    <b v="0"/>
    <b v="0"/>
    <s v="theater/plays"/>
    <x v="3"/>
    <x v="3"/>
  </r>
  <r>
    <x v="48"/>
    <x v="48"/>
    <s v="Optimized leadingedge concept"/>
    <x v="43"/>
    <n v="128862"/>
    <n v="3.86972972972973"/>
    <x v="1"/>
    <x v="47"/>
    <n v="53.007815713698065"/>
    <x v="1"/>
    <s v="USD"/>
    <x v="48"/>
    <n v="1436245200"/>
    <b v="0"/>
    <b v="0"/>
    <s v="theater/plays"/>
    <x v="3"/>
    <x v="3"/>
  </r>
  <r>
    <x v="49"/>
    <x v="49"/>
    <s v="Sharable holistic interface"/>
    <x v="44"/>
    <n v="13653"/>
    <n v="1.89625"/>
    <x v="1"/>
    <x v="48"/>
    <n v="45.059405940594061"/>
    <x v="1"/>
    <s v="USD"/>
    <x v="49"/>
    <n v="1575439200"/>
    <b v="0"/>
    <b v="0"/>
    <s v="music/rock"/>
    <x v="1"/>
    <x v="1"/>
  </r>
  <r>
    <x v="50"/>
    <x v="50"/>
    <s v="Down-sized system-worthy secured line"/>
    <x v="0"/>
    <n v="2"/>
    <n v="0.02"/>
    <x v="0"/>
    <x v="49"/>
    <n v="2"/>
    <x v="6"/>
    <s v="EUR"/>
    <x v="50"/>
    <n v="1377752400"/>
    <b v="0"/>
    <b v="0"/>
    <s v="music/metal"/>
    <x v="1"/>
    <x v="16"/>
  </r>
  <r>
    <x v="51"/>
    <x v="51"/>
    <s v="Inverse secondary infrastructure"/>
    <x v="45"/>
    <n v="145243"/>
    <n v="0.91867805186590767"/>
    <x v="0"/>
    <x v="50"/>
    <n v="99.006816632583508"/>
    <x v="4"/>
    <s v="GBP"/>
    <x v="51"/>
    <n v="1334206800"/>
    <b v="0"/>
    <b v="1"/>
    <s v="technology/wearables"/>
    <x v="2"/>
    <x v="8"/>
  </r>
  <r>
    <x v="52"/>
    <x v="52"/>
    <s v="Organic foreground leverage"/>
    <x v="44"/>
    <n v="2459"/>
    <n v="0.34152777777777776"/>
    <x v="0"/>
    <x v="51"/>
    <n v="32.786666666666669"/>
    <x v="1"/>
    <s v="USD"/>
    <x v="52"/>
    <n v="1284872400"/>
    <b v="0"/>
    <b v="0"/>
    <s v="theater/plays"/>
    <x v="3"/>
    <x v="3"/>
  </r>
  <r>
    <x v="53"/>
    <x v="53"/>
    <s v="Reverse-engineered static concept"/>
    <x v="35"/>
    <n v="12356"/>
    <n v="1.4040909090909091"/>
    <x v="1"/>
    <x v="52"/>
    <n v="59.119617224880386"/>
    <x v="1"/>
    <s v="USD"/>
    <x v="53"/>
    <n v="1403931600"/>
    <b v="0"/>
    <b v="0"/>
    <s v="film &amp; video/drama"/>
    <x v="4"/>
    <x v="6"/>
  </r>
  <r>
    <x v="54"/>
    <x v="54"/>
    <s v="Multi-channeled neutral customer loyalty"/>
    <x v="46"/>
    <n v="5392"/>
    <n v="0.89866666666666661"/>
    <x v="0"/>
    <x v="53"/>
    <n v="44.93333333333333"/>
    <x v="1"/>
    <s v="USD"/>
    <x v="54"/>
    <n v="1521262800"/>
    <b v="0"/>
    <b v="0"/>
    <s v="technology/wearables"/>
    <x v="2"/>
    <x v="8"/>
  </r>
  <r>
    <x v="55"/>
    <x v="55"/>
    <s v="Reverse-engineered bifurcated strategy"/>
    <x v="47"/>
    <n v="11746"/>
    <n v="1.7796969696969698"/>
    <x v="1"/>
    <x v="54"/>
    <n v="89.664122137404576"/>
    <x v="1"/>
    <s v="USD"/>
    <x v="55"/>
    <n v="1533358800"/>
    <b v="0"/>
    <b v="0"/>
    <s v="music/jazz"/>
    <x v="1"/>
    <x v="17"/>
  </r>
  <r>
    <x v="56"/>
    <x v="56"/>
    <s v="Horizontal context-sensitive knowledge user"/>
    <x v="48"/>
    <n v="11493"/>
    <n v="1.436625"/>
    <x v="1"/>
    <x v="55"/>
    <n v="70.079268292682926"/>
    <x v="1"/>
    <s v="USD"/>
    <x v="56"/>
    <n v="1421474400"/>
    <b v="0"/>
    <b v="0"/>
    <s v="technology/wearables"/>
    <x v="2"/>
    <x v="8"/>
  </r>
  <r>
    <x v="57"/>
    <x v="57"/>
    <s v="Cross-group multi-state task-force"/>
    <x v="49"/>
    <n v="6243"/>
    <n v="2.1527586206896552"/>
    <x v="1"/>
    <x v="56"/>
    <n v="31.059701492537314"/>
    <x v="1"/>
    <s v="USD"/>
    <x v="57"/>
    <n v="1505278800"/>
    <b v="0"/>
    <b v="0"/>
    <s v="games/video games"/>
    <x v="6"/>
    <x v="11"/>
  </r>
  <r>
    <x v="58"/>
    <x v="58"/>
    <s v="Expanded 3rdgeneration strategy"/>
    <x v="50"/>
    <n v="6132"/>
    <n v="2.2711111111111113"/>
    <x v="1"/>
    <x v="57"/>
    <n v="29.061611374407583"/>
    <x v="1"/>
    <s v="USD"/>
    <x v="58"/>
    <n v="1443934800"/>
    <b v="0"/>
    <b v="0"/>
    <s v="theater/plays"/>
    <x v="3"/>
    <x v="3"/>
  </r>
  <r>
    <x v="59"/>
    <x v="59"/>
    <s v="Assimilated real-time support"/>
    <x v="1"/>
    <n v="3851"/>
    <n v="2.7507142857142859"/>
    <x v="1"/>
    <x v="58"/>
    <n v="30.0859375"/>
    <x v="1"/>
    <s v="USD"/>
    <x v="59"/>
    <n v="1498539600"/>
    <b v="0"/>
    <b v="1"/>
    <s v="theater/plays"/>
    <x v="3"/>
    <x v="3"/>
  </r>
  <r>
    <x v="60"/>
    <x v="60"/>
    <s v="User-centric regional database"/>
    <x v="51"/>
    <n v="135997"/>
    <n v="1.4437048832271762"/>
    <x v="1"/>
    <x v="59"/>
    <n v="84.998125000000002"/>
    <x v="0"/>
    <s v="CAD"/>
    <x v="60"/>
    <n v="1342760400"/>
    <b v="0"/>
    <b v="0"/>
    <s v="theater/plays"/>
    <x v="3"/>
    <x v="3"/>
  </r>
  <r>
    <x v="61"/>
    <x v="61"/>
    <s v="Open-source zero administration complexity"/>
    <x v="52"/>
    <n v="184750"/>
    <n v="0.92745983935742971"/>
    <x v="0"/>
    <x v="60"/>
    <n v="82.001775410563695"/>
    <x v="0"/>
    <s v="CAD"/>
    <x v="61"/>
    <n v="1301720400"/>
    <b v="0"/>
    <b v="0"/>
    <s v="theater/plays"/>
    <x v="3"/>
    <x v="3"/>
  </r>
  <r>
    <x v="62"/>
    <x v="62"/>
    <s v="Organized incremental standardization"/>
    <x v="22"/>
    <n v="14452"/>
    <n v="7.226"/>
    <x v="1"/>
    <x v="61"/>
    <n v="58.040160642570278"/>
    <x v="1"/>
    <s v="USD"/>
    <x v="62"/>
    <n v="1433566800"/>
    <b v="0"/>
    <b v="0"/>
    <s v="technology/web"/>
    <x v="2"/>
    <x v="2"/>
  </r>
  <r>
    <x v="63"/>
    <x v="63"/>
    <s v="Assimilated didactic open system"/>
    <x v="53"/>
    <n v="557"/>
    <n v="0.11851063829787234"/>
    <x v="0"/>
    <x v="62"/>
    <n v="111.4"/>
    <x v="1"/>
    <s v="USD"/>
    <x v="63"/>
    <n v="1493874000"/>
    <b v="0"/>
    <b v="0"/>
    <s v="theater/plays"/>
    <x v="3"/>
    <x v="3"/>
  </r>
  <r>
    <x v="64"/>
    <x v="64"/>
    <s v="Vision-oriented logistical intranet"/>
    <x v="54"/>
    <n v="2734"/>
    <n v="0.97642857142857142"/>
    <x v="0"/>
    <x v="63"/>
    <n v="71.94736842105263"/>
    <x v="1"/>
    <s v="USD"/>
    <x v="64"/>
    <n v="1531803600"/>
    <b v="0"/>
    <b v="1"/>
    <s v="technology/web"/>
    <x v="2"/>
    <x v="2"/>
  </r>
  <r>
    <x v="65"/>
    <x v="65"/>
    <s v="Mandatory incremental projection"/>
    <x v="55"/>
    <n v="14405"/>
    <n v="2.3614754098360655"/>
    <x v="1"/>
    <x v="64"/>
    <n v="61.038135593220339"/>
    <x v="1"/>
    <s v="USD"/>
    <x v="65"/>
    <n v="1296712800"/>
    <b v="0"/>
    <b v="0"/>
    <s v="theater/plays"/>
    <x v="3"/>
    <x v="3"/>
  </r>
  <r>
    <x v="66"/>
    <x v="66"/>
    <s v="Grass-roots needs-based encryption"/>
    <x v="49"/>
    <n v="1307"/>
    <n v="0.45068965517241377"/>
    <x v="0"/>
    <x v="65"/>
    <n v="108.91666666666667"/>
    <x v="1"/>
    <s v="USD"/>
    <x v="66"/>
    <n v="1428901200"/>
    <b v="0"/>
    <b v="1"/>
    <s v="theater/plays"/>
    <x v="3"/>
    <x v="3"/>
  </r>
  <r>
    <x v="67"/>
    <x v="67"/>
    <s v="Team-oriented 6thgeneration middleware"/>
    <x v="56"/>
    <n v="117892"/>
    <n v="1.6238567493112948"/>
    <x v="1"/>
    <x v="66"/>
    <n v="29.001722017220171"/>
    <x v="4"/>
    <s v="GBP"/>
    <x v="67"/>
    <n v="1264831200"/>
    <b v="0"/>
    <b v="1"/>
    <s v="technology/wearables"/>
    <x v="2"/>
    <x v="8"/>
  </r>
  <r>
    <x v="68"/>
    <x v="68"/>
    <s v="Inverse multi-tasking installation"/>
    <x v="57"/>
    <n v="14508"/>
    <n v="2.5452631578947367"/>
    <x v="1"/>
    <x v="67"/>
    <n v="58.975609756097562"/>
    <x v="6"/>
    <s v="EUR"/>
    <x v="68"/>
    <n v="1505192400"/>
    <b v="0"/>
    <b v="1"/>
    <s v="theater/plays"/>
    <x v="3"/>
    <x v="3"/>
  </r>
  <r>
    <x v="69"/>
    <x v="69"/>
    <s v="Switchable disintermediate moderator"/>
    <x v="58"/>
    <n v="1901"/>
    <n v="0.24063291139240506"/>
    <x v="3"/>
    <x v="68"/>
    <n v="111.82352941176471"/>
    <x v="1"/>
    <s v="USD"/>
    <x v="69"/>
    <n v="1295676000"/>
    <b v="0"/>
    <b v="0"/>
    <s v="theater/plays"/>
    <x v="3"/>
    <x v="3"/>
  </r>
  <r>
    <x v="70"/>
    <x v="70"/>
    <s v="Re-engineered 24/7 task-force"/>
    <x v="59"/>
    <n v="158389"/>
    <n v="1.2374140625000001"/>
    <x v="1"/>
    <x v="69"/>
    <n v="63.995555555555555"/>
    <x v="6"/>
    <s v="EUR"/>
    <x v="70"/>
    <n v="1292911200"/>
    <b v="0"/>
    <b v="1"/>
    <s v="theater/plays"/>
    <x v="3"/>
    <x v="3"/>
  </r>
  <r>
    <x v="71"/>
    <x v="71"/>
    <s v="Organic object-oriented budgetary management"/>
    <x v="46"/>
    <n v="6484"/>
    <n v="1.0806666666666667"/>
    <x v="1"/>
    <x v="70"/>
    <n v="85.315789473684205"/>
    <x v="1"/>
    <s v="USD"/>
    <x v="71"/>
    <n v="1575439200"/>
    <b v="0"/>
    <b v="0"/>
    <s v="theater/plays"/>
    <x v="3"/>
    <x v="3"/>
  </r>
  <r>
    <x v="72"/>
    <x v="72"/>
    <s v="Seamless coherent parallelism"/>
    <x v="60"/>
    <n v="4022"/>
    <n v="6.7033333333333331"/>
    <x v="1"/>
    <x v="71"/>
    <n v="74.481481481481481"/>
    <x v="1"/>
    <s v="USD"/>
    <x v="72"/>
    <n v="1438837200"/>
    <b v="0"/>
    <b v="0"/>
    <s v="film &amp; video/animation"/>
    <x v="4"/>
    <x v="10"/>
  </r>
  <r>
    <x v="73"/>
    <x v="73"/>
    <s v="Cross-platform even-keeled initiative"/>
    <x v="1"/>
    <n v="9253"/>
    <n v="6.609285714285714"/>
    <x v="1"/>
    <x v="39"/>
    <n v="105.14772727272727"/>
    <x v="1"/>
    <s v="USD"/>
    <x v="73"/>
    <n v="1480485600"/>
    <b v="0"/>
    <b v="0"/>
    <s v="music/jazz"/>
    <x v="1"/>
    <x v="17"/>
  </r>
  <r>
    <x v="74"/>
    <x v="74"/>
    <s v="Progressive tertiary framework"/>
    <x v="61"/>
    <n v="4776"/>
    <n v="1.2246153846153847"/>
    <x v="1"/>
    <x v="72"/>
    <n v="56.188235294117646"/>
    <x v="4"/>
    <s v="GBP"/>
    <x v="74"/>
    <n v="1459141200"/>
    <b v="0"/>
    <b v="0"/>
    <s v="music/metal"/>
    <x v="1"/>
    <x v="16"/>
  </r>
  <r>
    <x v="75"/>
    <x v="75"/>
    <s v="Multi-layered dynamic protocol"/>
    <x v="62"/>
    <n v="14606"/>
    <n v="1.5057731958762886"/>
    <x v="1"/>
    <x v="73"/>
    <n v="85.917647058823533"/>
    <x v="1"/>
    <s v="USD"/>
    <x v="75"/>
    <n v="1532322000"/>
    <b v="0"/>
    <b v="0"/>
    <s v="photography/photography books"/>
    <x v="7"/>
    <x v="14"/>
  </r>
  <r>
    <x v="76"/>
    <x v="76"/>
    <s v="Horizontal next generation function"/>
    <x v="63"/>
    <n v="95993"/>
    <n v="0.78106590724165992"/>
    <x v="0"/>
    <x v="74"/>
    <n v="57.00296912114014"/>
    <x v="1"/>
    <s v="USD"/>
    <x v="76"/>
    <n v="1426222800"/>
    <b v="1"/>
    <b v="1"/>
    <s v="theater/plays"/>
    <x v="3"/>
    <x v="3"/>
  </r>
  <r>
    <x v="77"/>
    <x v="77"/>
    <s v="Pre-emptive impactful model"/>
    <x v="40"/>
    <n v="4460"/>
    <n v="0.46947368421052632"/>
    <x v="0"/>
    <x v="75"/>
    <n v="79.642857142857139"/>
    <x v="1"/>
    <s v="USD"/>
    <x v="77"/>
    <n v="1286773200"/>
    <b v="0"/>
    <b v="1"/>
    <s v="film &amp; video/animation"/>
    <x v="4"/>
    <x v="10"/>
  </r>
  <r>
    <x v="78"/>
    <x v="78"/>
    <s v="User-centric bifurcated knowledge user"/>
    <x v="6"/>
    <n v="13536"/>
    <n v="3.008"/>
    <x v="1"/>
    <x v="76"/>
    <n v="41.018181818181816"/>
    <x v="1"/>
    <s v="USD"/>
    <x v="78"/>
    <n v="1523941200"/>
    <b v="0"/>
    <b v="0"/>
    <s v="publishing/translations"/>
    <x v="5"/>
    <x v="18"/>
  </r>
  <r>
    <x v="79"/>
    <x v="79"/>
    <s v="Triple-buffered reciprocal project"/>
    <x v="64"/>
    <n v="40228"/>
    <n v="0.6959861591695502"/>
    <x v="0"/>
    <x v="77"/>
    <n v="48.004773269689736"/>
    <x v="1"/>
    <s v="USD"/>
    <x v="79"/>
    <n v="1529557200"/>
    <b v="0"/>
    <b v="0"/>
    <s v="theater/plays"/>
    <x v="3"/>
    <x v="3"/>
  </r>
  <r>
    <x v="80"/>
    <x v="80"/>
    <s v="Cross-platform needs-based approach"/>
    <x v="65"/>
    <n v="7012"/>
    <n v="6.374545454545455"/>
    <x v="1"/>
    <x v="78"/>
    <n v="55.212598425196852"/>
    <x v="1"/>
    <s v="USD"/>
    <x v="80"/>
    <n v="1506574800"/>
    <b v="0"/>
    <b v="0"/>
    <s v="games/video games"/>
    <x v="6"/>
    <x v="11"/>
  </r>
  <r>
    <x v="81"/>
    <x v="81"/>
    <s v="User-friendly static contingency"/>
    <x v="66"/>
    <n v="37857"/>
    <n v="2.253392857142857"/>
    <x v="1"/>
    <x v="79"/>
    <n v="92.109489051094897"/>
    <x v="1"/>
    <s v="USD"/>
    <x v="81"/>
    <n v="1513576800"/>
    <b v="0"/>
    <b v="0"/>
    <s v="music/rock"/>
    <x v="1"/>
    <x v="1"/>
  </r>
  <r>
    <x v="82"/>
    <x v="82"/>
    <s v="Reactive content-based framework"/>
    <x v="67"/>
    <n v="14973"/>
    <n v="14.973000000000001"/>
    <x v="1"/>
    <x v="80"/>
    <n v="83.183333333333337"/>
    <x v="4"/>
    <s v="GBP"/>
    <x v="82"/>
    <n v="1548309600"/>
    <b v="0"/>
    <b v="1"/>
    <s v="games/video games"/>
    <x v="6"/>
    <x v="11"/>
  </r>
  <r>
    <x v="83"/>
    <x v="83"/>
    <s v="Realigned user-facing concept"/>
    <x v="68"/>
    <n v="39996"/>
    <n v="0.37590225563909774"/>
    <x v="0"/>
    <x v="81"/>
    <n v="39.996000000000002"/>
    <x v="1"/>
    <s v="USD"/>
    <x v="83"/>
    <n v="1471582800"/>
    <b v="0"/>
    <b v="0"/>
    <s v="music/electric music"/>
    <x v="1"/>
    <x v="5"/>
  </r>
  <r>
    <x v="84"/>
    <x v="84"/>
    <s v="Public-key zero tolerance orchestration"/>
    <x v="69"/>
    <n v="41564"/>
    <n v="1.3236942675159236"/>
    <x v="1"/>
    <x v="82"/>
    <n v="111.1336898395722"/>
    <x v="1"/>
    <s v="USD"/>
    <x v="84"/>
    <n v="1344315600"/>
    <b v="0"/>
    <b v="0"/>
    <s v="technology/wearables"/>
    <x v="2"/>
    <x v="8"/>
  </r>
  <r>
    <x v="85"/>
    <x v="85"/>
    <s v="Multi-tiered eco-centric architecture"/>
    <x v="70"/>
    <n v="6430"/>
    <n v="1.3122448979591836"/>
    <x v="1"/>
    <x v="83"/>
    <n v="90.563380281690144"/>
    <x v="2"/>
    <s v="AUD"/>
    <x v="85"/>
    <n v="1316408400"/>
    <b v="0"/>
    <b v="0"/>
    <s v="music/indie rock"/>
    <x v="1"/>
    <x v="7"/>
  </r>
  <r>
    <x v="86"/>
    <x v="86"/>
    <s v="Organic motivating firmware"/>
    <x v="71"/>
    <n v="12405"/>
    <n v="1.6763513513513513"/>
    <x v="1"/>
    <x v="84"/>
    <n v="61.108374384236456"/>
    <x v="1"/>
    <s v="USD"/>
    <x v="86"/>
    <n v="1431838800"/>
    <b v="1"/>
    <b v="0"/>
    <s v="theater/plays"/>
    <x v="3"/>
    <x v="3"/>
  </r>
  <r>
    <x v="87"/>
    <x v="87"/>
    <s v="Synergized 4thgeneration conglomeration"/>
    <x v="72"/>
    <n v="123040"/>
    <n v="0.6198488664987406"/>
    <x v="0"/>
    <x v="85"/>
    <n v="83.022941970310384"/>
    <x v="2"/>
    <s v="AUD"/>
    <x v="87"/>
    <n v="1300510800"/>
    <b v="0"/>
    <b v="1"/>
    <s v="music/rock"/>
    <x v="1"/>
    <x v="1"/>
  </r>
  <r>
    <x v="88"/>
    <x v="88"/>
    <s v="Grass-roots fault-tolerant policy"/>
    <x v="73"/>
    <n v="12516"/>
    <n v="2.6074999999999999"/>
    <x v="1"/>
    <x v="86"/>
    <n v="110.76106194690266"/>
    <x v="1"/>
    <s v="USD"/>
    <x v="88"/>
    <n v="1431061200"/>
    <b v="0"/>
    <b v="0"/>
    <s v="publishing/translations"/>
    <x v="5"/>
    <x v="18"/>
  </r>
  <r>
    <x v="89"/>
    <x v="89"/>
    <s v="Monitored scalable knowledgebase"/>
    <x v="74"/>
    <n v="8588"/>
    <n v="2.5258823529411765"/>
    <x v="1"/>
    <x v="87"/>
    <n v="89.458333333333329"/>
    <x v="1"/>
    <s v="USD"/>
    <x v="89"/>
    <n v="1271480400"/>
    <b v="0"/>
    <b v="0"/>
    <s v="theater/plays"/>
    <x v="3"/>
    <x v="3"/>
  </r>
  <r>
    <x v="90"/>
    <x v="90"/>
    <s v="Synergistic explicit parallelism"/>
    <x v="75"/>
    <n v="6132"/>
    <n v="0.7861538461538462"/>
    <x v="0"/>
    <x v="88"/>
    <n v="57.849056603773583"/>
    <x v="1"/>
    <s v="USD"/>
    <x v="90"/>
    <n v="1456380000"/>
    <b v="0"/>
    <b v="1"/>
    <s v="theater/plays"/>
    <x v="3"/>
    <x v="3"/>
  </r>
  <r>
    <x v="91"/>
    <x v="91"/>
    <s v="Enhanced systemic analyzer"/>
    <x v="76"/>
    <n v="74688"/>
    <n v="0.48404406999351912"/>
    <x v="0"/>
    <x v="89"/>
    <n v="109.99705449189985"/>
    <x v="6"/>
    <s v="EUR"/>
    <x v="91"/>
    <n v="1472878800"/>
    <b v="0"/>
    <b v="0"/>
    <s v="publishing/translations"/>
    <x v="5"/>
    <x v="18"/>
  </r>
  <r>
    <x v="92"/>
    <x v="92"/>
    <s v="Object-based analyzing knowledge user"/>
    <x v="77"/>
    <n v="51775"/>
    <n v="2.5887500000000001"/>
    <x v="1"/>
    <x v="90"/>
    <n v="103.96586345381526"/>
    <x v="5"/>
    <s v="CHF"/>
    <x v="92"/>
    <n v="1277355600"/>
    <b v="0"/>
    <b v="1"/>
    <s v="games/video games"/>
    <x v="6"/>
    <x v="11"/>
  </r>
  <r>
    <x v="93"/>
    <x v="93"/>
    <s v="Pre-emptive radical architecture"/>
    <x v="78"/>
    <n v="65877"/>
    <n v="0.60548713235294116"/>
    <x v="3"/>
    <x v="91"/>
    <n v="107.99508196721311"/>
    <x v="1"/>
    <s v="USD"/>
    <x v="93"/>
    <n v="1351054800"/>
    <b v="0"/>
    <b v="1"/>
    <s v="theater/plays"/>
    <x v="3"/>
    <x v="3"/>
  </r>
  <r>
    <x v="94"/>
    <x v="94"/>
    <s v="Grass-roots web-enabled contingency"/>
    <x v="49"/>
    <n v="8807"/>
    <n v="3.036896551724138"/>
    <x v="1"/>
    <x v="80"/>
    <n v="48.927777777777777"/>
    <x v="4"/>
    <s v="GBP"/>
    <x v="94"/>
    <n v="1555563600"/>
    <b v="0"/>
    <b v="0"/>
    <s v="technology/web"/>
    <x v="2"/>
    <x v="2"/>
  </r>
  <r>
    <x v="95"/>
    <x v="95"/>
    <s v="Stand-alone system-worthy standardization"/>
    <x v="79"/>
    <n v="1017"/>
    <n v="1.1299999999999999"/>
    <x v="1"/>
    <x v="11"/>
    <n v="37.666666666666664"/>
    <x v="1"/>
    <s v="USD"/>
    <x v="95"/>
    <n v="1571634000"/>
    <b v="0"/>
    <b v="0"/>
    <s v="film &amp; video/documentary"/>
    <x v="4"/>
    <x v="4"/>
  </r>
  <r>
    <x v="96"/>
    <x v="96"/>
    <s v="Down-sized systematic policy"/>
    <x v="80"/>
    <n v="151513"/>
    <n v="2.1737876614060259"/>
    <x v="1"/>
    <x v="92"/>
    <n v="64.999141999141997"/>
    <x v="1"/>
    <s v="USD"/>
    <x v="96"/>
    <n v="1300856400"/>
    <b v="0"/>
    <b v="0"/>
    <s v="theater/plays"/>
    <x v="3"/>
    <x v="3"/>
  </r>
  <r>
    <x v="97"/>
    <x v="97"/>
    <s v="Cloned bi-directional architecture"/>
    <x v="81"/>
    <n v="12047"/>
    <n v="9.2669230769230762"/>
    <x v="1"/>
    <x v="86"/>
    <n v="106.61061946902655"/>
    <x v="1"/>
    <s v="USD"/>
    <x v="48"/>
    <n v="1439874000"/>
    <b v="0"/>
    <b v="0"/>
    <s v="food/food trucks"/>
    <x v="0"/>
    <x v="0"/>
  </r>
  <r>
    <x v="98"/>
    <x v="98"/>
    <s v="Seamless transitional portal"/>
    <x v="82"/>
    <n v="32951"/>
    <n v="0.33692229038854804"/>
    <x v="0"/>
    <x v="93"/>
    <n v="27.009016393442622"/>
    <x v="2"/>
    <s v="AUD"/>
    <x v="97"/>
    <n v="1438318800"/>
    <b v="0"/>
    <b v="0"/>
    <s v="games/video games"/>
    <x v="6"/>
    <x v="11"/>
  </r>
  <r>
    <x v="99"/>
    <x v="99"/>
    <s v="Fully-configurable motivating approach"/>
    <x v="4"/>
    <n v="14951"/>
    <n v="1.9672368421052631"/>
    <x v="1"/>
    <x v="55"/>
    <n v="91.16463414634147"/>
    <x v="1"/>
    <s v="USD"/>
    <x v="98"/>
    <n v="1419400800"/>
    <b v="0"/>
    <b v="0"/>
    <s v="theater/plays"/>
    <x v="3"/>
    <x v="3"/>
  </r>
  <r>
    <x v="100"/>
    <x v="100"/>
    <s v="Upgradable fault-tolerant approach"/>
    <x v="0"/>
    <n v="1"/>
    <n v="0.01"/>
    <x v="0"/>
    <x v="49"/>
    <n v="1"/>
    <x v="1"/>
    <s v="USD"/>
    <x v="99"/>
    <n v="1320555600"/>
    <b v="0"/>
    <b v="0"/>
    <s v="theater/plays"/>
    <x v="3"/>
    <x v="3"/>
  </r>
  <r>
    <x v="101"/>
    <x v="101"/>
    <s v="Reduced heuristic moratorium"/>
    <x v="79"/>
    <n v="9193"/>
    <n v="10.214444444444444"/>
    <x v="1"/>
    <x v="55"/>
    <n v="56.054878048780488"/>
    <x v="1"/>
    <s v="USD"/>
    <x v="100"/>
    <n v="1425103200"/>
    <b v="0"/>
    <b v="1"/>
    <s v="music/electric music"/>
    <x v="1"/>
    <x v="5"/>
  </r>
  <r>
    <x v="102"/>
    <x v="102"/>
    <s v="Front-line web-enabled model"/>
    <x v="41"/>
    <n v="10422"/>
    <n v="2.8167567567567566"/>
    <x v="1"/>
    <x v="94"/>
    <n v="31.017857142857142"/>
    <x v="1"/>
    <s v="USD"/>
    <x v="101"/>
    <n v="1526878800"/>
    <b v="0"/>
    <b v="1"/>
    <s v="technology/wearables"/>
    <x v="2"/>
    <x v="8"/>
  </r>
  <r>
    <x v="103"/>
    <x v="103"/>
    <s v="Polarized incremental emulation"/>
    <x v="83"/>
    <n v="2461"/>
    <n v="0.24610000000000001"/>
    <x v="0"/>
    <x v="95"/>
    <n v="66.513513513513516"/>
    <x v="6"/>
    <s v="EUR"/>
    <x v="102"/>
    <n v="1288674000"/>
    <b v="0"/>
    <b v="0"/>
    <s v="music/electric music"/>
    <x v="1"/>
    <x v="5"/>
  </r>
  <r>
    <x v="104"/>
    <x v="104"/>
    <s v="Self-enabling grid-enabled initiative"/>
    <x v="84"/>
    <n v="170623"/>
    <n v="1.4314010067114094"/>
    <x v="1"/>
    <x v="96"/>
    <n v="89.005216484089729"/>
    <x v="1"/>
    <s v="USD"/>
    <x v="103"/>
    <n v="1495602000"/>
    <b v="0"/>
    <b v="0"/>
    <s v="music/indie rock"/>
    <x v="1"/>
    <x v="7"/>
  </r>
  <r>
    <x v="105"/>
    <x v="105"/>
    <s v="Total fresh-thinking system engine"/>
    <x v="85"/>
    <n v="9829"/>
    <n v="1.4454411764705883"/>
    <x v="1"/>
    <x v="97"/>
    <n v="103.46315789473684"/>
    <x v="1"/>
    <s v="USD"/>
    <x v="104"/>
    <n v="1366434000"/>
    <b v="0"/>
    <b v="0"/>
    <s v="technology/web"/>
    <x v="2"/>
    <x v="2"/>
  </r>
  <r>
    <x v="106"/>
    <x v="106"/>
    <s v="Ameliorated clear-thinking circuit"/>
    <x v="61"/>
    <n v="14006"/>
    <n v="3.5912820512820511"/>
    <x v="1"/>
    <x v="98"/>
    <n v="95.278911564625844"/>
    <x v="1"/>
    <s v="USD"/>
    <x v="105"/>
    <n v="1568350800"/>
    <b v="0"/>
    <b v="0"/>
    <s v="theater/plays"/>
    <x v="3"/>
    <x v="3"/>
  </r>
  <r>
    <x v="107"/>
    <x v="107"/>
    <s v="Multi-layered encompassing installation"/>
    <x v="26"/>
    <n v="6527"/>
    <n v="1.8648571428571428"/>
    <x v="1"/>
    <x v="99"/>
    <n v="75.895348837209298"/>
    <x v="1"/>
    <s v="USD"/>
    <x v="106"/>
    <n v="1525928400"/>
    <b v="0"/>
    <b v="1"/>
    <s v="theater/plays"/>
    <x v="3"/>
    <x v="3"/>
  </r>
  <r>
    <x v="108"/>
    <x v="108"/>
    <s v="Universal encompassing implementation"/>
    <x v="42"/>
    <n v="8929"/>
    <n v="5.9526666666666666"/>
    <x v="1"/>
    <x v="100"/>
    <n v="107.57831325301204"/>
    <x v="1"/>
    <s v="USD"/>
    <x v="107"/>
    <n v="1336885200"/>
    <b v="0"/>
    <b v="0"/>
    <s v="film &amp; video/documentary"/>
    <x v="4"/>
    <x v="4"/>
  </r>
  <r>
    <x v="109"/>
    <x v="109"/>
    <s v="Object-based client-server application"/>
    <x v="5"/>
    <n v="3079"/>
    <n v="0.5921153846153846"/>
    <x v="0"/>
    <x v="101"/>
    <n v="51.31666666666667"/>
    <x v="1"/>
    <s v="USD"/>
    <x v="108"/>
    <n v="1389679200"/>
    <b v="0"/>
    <b v="0"/>
    <s v="film &amp; video/television"/>
    <x v="4"/>
    <x v="19"/>
  </r>
  <r>
    <x v="110"/>
    <x v="110"/>
    <s v="Cross-platform solution-oriented process improvement"/>
    <x v="86"/>
    <n v="21307"/>
    <n v="0.14962780898876404"/>
    <x v="0"/>
    <x v="102"/>
    <n v="71.983108108108112"/>
    <x v="1"/>
    <s v="USD"/>
    <x v="109"/>
    <n v="1538283600"/>
    <b v="0"/>
    <b v="0"/>
    <s v="food/food trucks"/>
    <x v="0"/>
    <x v="0"/>
  </r>
  <r>
    <x v="111"/>
    <x v="111"/>
    <s v="Re-engineered user-facing approach"/>
    <x v="87"/>
    <n v="73653"/>
    <n v="1.1995602605863191"/>
    <x v="1"/>
    <x v="103"/>
    <n v="108.95414201183432"/>
    <x v="1"/>
    <s v="USD"/>
    <x v="110"/>
    <n v="1348808400"/>
    <b v="0"/>
    <b v="0"/>
    <s v="publishing/radio &amp; podcasts"/>
    <x v="5"/>
    <x v="15"/>
  </r>
  <r>
    <x v="112"/>
    <x v="112"/>
    <s v="Re-engineered client-driven hub"/>
    <x v="53"/>
    <n v="12635"/>
    <n v="2.6882978723404256"/>
    <x v="1"/>
    <x v="104"/>
    <n v="35"/>
    <x v="2"/>
    <s v="AUD"/>
    <x v="111"/>
    <n v="1410152400"/>
    <b v="0"/>
    <b v="0"/>
    <s v="technology/web"/>
    <x v="2"/>
    <x v="2"/>
  </r>
  <r>
    <x v="113"/>
    <x v="113"/>
    <s v="User-friendly tertiary array"/>
    <x v="88"/>
    <n v="12437"/>
    <n v="3.7687878787878786"/>
    <x v="1"/>
    <x v="54"/>
    <n v="94.938931297709928"/>
    <x v="1"/>
    <s v="USD"/>
    <x v="112"/>
    <n v="1505797200"/>
    <b v="0"/>
    <b v="0"/>
    <s v="food/food trucks"/>
    <x v="0"/>
    <x v="0"/>
  </r>
  <r>
    <x v="114"/>
    <x v="114"/>
    <s v="Robust heuristic encoding"/>
    <x v="89"/>
    <n v="13816"/>
    <n v="7.2715789473684209"/>
    <x v="1"/>
    <x v="105"/>
    <n v="109.65079365079364"/>
    <x v="1"/>
    <s v="USD"/>
    <x v="113"/>
    <n v="1554872400"/>
    <b v="0"/>
    <b v="1"/>
    <s v="technology/wearables"/>
    <x v="2"/>
    <x v="8"/>
  </r>
  <r>
    <x v="115"/>
    <x v="115"/>
    <s v="Team-oriented clear-thinking capacity"/>
    <x v="90"/>
    <n v="145382"/>
    <n v="0.87211757648470301"/>
    <x v="0"/>
    <x v="106"/>
    <n v="44.001815980629537"/>
    <x v="6"/>
    <s v="EUR"/>
    <x v="114"/>
    <n v="1513922400"/>
    <b v="0"/>
    <b v="0"/>
    <s v="publishing/fiction"/>
    <x v="5"/>
    <x v="13"/>
  </r>
  <r>
    <x v="116"/>
    <x v="116"/>
    <s v="De-engineered motivating standardization"/>
    <x v="44"/>
    <n v="6336"/>
    <n v="0.88"/>
    <x v="0"/>
    <x v="107"/>
    <n v="86.794520547945211"/>
    <x v="1"/>
    <s v="USD"/>
    <x v="115"/>
    <n v="1442638800"/>
    <b v="0"/>
    <b v="0"/>
    <s v="theater/plays"/>
    <x v="3"/>
    <x v="3"/>
  </r>
  <r>
    <x v="117"/>
    <x v="117"/>
    <s v="Business-focused 24hour groupware"/>
    <x v="70"/>
    <n v="8523"/>
    <n v="1.7393877551020409"/>
    <x v="1"/>
    <x v="108"/>
    <n v="30.992727272727272"/>
    <x v="1"/>
    <s v="USD"/>
    <x v="116"/>
    <n v="1317186000"/>
    <b v="0"/>
    <b v="0"/>
    <s v="film &amp; video/television"/>
    <x v="4"/>
    <x v="19"/>
  </r>
  <r>
    <x v="118"/>
    <x v="118"/>
    <s v="Organic next generation protocol"/>
    <x v="91"/>
    <n v="6351"/>
    <n v="1.1761111111111111"/>
    <x v="1"/>
    <x v="109"/>
    <n v="94.791044776119406"/>
    <x v="1"/>
    <s v="USD"/>
    <x v="117"/>
    <n v="1391234400"/>
    <b v="0"/>
    <b v="0"/>
    <s v="photography/photography books"/>
    <x v="7"/>
    <x v="14"/>
  </r>
  <r>
    <x v="119"/>
    <x v="119"/>
    <s v="Reverse-engineered full-range Internet solution"/>
    <x v="92"/>
    <n v="10748"/>
    <n v="2.1496"/>
    <x v="1"/>
    <x v="110"/>
    <n v="69.79220779220779"/>
    <x v="1"/>
    <s v="USD"/>
    <x v="118"/>
    <n v="1404363600"/>
    <b v="0"/>
    <b v="1"/>
    <s v="film &amp; video/documentary"/>
    <x v="4"/>
    <x v="4"/>
  </r>
  <r>
    <x v="120"/>
    <x v="120"/>
    <s v="Synchronized regional synergy"/>
    <x v="93"/>
    <n v="112272"/>
    <n v="1.4949667110519307"/>
    <x v="1"/>
    <x v="111"/>
    <n v="63.003367003367003"/>
    <x v="1"/>
    <s v="USD"/>
    <x v="119"/>
    <n v="1429592400"/>
    <b v="0"/>
    <b v="1"/>
    <s v="games/mobile games"/>
    <x v="6"/>
    <x v="20"/>
  </r>
  <r>
    <x v="121"/>
    <x v="121"/>
    <s v="Multi-lateral homogeneous success"/>
    <x v="94"/>
    <n v="99361"/>
    <n v="2.1933995584988963"/>
    <x v="1"/>
    <x v="112"/>
    <n v="110.0343300110742"/>
    <x v="1"/>
    <s v="USD"/>
    <x v="33"/>
    <n v="1413608400"/>
    <b v="0"/>
    <b v="0"/>
    <s v="games/video games"/>
    <x v="6"/>
    <x v="11"/>
  </r>
  <r>
    <x v="122"/>
    <x v="122"/>
    <s v="Seamless zero-defect solution"/>
    <x v="95"/>
    <n v="88055"/>
    <n v="0.64367690058479532"/>
    <x v="0"/>
    <x v="113"/>
    <n v="25.997933274284026"/>
    <x v="1"/>
    <s v="USD"/>
    <x v="120"/>
    <n v="1419400800"/>
    <b v="0"/>
    <b v="0"/>
    <s v="publishing/fiction"/>
    <x v="5"/>
    <x v="13"/>
  </r>
  <r>
    <x v="123"/>
    <x v="123"/>
    <s v="Enhanced scalable concept"/>
    <x v="96"/>
    <n v="33092"/>
    <n v="0.18622397298818233"/>
    <x v="0"/>
    <x v="114"/>
    <n v="49.987915407854985"/>
    <x v="0"/>
    <s v="CAD"/>
    <x v="121"/>
    <n v="1448604000"/>
    <b v="1"/>
    <b v="0"/>
    <s v="theater/plays"/>
    <x v="3"/>
    <x v="3"/>
  </r>
  <r>
    <x v="124"/>
    <x v="124"/>
    <s v="Polarized uniform software"/>
    <x v="97"/>
    <n v="9562"/>
    <n v="3.6776923076923076"/>
    <x v="1"/>
    <x v="115"/>
    <n v="101.72340425531915"/>
    <x v="6"/>
    <s v="EUR"/>
    <x v="122"/>
    <n v="1562302800"/>
    <b v="0"/>
    <b v="0"/>
    <s v="photography/photography books"/>
    <x v="7"/>
    <x v="14"/>
  </r>
  <r>
    <x v="125"/>
    <x v="125"/>
    <s v="Stand-alone web-enabled moderator"/>
    <x v="98"/>
    <n v="8475"/>
    <n v="1.5990566037735849"/>
    <x v="1"/>
    <x v="80"/>
    <n v="47.083333333333336"/>
    <x v="1"/>
    <s v="USD"/>
    <x v="123"/>
    <n v="1537678800"/>
    <b v="0"/>
    <b v="0"/>
    <s v="theater/plays"/>
    <x v="3"/>
    <x v="3"/>
  </r>
  <r>
    <x v="126"/>
    <x v="126"/>
    <s v="Proactive methodical benchmark"/>
    <x v="99"/>
    <n v="69617"/>
    <n v="0.38633185349611543"/>
    <x v="0"/>
    <x v="116"/>
    <n v="89.944444444444443"/>
    <x v="1"/>
    <s v="USD"/>
    <x v="124"/>
    <n v="1473570000"/>
    <b v="0"/>
    <b v="1"/>
    <s v="theater/plays"/>
    <x v="3"/>
    <x v="3"/>
  </r>
  <r>
    <x v="127"/>
    <x v="127"/>
    <s v="Team-oriented 6thgeneration matrix"/>
    <x v="100"/>
    <n v="53067"/>
    <n v="0.51421511627906979"/>
    <x v="0"/>
    <x v="117"/>
    <n v="78.96875"/>
    <x v="0"/>
    <s v="CAD"/>
    <x v="125"/>
    <n v="1273899600"/>
    <b v="0"/>
    <b v="0"/>
    <s v="theater/plays"/>
    <x v="3"/>
    <x v="3"/>
  </r>
  <r>
    <x v="128"/>
    <x v="128"/>
    <s v="Phased human-resource core"/>
    <x v="101"/>
    <n v="42596"/>
    <n v="0.60334277620396604"/>
    <x v="3"/>
    <x v="118"/>
    <n v="80.067669172932327"/>
    <x v="1"/>
    <s v="USD"/>
    <x v="126"/>
    <n v="1284008400"/>
    <b v="0"/>
    <b v="0"/>
    <s v="music/rock"/>
    <x v="1"/>
    <x v="1"/>
  </r>
  <r>
    <x v="129"/>
    <x v="129"/>
    <s v="Mandatory tertiary implementation"/>
    <x v="102"/>
    <n v="4756"/>
    <n v="3.2026936026936029E-2"/>
    <x v="3"/>
    <x v="12"/>
    <n v="86.472727272727269"/>
    <x v="2"/>
    <s v="AUD"/>
    <x v="127"/>
    <n v="1425103200"/>
    <b v="0"/>
    <b v="0"/>
    <s v="food/food trucks"/>
    <x v="0"/>
    <x v="0"/>
  </r>
  <r>
    <x v="130"/>
    <x v="130"/>
    <s v="Secured directional encryption"/>
    <x v="103"/>
    <n v="14925"/>
    <n v="1.5546875"/>
    <x v="1"/>
    <x v="119"/>
    <n v="28.001876172607879"/>
    <x v="3"/>
    <s v="DKK"/>
    <x v="128"/>
    <n v="1320991200"/>
    <b v="0"/>
    <b v="0"/>
    <s v="film &amp; video/drama"/>
    <x v="4"/>
    <x v="6"/>
  </r>
  <r>
    <x v="131"/>
    <x v="131"/>
    <s v="Distributed 5thgeneration implementation"/>
    <x v="104"/>
    <n v="166116"/>
    <n v="1.0085974499089254"/>
    <x v="1"/>
    <x v="120"/>
    <n v="67.996725337699544"/>
    <x v="4"/>
    <s v="GBP"/>
    <x v="129"/>
    <n v="1386828000"/>
    <b v="0"/>
    <b v="0"/>
    <s v="technology/web"/>
    <x v="2"/>
    <x v="2"/>
  </r>
  <r>
    <x v="132"/>
    <x v="132"/>
    <s v="Virtual static core"/>
    <x v="88"/>
    <n v="3834"/>
    <n v="1.1618181818181819"/>
    <x v="1"/>
    <x v="121"/>
    <n v="43.078651685393261"/>
    <x v="1"/>
    <s v="USD"/>
    <x v="130"/>
    <n v="1517119200"/>
    <b v="0"/>
    <b v="1"/>
    <s v="theater/plays"/>
    <x v="3"/>
    <x v="3"/>
  </r>
  <r>
    <x v="133"/>
    <x v="133"/>
    <s v="Secured content-based product"/>
    <x v="6"/>
    <n v="13985"/>
    <n v="3.1077777777777778"/>
    <x v="1"/>
    <x v="122"/>
    <n v="87.95597484276729"/>
    <x v="1"/>
    <s v="USD"/>
    <x v="131"/>
    <n v="1315026000"/>
    <b v="0"/>
    <b v="0"/>
    <s v="music/world music"/>
    <x v="1"/>
    <x v="21"/>
  </r>
  <r>
    <x v="134"/>
    <x v="134"/>
    <s v="Secured executive concept"/>
    <x v="105"/>
    <n v="89288"/>
    <n v="0.89736683417085428"/>
    <x v="0"/>
    <x v="123"/>
    <n v="94.987234042553197"/>
    <x v="5"/>
    <s v="CHF"/>
    <x v="132"/>
    <n v="1312693200"/>
    <b v="0"/>
    <b v="1"/>
    <s v="film &amp; video/documentary"/>
    <x v="4"/>
    <x v="4"/>
  </r>
  <r>
    <x v="135"/>
    <x v="135"/>
    <s v="Balanced zero-defect software"/>
    <x v="106"/>
    <n v="5488"/>
    <n v="0.71272727272727276"/>
    <x v="0"/>
    <x v="124"/>
    <n v="46.905982905982903"/>
    <x v="1"/>
    <s v="USD"/>
    <x v="133"/>
    <n v="1363064400"/>
    <b v="0"/>
    <b v="1"/>
    <s v="theater/plays"/>
    <x v="3"/>
    <x v="3"/>
  </r>
  <r>
    <x v="136"/>
    <x v="136"/>
    <s v="Distributed context-sensitive flexibility"/>
    <x v="107"/>
    <n v="2721"/>
    <n v="3.2862318840579711E-2"/>
    <x v="3"/>
    <x v="125"/>
    <n v="46.913793103448278"/>
    <x v="1"/>
    <s v="USD"/>
    <x v="134"/>
    <n v="1403154000"/>
    <b v="0"/>
    <b v="1"/>
    <s v="film &amp; video/drama"/>
    <x v="4"/>
    <x v="6"/>
  </r>
  <r>
    <x v="137"/>
    <x v="137"/>
    <s v="Down-sized disintermediate support"/>
    <x v="37"/>
    <n v="4712"/>
    <n v="2.617777777777778"/>
    <x v="1"/>
    <x v="126"/>
    <n v="94.24"/>
    <x v="1"/>
    <s v="USD"/>
    <x v="135"/>
    <n v="1286859600"/>
    <b v="0"/>
    <b v="0"/>
    <s v="publishing/nonfiction"/>
    <x v="5"/>
    <x v="9"/>
  </r>
  <r>
    <x v="138"/>
    <x v="138"/>
    <s v="Stand-alone mission-critical moratorium"/>
    <x v="103"/>
    <n v="9216"/>
    <n v="0.96"/>
    <x v="0"/>
    <x v="127"/>
    <n v="80.139130434782615"/>
    <x v="1"/>
    <s v="USD"/>
    <x v="136"/>
    <n v="1349326800"/>
    <b v="0"/>
    <b v="0"/>
    <s v="games/mobile games"/>
    <x v="6"/>
    <x v="20"/>
  </r>
  <r>
    <x v="139"/>
    <x v="139"/>
    <s v="Down-sized empowering protocol"/>
    <x v="108"/>
    <n v="19246"/>
    <n v="0.20896851248642778"/>
    <x v="0"/>
    <x v="128"/>
    <n v="59.036809815950917"/>
    <x v="1"/>
    <s v="USD"/>
    <x v="137"/>
    <n v="1430974800"/>
    <b v="0"/>
    <b v="1"/>
    <s v="technology/wearables"/>
    <x v="2"/>
    <x v="8"/>
  </r>
  <r>
    <x v="140"/>
    <x v="140"/>
    <s v="Fully-configurable coherent Internet solution"/>
    <x v="20"/>
    <n v="12274"/>
    <n v="2.2316363636363636"/>
    <x v="1"/>
    <x v="129"/>
    <n v="65.989247311827953"/>
    <x v="1"/>
    <s v="USD"/>
    <x v="138"/>
    <n v="1519970400"/>
    <b v="0"/>
    <b v="0"/>
    <s v="film &amp; video/documentary"/>
    <x v="4"/>
    <x v="4"/>
  </r>
  <r>
    <x v="141"/>
    <x v="141"/>
    <s v="Distributed motivating algorithm"/>
    <x v="109"/>
    <n v="65323"/>
    <n v="1.0159097978227061"/>
    <x v="1"/>
    <x v="130"/>
    <n v="60.992530345471522"/>
    <x v="1"/>
    <s v="USD"/>
    <x v="139"/>
    <n v="1434603600"/>
    <b v="0"/>
    <b v="0"/>
    <s v="technology/web"/>
    <x v="2"/>
    <x v="2"/>
  </r>
  <r>
    <x v="142"/>
    <x v="142"/>
    <s v="Expanded solution-oriented benchmark"/>
    <x v="92"/>
    <n v="11502"/>
    <n v="2.3003999999999998"/>
    <x v="1"/>
    <x v="124"/>
    <n v="98.307692307692307"/>
    <x v="1"/>
    <s v="USD"/>
    <x v="107"/>
    <n v="1337230800"/>
    <b v="0"/>
    <b v="0"/>
    <s v="technology/web"/>
    <x v="2"/>
    <x v="2"/>
  </r>
  <r>
    <x v="143"/>
    <x v="143"/>
    <s v="Implemented discrete secured line"/>
    <x v="91"/>
    <n v="7322"/>
    <n v="1.355925925925926"/>
    <x v="1"/>
    <x v="131"/>
    <n v="104.6"/>
    <x v="1"/>
    <s v="USD"/>
    <x v="140"/>
    <n v="1279429200"/>
    <b v="0"/>
    <b v="0"/>
    <s v="music/indie rock"/>
    <x v="1"/>
    <x v="7"/>
  </r>
  <r>
    <x v="144"/>
    <x v="144"/>
    <s v="Multi-lateral actuating installation"/>
    <x v="25"/>
    <n v="11619"/>
    <n v="1.2909999999999999"/>
    <x v="1"/>
    <x v="18"/>
    <n v="86.066666666666663"/>
    <x v="1"/>
    <s v="USD"/>
    <x v="141"/>
    <n v="1561438800"/>
    <b v="0"/>
    <b v="0"/>
    <s v="theater/plays"/>
    <x v="3"/>
    <x v="3"/>
  </r>
  <r>
    <x v="145"/>
    <x v="145"/>
    <s v="Secured reciprocal array"/>
    <x v="110"/>
    <n v="59128"/>
    <n v="2.3651200000000001"/>
    <x v="1"/>
    <x v="132"/>
    <n v="76.989583333333329"/>
    <x v="5"/>
    <s v="CHF"/>
    <x v="142"/>
    <n v="1410498000"/>
    <b v="0"/>
    <b v="0"/>
    <s v="technology/wearables"/>
    <x v="2"/>
    <x v="8"/>
  </r>
  <r>
    <x v="146"/>
    <x v="146"/>
    <s v="Optional bandwidth-monitored middleware"/>
    <x v="35"/>
    <n v="1518"/>
    <n v="0.17249999999999999"/>
    <x v="3"/>
    <x v="133"/>
    <n v="29.764705882352942"/>
    <x v="1"/>
    <s v="USD"/>
    <x v="143"/>
    <n v="1322460000"/>
    <b v="0"/>
    <b v="0"/>
    <s v="theater/plays"/>
    <x v="3"/>
    <x v="3"/>
  </r>
  <r>
    <x v="147"/>
    <x v="147"/>
    <s v="Upgradable upward-trending workforce"/>
    <x v="111"/>
    <n v="9337"/>
    <n v="1.1249397590361445"/>
    <x v="1"/>
    <x v="134"/>
    <n v="46.91959798994975"/>
    <x v="1"/>
    <s v="USD"/>
    <x v="144"/>
    <n v="1466312400"/>
    <b v="0"/>
    <b v="1"/>
    <s v="theater/plays"/>
    <x v="3"/>
    <x v="3"/>
  </r>
  <r>
    <x v="148"/>
    <x v="148"/>
    <s v="Upgradable hybrid capability"/>
    <x v="29"/>
    <n v="11255"/>
    <n v="1.2102150537634409"/>
    <x v="1"/>
    <x v="37"/>
    <n v="105.18691588785046"/>
    <x v="1"/>
    <s v="USD"/>
    <x v="145"/>
    <n v="1501736400"/>
    <b v="0"/>
    <b v="0"/>
    <s v="technology/wearables"/>
    <x v="2"/>
    <x v="8"/>
  </r>
  <r>
    <x v="149"/>
    <x v="149"/>
    <s v="Managed fresh-thinking flexibility"/>
    <x v="8"/>
    <n v="13632"/>
    <n v="2.1987096774193549"/>
    <x v="1"/>
    <x v="135"/>
    <n v="69.907692307692301"/>
    <x v="1"/>
    <s v="USD"/>
    <x v="146"/>
    <n v="1361512800"/>
    <b v="0"/>
    <b v="0"/>
    <s v="music/indie rock"/>
    <x v="1"/>
    <x v="7"/>
  </r>
  <r>
    <x v="150"/>
    <x v="150"/>
    <s v="Networked stable workforce"/>
    <x v="0"/>
    <n v="1"/>
    <n v="0.01"/>
    <x v="0"/>
    <x v="49"/>
    <n v="1"/>
    <x v="1"/>
    <s v="USD"/>
    <x v="147"/>
    <n v="1545026400"/>
    <b v="0"/>
    <b v="0"/>
    <s v="music/rock"/>
    <x v="1"/>
    <x v="1"/>
  </r>
  <r>
    <x v="151"/>
    <x v="151"/>
    <s v="Customizable intermediate extranet"/>
    <x v="112"/>
    <n v="88037"/>
    <n v="0.64166909620991253"/>
    <x v="0"/>
    <x v="50"/>
    <n v="60.011588275391958"/>
    <x v="1"/>
    <s v="USD"/>
    <x v="148"/>
    <n v="1406696400"/>
    <b v="0"/>
    <b v="0"/>
    <s v="music/electric music"/>
    <x v="1"/>
    <x v="5"/>
  </r>
  <r>
    <x v="152"/>
    <x v="152"/>
    <s v="User-centric fault-tolerant task-force"/>
    <x v="113"/>
    <n v="175573"/>
    <n v="4.2306746987951804"/>
    <x v="1"/>
    <x v="136"/>
    <n v="52.006220379146917"/>
    <x v="1"/>
    <s v="USD"/>
    <x v="149"/>
    <n v="1487916000"/>
    <b v="0"/>
    <b v="0"/>
    <s v="music/indie rock"/>
    <x v="1"/>
    <x v="7"/>
  </r>
  <r>
    <x v="153"/>
    <x v="153"/>
    <s v="Multi-tiered radical definition"/>
    <x v="114"/>
    <n v="176112"/>
    <n v="0.92984160506863778"/>
    <x v="0"/>
    <x v="137"/>
    <n v="31.000176025347649"/>
    <x v="1"/>
    <s v="USD"/>
    <x v="150"/>
    <n v="1351141200"/>
    <b v="0"/>
    <b v="0"/>
    <s v="theater/plays"/>
    <x v="3"/>
    <x v="3"/>
  </r>
  <r>
    <x v="154"/>
    <x v="154"/>
    <s v="Devolved foreground benchmark"/>
    <x v="115"/>
    <n v="100650"/>
    <n v="0.58756567425569173"/>
    <x v="0"/>
    <x v="138"/>
    <n v="95.042492917847028"/>
    <x v="1"/>
    <s v="USD"/>
    <x v="151"/>
    <n v="1465016400"/>
    <b v="0"/>
    <b v="1"/>
    <s v="music/indie rock"/>
    <x v="1"/>
    <x v="7"/>
  </r>
  <r>
    <x v="155"/>
    <x v="155"/>
    <s v="Distributed eco-centric methodology"/>
    <x v="116"/>
    <n v="90706"/>
    <n v="0.65022222222222226"/>
    <x v="0"/>
    <x v="139"/>
    <n v="75.968174204355108"/>
    <x v="1"/>
    <s v="USD"/>
    <x v="152"/>
    <n v="1270789200"/>
    <b v="0"/>
    <b v="0"/>
    <s v="theater/plays"/>
    <x v="3"/>
    <x v="3"/>
  </r>
  <r>
    <x v="156"/>
    <x v="156"/>
    <s v="Streamlined encompassing encryption"/>
    <x v="117"/>
    <n v="26914"/>
    <n v="0.73939560439560437"/>
    <x v="3"/>
    <x v="140"/>
    <n v="71.013192612137203"/>
    <x v="2"/>
    <s v="AUD"/>
    <x v="153"/>
    <n v="1572325200"/>
    <b v="0"/>
    <b v="0"/>
    <s v="music/rock"/>
    <x v="1"/>
    <x v="1"/>
  </r>
  <r>
    <x v="157"/>
    <x v="157"/>
    <s v="User-friendly reciprocal initiative"/>
    <x v="3"/>
    <n v="2212"/>
    <n v="0.52666666666666662"/>
    <x v="0"/>
    <x v="141"/>
    <n v="73.733333333333334"/>
    <x v="2"/>
    <s v="AUD"/>
    <x v="154"/>
    <n v="1389420000"/>
    <b v="0"/>
    <b v="0"/>
    <s v="photography/photography books"/>
    <x v="7"/>
    <x v="14"/>
  </r>
  <r>
    <x v="158"/>
    <x v="158"/>
    <s v="Ergonomic fresh-thinking installation"/>
    <x v="118"/>
    <n v="4640"/>
    <n v="2.2095238095238097"/>
    <x v="1"/>
    <x v="142"/>
    <n v="113.17073170731707"/>
    <x v="1"/>
    <s v="USD"/>
    <x v="155"/>
    <n v="1449640800"/>
    <b v="0"/>
    <b v="0"/>
    <s v="music/rock"/>
    <x v="1"/>
    <x v="1"/>
  </r>
  <r>
    <x v="159"/>
    <x v="159"/>
    <s v="Robust explicit hardware"/>
    <x v="119"/>
    <n v="191222"/>
    <n v="1.0001150627615063"/>
    <x v="1"/>
    <x v="143"/>
    <n v="105.00933552992861"/>
    <x v="1"/>
    <s v="USD"/>
    <x v="156"/>
    <n v="1555218000"/>
    <b v="0"/>
    <b v="1"/>
    <s v="theater/plays"/>
    <x v="3"/>
    <x v="3"/>
  </r>
  <r>
    <x v="160"/>
    <x v="160"/>
    <s v="Stand-alone actuating support"/>
    <x v="48"/>
    <n v="12985"/>
    <n v="1.6231249999999999"/>
    <x v="1"/>
    <x v="55"/>
    <n v="79.176829268292678"/>
    <x v="1"/>
    <s v="USD"/>
    <x v="157"/>
    <n v="1557723600"/>
    <b v="0"/>
    <b v="0"/>
    <s v="technology/wearables"/>
    <x v="2"/>
    <x v="8"/>
  </r>
  <r>
    <x v="161"/>
    <x v="161"/>
    <s v="Cross-platform methodical process improvement"/>
    <x v="20"/>
    <n v="4300"/>
    <n v="0.78181818181818186"/>
    <x v="0"/>
    <x v="51"/>
    <n v="57.333333333333336"/>
    <x v="1"/>
    <s v="USD"/>
    <x v="158"/>
    <n v="1443502800"/>
    <b v="0"/>
    <b v="1"/>
    <s v="technology/web"/>
    <x v="2"/>
    <x v="2"/>
  </r>
  <r>
    <x v="162"/>
    <x v="162"/>
    <s v="Extended bottom-line open architecture"/>
    <x v="55"/>
    <n v="9134"/>
    <n v="1.4973770491803278"/>
    <x v="1"/>
    <x v="144"/>
    <n v="58.178343949044589"/>
    <x v="5"/>
    <s v="CHF"/>
    <x v="159"/>
    <n v="1546840800"/>
    <b v="0"/>
    <b v="0"/>
    <s v="music/rock"/>
    <x v="1"/>
    <x v="1"/>
  </r>
  <r>
    <x v="163"/>
    <x v="163"/>
    <s v="Extended reciprocal circuit"/>
    <x v="26"/>
    <n v="8864"/>
    <n v="2.5325714285714285"/>
    <x v="1"/>
    <x v="67"/>
    <n v="36.032520325203251"/>
    <x v="1"/>
    <s v="USD"/>
    <x v="160"/>
    <n v="1512712800"/>
    <b v="0"/>
    <b v="1"/>
    <s v="photography/photography books"/>
    <x v="7"/>
    <x v="14"/>
  </r>
  <r>
    <x v="164"/>
    <x v="164"/>
    <s v="Polarized human-resource protocol"/>
    <x v="120"/>
    <n v="150755"/>
    <n v="1.0016943521594683"/>
    <x v="1"/>
    <x v="20"/>
    <n v="107.99068767908309"/>
    <x v="1"/>
    <s v="USD"/>
    <x v="161"/>
    <n v="1507525200"/>
    <b v="0"/>
    <b v="0"/>
    <s v="theater/plays"/>
    <x v="3"/>
    <x v="3"/>
  </r>
  <r>
    <x v="165"/>
    <x v="165"/>
    <s v="Synergized radical product"/>
    <x v="121"/>
    <n v="110279"/>
    <n v="1.2199004424778761"/>
    <x v="1"/>
    <x v="145"/>
    <n v="44.005985634477256"/>
    <x v="1"/>
    <s v="USD"/>
    <x v="162"/>
    <n v="1504328400"/>
    <b v="0"/>
    <b v="0"/>
    <s v="technology/web"/>
    <x v="2"/>
    <x v="2"/>
  </r>
  <r>
    <x v="166"/>
    <x v="166"/>
    <s v="Robust heuristic artificial intelligence"/>
    <x v="122"/>
    <n v="13439"/>
    <n v="1.3713265306122449"/>
    <x v="1"/>
    <x v="146"/>
    <n v="55.077868852459019"/>
    <x v="1"/>
    <s v="USD"/>
    <x v="163"/>
    <n v="1293343200"/>
    <b v="0"/>
    <b v="0"/>
    <s v="photography/photography books"/>
    <x v="7"/>
    <x v="14"/>
  </r>
  <r>
    <x v="167"/>
    <x v="167"/>
    <s v="Robust content-based emulation"/>
    <x v="97"/>
    <n v="10804"/>
    <n v="4.155384615384615"/>
    <x v="1"/>
    <x v="147"/>
    <n v="74"/>
    <x v="2"/>
    <s v="AUD"/>
    <x v="164"/>
    <n v="1371704400"/>
    <b v="0"/>
    <b v="0"/>
    <s v="theater/plays"/>
    <x v="3"/>
    <x v="3"/>
  </r>
  <r>
    <x v="168"/>
    <x v="168"/>
    <s v="Ergonomic uniform open system"/>
    <x v="123"/>
    <n v="40107"/>
    <n v="0.3130913348946136"/>
    <x v="0"/>
    <x v="148"/>
    <n v="41.996858638743454"/>
    <x v="3"/>
    <s v="DKK"/>
    <x v="165"/>
    <n v="1552798800"/>
    <b v="0"/>
    <b v="1"/>
    <s v="music/indie rock"/>
    <x v="1"/>
    <x v="7"/>
  </r>
  <r>
    <x v="169"/>
    <x v="169"/>
    <s v="Profit-focused modular product"/>
    <x v="124"/>
    <n v="98811"/>
    <n v="4.240815450643777"/>
    <x v="1"/>
    <x v="149"/>
    <n v="77.988161010260455"/>
    <x v="1"/>
    <s v="USD"/>
    <x v="166"/>
    <n v="1342328400"/>
    <b v="0"/>
    <b v="1"/>
    <s v="film &amp; video/shorts"/>
    <x v="4"/>
    <x v="12"/>
  </r>
  <r>
    <x v="170"/>
    <x v="170"/>
    <s v="Mandatory mobile product"/>
    <x v="125"/>
    <n v="5528"/>
    <n v="2.9388623072833599E-2"/>
    <x v="0"/>
    <x v="109"/>
    <n v="82.507462686567166"/>
    <x v="1"/>
    <s v="USD"/>
    <x v="167"/>
    <n v="1502341200"/>
    <b v="0"/>
    <b v="0"/>
    <s v="music/indie rock"/>
    <x v="1"/>
    <x v="7"/>
  </r>
  <r>
    <x v="171"/>
    <x v="171"/>
    <s v="Public-key 3rdgeneration budgetary management"/>
    <x v="70"/>
    <n v="521"/>
    <n v="0.1063265306122449"/>
    <x v="0"/>
    <x v="62"/>
    <n v="104.2"/>
    <x v="1"/>
    <s v="USD"/>
    <x v="168"/>
    <n v="1397192400"/>
    <b v="0"/>
    <b v="0"/>
    <s v="publishing/translations"/>
    <x v="5"/>
    <x v="18"/>
  </r>
  <r>
    <x v="172"/>
    <x v="172"/>
    <s v="Centralized national firmware"/>
    <x v="126"/>
    <n v="663"/>
    <n v="0.82874999999999999"/>
    <x v="0"/>
    <x v="150"/>
    <n v="25.5"/>
    <x v="1"/>
    <s v="USD"/>
    <x v="169"/>
    <n v="1407042000"/>
    <b v="0"/>
    <b v="1"/>
    <s v="film &amp; video/documentary"/>
    <x v="4"/>
    <x v="4"/>
  </r>
  <r>
    <x v="173"/>
    <x v="173"/>
    <s v="Cross-group 4thgeneration middleware"/>
    <x v="127"/>
    <n v="157635"/>
    <n v="1.6301447776628748"/>
    <x v="1"/>
    <x v="151"/>
    <n v="100.98334401024984"/>
    <x v="1"/>
    <s v="USD"/>
    <x v="170"/>
    <n v="1369371600"/>
    <b v="0"/>
    <b v="0"/>
    <s v="theater/plays"/>
    <x v="3"/>
    <x v="3"/>
  </r>
  <r>
    <x v="174"/>
    <x v="174"/>
    <s v="Pre-emptive scalable access"/>
    <x v="60"/>
    <n v="5368"/>
    <n v="8.9466666666666672"/>
    <x v="1"/>
    <x v="44"/>
    <n v="111.83333333333333"/>
    <x v="1"/>
    <s v="USD"/>
    <x v="171"/>
    <n v="1444107600"/>
    <b v="0"/>
    <b v="1"/>
    <s v="technology/wearables"/>
    <x v="2"/>
    <x v="8"/>
  </r>
  <r>
    <x v="175"/>
    <x v="175"/>
    <s v="Sharable intangible migration"/>
    <x v="128"/>
    <n v="47459"/>
    <n v="0.26191501103752757"/>
    <x v="0"/>
    <x v="152"/>
    <n v="41.999115044247787"/>
    <x v="1"/>
    <s v="USD"/>
    <x v="172"/>
    <n v="1474261200"/>
    <b v="0"/>
    <b v="0"/>
    <s v="theater/plays"/>
    <x v="3"/>
    <x v="3"/>
  </r>
  <r>
    <x v="176"/>
    <x v="176"/>
    <s v="Proactive scalable Graphical User Interface"/>
    <x v="129"/>
    <n v="86060"/>
    <n v="0.74834782608695649"/>
    <x v="0"/>
    <x v="153"/>
    <n v="110.05115089514067"/>
    <x v="1"/>
    <s v="USD"/>
    <x v="173"/>
    <n v="1473656400"/>
    <b v="0"/>
    <b v="0"/>
    <s v="theater/plays"/>
    <x v="3"/>
    <x v="3"/>
  </r>
  <r>
    <x v="177"/>
    <x v="177"/>
    <s v="Digitized solution-oriented product"/>
    <x v="130"/>
    <n v="161593"/>
    <n v="4.1647680412371137"/>
    <x v="1"/>
    <x v="154"/>
    <n v="58.997079225994888"/>
    <x v="1"/>
    <s v="USD"/>
    <x v="174"/>
    <n v="1291960800"/>
    <b v="0"/>
    <b v="0"/>
    <s v="theater/plays"/>
    <x v="3"/>
    <x v="3"/>
  </r>
  <r>
    <x v="178"/>
    <x v="178"/>
    <s v="Triple-buffered cohesive structure"/>
    <x v="44"/>
    <n v="6927"/>
    <n v="0.96208333333333329"/>
    <x v="0"/>
    <x v="155"/>
    <n v="32.985714285714288"/>
    <x v="1"/>
    <s v="USD"/>
    <x v="175"/>
    <n v="1506747600"/>
    <b v="0"/>
    <b v="0"/>
    <s v="food/food trucks"/>
    <x v="0"/>
    <x v="0"/>
  </r>
  <r>
    <x v="179"/>
    <x v="179"/>
    <s v="Realigned human-resource orchestration"/>
    <x v="131"/>
    <n v="159185"/>
    <n v="3.5771910112359548"/>
    <x v="1"/>
    <x v="156"/>
    <n v="45.005654509471306"/>
    <x v="0"/>
    <s v="CAD"/>
    <x v="176"/>
    <n v="1363582800"/>
    <b v="0"/>
    <b v="1"/>
    <s v="theater/plays"/>
    <x v="3"/>
    <x v="3"/>
  </r>
  <r>
    <x v="180"/>
    <x v="180"/>
    <s v="Optional clear-thinking software"/>
    <x v="132"/>
    <n v="172736"/>
    <n v="3.0845714285714285"/>
    <x v="1"/>
    <x v="157"/>
    <n v="81.98196487897485"/>
    <x v="2"/>
    <s v="AUD"/>
    <x v="177"/>
    <n v="1269666000"/>
    <b v="0"/>
    <b v="0"/>
    <s v="technology/wearables"/>
    <x v="2"/>
    <x v="8"/>
  </r>
  <r>
    <x v="181"/>
    <x v="181"/>
    <s v="Centralized global approach"/>
    <x v="133"/>
    <n v="5315"/>
    <n v="0.61802325581395345"/>
    <x v="0"/>
    <x v="158"/>
    <n v="39.080882352941174"/>
    <x v="1"/>
    <s v="USD"/>
    <x v="178"/>
    <n v="1508648400"/>
    <b v="0"/>
    <b v="0"/>
    <s v="technology/web"/>
    <x v="2"/>
    <x v="2"/>
  </r>
  <r>
    <x v="182"/>
    <x v="182"/>
    <s v="Reverse-engineered bandwidth-monitored contingency"/>
    <x v="134"/>
    <n v="195750"/>
    <n v="7.2232472324723247"/>
    <x v="1"/>
    <x v="159"/>
    <n v="58.996383363471971"/>
    <x v="3"/>
    <s v="DKK"/>
    <x v="179"/>
    <n v="1561957200"/>
    <b v="0"/>
    <b v="0"/>
    <s v="theater/plays"/>
    <x v="3"/>
    <x v="3"/>
  </r>
  <r>
    <x v="183"/>
    <x v="183"/>
    <s v="Pre-emptive bandwidth-monitored instruction set"/>
    <x v="135"/>
    <n v="3525"/>
    <n v="0.69117647058823528"/>
    <x v="0"/>
    <x v="99"/>
    <n v="40.988372093023258"/>
    <x v="0"/>
    <s v="CAD"/>
    <x v="180"/>
    <n v="1285131600"/>
    <b v="0"/>
    <b v="0"/>
    <s v="music/rock"/>
    <x v="1"/>
    <x v="1"/>
  </r>
  <r>
    <x v="184"/>
    <x v="184"/>
    <s v="Adaptive asynchronous emulation"/>
    <x v="136"/>
    <n v="10550"/>
    <n v="2.9305555555555554"/>
    <x v="1"/>
    <x v="160"/>
    <n v="31.029411764705884"/>
    <x v="1"/>
    <s v="USD"/>
    <x v="181"/>
    <n v="1556946000"/>
    <b v="0"/>
    <b v="0"/>
    <s v="theater/plays"/>
    <x v="3"/>
    <x v="3"/>
  </r>
  <r>
    <x v="185"/>
    <x v="185"/>
    <s v="Innovative actuating conglomeration"/>
    <x v="67"/>
    <n v="718"/>
    <n v="0.71799999999999997"/>
    <x v="0"/>
    <x v="161"/>
    <n v="37.789473684210527"/>
    <x v="1"/>
    <s v="USD"/>
    <x v="182"/>
    <n v="1527138000"/>
    <b v="0"/>
    <b v="0"/>
    <s v="film &amp; video/television"/>
    <x v="4"/>
    <x v="19"/>
  </r>
  <r>
    <x v="186"/>
    <x v="186"/>
    <s v="Grass-roots foreground policy"/>
    <x v="137"/>
    <n v="28358"/>
    <n v="0.31934684684684683"/>
    <x v="0"/>
    <x v="162"/>
    <n v="32.006772009029348"/>
    <x v="1"/>
    <s v="USD"/>
    <x v="183"/>
    <n v="1402117200"/>
    <b v="0"/>
    <b v="0"/>
    <s v="theater/plays"/>
    <x v="3"/>
    <x v="3"/>
  </r>
  <r>
    <x v="187"/>
    <x v="187"/>
    <s v="Horizontal transitional paradigm"/>
    <x v="138"/>
    <n v="138384"/>
    <n v="2.2987375415282392"/>
    <x v="1"/>
    <x v="163"/>
    <n v="95.966712898751737"/>
    <x v="0"/>
    <s v="CAD"/>
    <x v="184"/>
    <n v="1364014800"/>
    <b v="0"/>
    <b v="1"/>
    <s v="film &amp; video/shorts"/>
    <x v="4"/>
    <x v="12"/>
  </r>
  <r>
    <x v="188"/>
    <x v="188"/>
    <s v="Networked didactic info-mediaries"/>
    <x v="139"/>
    <n v="2625"/>
    <n v="0.3201219512195122"/>
    <x v="0"/>
    <x v="164"/>
    <n v="75"/>
    <x v="6"/>
    <s v="EUR"/>
    <x v="185"/>
    <n v="1417586400"/>
    <b v="0"/>
    <b v="0"/>
    <s v="theater/plays"/>
    <x v="3"/>
    <x v="3"/>
  </r>
  <r>
    <x v="189"/>
    <x v="189"/>
    <s v="Switchable contextually-based access"/>
    <x v="140"/>
    <n v="45004"/>
    <n v="0.23525352848928385"/>
    <x v="3"/>
    <x v="165"/>
    <n v="102.0498866213152"/>
    <x v="1"/>
    <s v="USD"/>
    <x v="186"/>
    <n v="1457071200"/>
    <b v="0"/>
    <b v="0"/>
    <s v="theater/plays"/>
    <x v="3"/>
    <x v="3"/>
  </r>
  <r>
    <x v="190"/>
    <x v="190"/>
    <s v="Up-sized dynamic throughput"/>
    <x v="41"/>
    <n v="2538"/>
    <n v="0.68594594594594593"/>
    <x v="0"/>
    <x v="3"/>
    <n v="105.75"/>
    <x v="1"/>
    <s v="USD"/>
    <x v="187"/>
    <n v="1370408400"/>
    <b v="0"/>
    <b v="1"/>
    <s v="theater/plays"/>
    <x v="3"/>
    <x v="3"/>
  </r>
  <r>
    <x v="191"/>
    <x v="191"/>
    <s v="Mandatory reciprocal superstructure"/>
    <x v="141"/>
    <n v="3188"/>
    <n v="0.37952380952380954"/>
    <x v="0"/>
    <x v="99"/>
    <n v="37.069767441860463"/>
    <x v="6"/>
    <s v="EUR"/>
    <x v="188"/>
    <n v="1552626000"/>
    <b v="0"/>
    <b v="0"/>
    <s v="theater/plays"/>
    <x v="3"/>
    <x v="3"/>
  </r>
  <r>
    <x v="192"/>
    <x v="192"/>
    <s v="Upgradable 4thgeneration productivity"/>
    <x v="142"/>
    <n v="8517"/>
    <n v="0.19992957746478873"/>
    <x v="0"/>
    <x v="166"/>
    <n v="35.049382716049379"/>
    <x v="1"/>
    <s v="USD"/>
    <x v="189"/>
    <n v="1404190800"/>
    <b v="0"/>
    <b v="0"/>
    <s v="music/rock"/>
    <x v="1"/>
    <x v="1"/>
  </r>
  <r>
    <x v="193"/>
    <x v="193"/>
    <s v="Progressive discrete hub"/>
    <x v="47"/>
    <n v="3012"/>
    <n v="0.45636363636363636"/>
    <x v="0"/>
    <x v="167"/>
    <n v="46.338461538461537"/>
    <x v="1"/>
    <s v="USD"/>
    <x v="190"/>
    <n v="1523509200"/>
    <b v="1"/>
    <b v="0"/>
    <s v="music/indie rock"/>
    <x v="1"/>
    <x v="7"/>
  </r>
  <r>
    <x v="194"/>
    <x v="194"/>
    <s v="Assimilated multi-tasking archive"/>
    <x v="143"/>
    <n v="8716"/>
    <n v="1.227605633802817"/>
    <x v="1"/>
    <x v="105"/>
    <n v="69.174603174603178"/>
    <x v="1"/>
    <s v="USD"/>
    <x v="191"/>
    <n v="1443589200"/>
    <b v="0"/>
    <b v="0"/>
    <s v="music/metal"/>
    <x v="1"/>
    <x v="16"/>
  </r>
  <r>
    <x v="195"/>
    <x v="195"/>
    <s v="Upgradable high-level solution"/>
    <x v="144"/>
    <n v="57157"/>
    <n v="3.61753164556962"/>
    <x v="1"/>
    <x v="168"/>
    <n v="109.07824427480917"/>
    <x v="1"/>
    <s v="USD"/>
    <x v="192"/>
    <n v="1533445200"/>
    <b v="0"/>
    <b v="0"/>
    <s v="music/electric music"/>
    <x v="1"/>
    <x v="5"/>
  </r>
  <r>
    <x v="196"/>
    <x v="196"/>
    <s v="Organic bandwidth-monitored frame"/>
    <x v="139"/>
    <n v="5178"/>
    <n v="0.63146341463414635"/>
    <x v="0"/>
    <x v="16"/>
    <n v="51.78"/>
    <x v="3"/>
    <s v="DKK"/>
    <x v="173"/>
    <n v="1474520400"/>
    <b v="0"/>
    <b v="0"/>
    <s v="technology/wearables"/>
    <x v="2"/>
    <x v="8"/>
  </r>
  <r>
    <x v="197"/>
    <x v="197"/>
    <s v="Business-focused logistical framework"/>
    <x v="145"/>
    <n v="163118"/>
    <n v="2.9820475319926874"/>
    <x v="1"/>
    <x v="169"/>
    <n v="82.010055304172951"/>
    <x v="1"/>
    <s v="USD"/>
    <x v="193"/>
    <n v="1499403600"/>
    <b v="0"/>
    <b v="0"/>
    <s v="film &amp; video/drama"/>
    <x v="4"/>
    <x v="6"/>
  </r>
  <r>
    <x v="198"/>
    <x v="198"/>
    <s v="Universal multi-state capability"/>
    <x v="146"/>
    <n v="6041"/>
    <n v="9.5585443037974685E-2"/>
    <x v="0"/>
    <x v="170"/>
    <n v="35.958333333333336"/>
    <x v="1"/>
    <s v="USD"/>
    <x v="194"/>
    <n v="1283576400"/>
    <b v="0"/>
    <b v="0"/>
    <s v="music/electric music"/>
    <x v="1"/>
    <x v="5"/>
  </r>
  <r>
    <x v="199"/>
    <x v="199"/>
    <s v="Digitized reciprocal infrastructure"/>
    <x v="37"/>
    <n v="968"/>
    <n v="0.5377777777777778"/>
    <x v="0"/>
    <x v="171"/>
    <n v="74.461538461538467"/>
    <x v="1"/>
    <s v="USD"/>
    <x v="195"/>
    <n v="1436590800"/>
    <b v="0"/>
    <b v="0"/>
    <s v="music/rock"/>
    <x v="1"/>
    <x v="1"/>
  </r>
  <r>
    <x v="200"/>
    <x v="200"/>
    <s v="Reduced dedicated capability"/>
    <x v="0"/>
    <n v="2"/>
    <n v="0.02"/>
    <x v="0"/>
    <x v="49"/>
    <n v="2"/>
    <x v="0"/>
    <s v="CAD"/>
    <x v="152"/>
    <n v="1270443600"/>
    <b v="0"/>
    <b v="0"/>
    <s v="theater/plays"/>
    <x v="3"/>
    <x v="3"/>
  </r>
  <r>
    <x v="201"/>
    <x v="201"/>
    <s v="Cross-platform bi-directional workforce"/>
    <x v="118"/>
    <n v="14305"/>
    <n v="6.8119047619047617"/>
    <x v="1"/>
    <x v="144"/>
    <n v="91.114649681528661"/>
    <x v="1"/>
    <s v="USD"/>
    <x v="196"/>
    <n v="1407819600"/>
    <b v="0"/>
    <b v="0"/>
    <s v="technology/web"/>
    <x v="2"/>
    <x v="2"/>
  </r>
  <r>
    <x v="202"/>
    <x v="202"/>
    <s v="Upgradable scalable methodology"/>
    <x v="111"/>
    <n v="6543"/>
    <n v="0.78831325301204824"/>
    <x v="3"/>
    <x v="172"/>
    <n v="79.792682926829272"/>
    <x v="1"/>
    <s v="USD"/>
    <x v="197"/>
    <n v="1317877200"/>
    <b v="0"/>
    <b v="0"/>
    <s v="food/food trucks"/>
    <x v="0"/>
    <x v="0"/>
  </r>
  <r>
    <x v="203"/>
    <x v="203"/>
    <s v="Customer-focused client-server service-desk"/>
    <x v="147"/>
    <n v="193413"/>
    <n v="1.3440792216817234"/>
    <x v="1"/>
    <x v="173"/>
    <n v="42.999777678968428"/>
    <x v="2"/>
    <s v="AUD"/>
    <x v="198"/>
    <n v="1484805600"/>
    <b v="0"/>
    <b v="0"/>
    <s v="theater/plays"/>
    <x v="3"/>
    <x v="3"/>
  </r>
  <r>
    <x v="204"/>
    <x v="204"/>
    <s v="Mandatory multimedia leverage"/>
    <x v="148"/>
    <n v="2529"/>
    <n v="3.372E-2"/>
    <x v="0"/>
    <x v="174"/>
    <n v="63.225000000000001"/>
    <x v="1"/>
    <s v="USD"/>
    <x v="199"/>
    <n v="1302670800"/>
    <b v="0"/>
    <b v="0"/>
    <s v="music/jazz"/>
    <x v="1"/>
    <x v="17"/>
  </r>
  <r>
    <x v="205"/>
    <x v="205"/>
    <s v="Focused analyzing circuit"/>
    <x v="81"/>
    <n v="5614"/>
    <n v="4.3184615384615386"/>
    <x v="1"/>
    <x v="175"/>
    <n v="70.174999999999997"/>
    <x v="1"/>
    <s v="USD"/>
    <x v="200"/>
    <n v="1540789200"/>
    <b v="1"/>
    <b v="0"/>
    <s v="theater/plays"/>
    <x v="3"/>
    <x v="3"/>
  </r>
  <r>
    <x v="206"/>
    <x v="206"/>
    <s v="Fundamental grid-enabled strategy"/>
    <x v="25"/>
    <n v="3496"/>
    <n v="0.38844444444444443"/>
    <x v="3"/>
    <x v="176"/>
    <n v="61.333333333333336"/>
    <x v="1"/>
    <s v="USD"/>
    <x v="201"/>
    <n v="1268028000"/>
    <b v="0"/>
    <b v="0"/>
    <s v="publishing/fiction"/>
    <x v="5"/>
    <x v="13"/>
  </r>
  <r>
    <x v="207"/>
    <x v="207"/>
    <s v="Digitized 5thgeneration knowledgebase"/>
    <x v="67"/>
    <n v="4257"/>
    <n v="4.2569999999999997"/>
    <x v="1"/>
    <x v="177"/>
    <n v="99"/>
    <x v="1"/>
    <s v="USD"/>
    <x v="202"/>
    <n v="1537160400"/>
    <b v="0"/>
    <b v="1"/>
    <s v="music/rock"/>
    <x v="1"/>
    <x v="1"/>
  </r>
  <r>
    <x v="208"/>
    <x v="208"/>
    <s v="Mandatory multi-tasking encryption"/>
    <x v="149"/>
    <n v="199110"/>
    <n v="1.0112239715591671"/>
    <x v="1"/>
    <x v="178"/>
    <n v="96.984900146127615"/>
    <x v="1"/>
    <s v="USD"/>
    <x v="203"/>
    <n v="1512280800"/>
    <b v="0"/>
    <b v="0"/>
    <s v="film &amp; video/documentary"/>
    <x v="4"/>
    <x v="4"/>
  </r>
  <r>
    <x v="209"/>
    <x v="209"/>
    <s v="Distributed system-worthy application"/>
    <x v="150"/>
    <n v="41212"/>
    <n v="0.21188688946015424"/>
    <x v="2"/>
    <x v="179"/>
    <n v="51.004950495049506"/>
    <x v="2"/>
    <s v="AUD"/>
    <x v="204"/>
    <n v="1463115600"/>
    <b v="0"/>
    <b v="0"/>
    <s v="film &amp; video/documentary"/>
    <x v="4"/>
    <x v="4"/>
  </r>
  <r>
    <x v="210"/>
    <x v="210"/>
    <s v="Synergistic tertiary time-frame"/>
    <x v="151"/>
    <n v="6338"/>
    <n v="0.67425531914893622"/>
    <x v="0"/>
    <x v="31"/>
    <n v="28.044247787610619"/>
    <x v="3"/>
    <s v="DKK"/>
    <x v="205"/>
    <n v="1490850000"/>
    <b v="0"/>
    <b v="0"/>
    <s v="film &amp; video/science fiction"/>
    <x v="4"/>
    <x v="22"/>
  </r>
  <r>
    <x v="211"/>
    <x v="211"/>
    <s v="Customer-focused impactful benchmark"/>
    <x v="152"/>
    <n v="99100"/>
    <n v="0.9492337164750958"/>
    <x v="0"/>
    <x v="180"/>
    <n v="60.984615384615381"/>
    <x v="1"/>
    <s v="USD"/>
    <x v="206"/>
    <n v="1379653200"/>
    <b v="0"/>
    <b v="0"/>
    <s v="theater/plays"/>
    <x v="3"/>
    <x v="3"/>
  </r>
  <r>
    <x v="212"/>
    <x v="212"/>
    <s v="Profound next generation infrastructure"/>
    <x v="32"/>
    <n v="12300"/>
    <n v="1.5185185185185186"/>
    <x v="1"/>
    <x v="170"/>
    <n v="73.214285714285708"/>
    <x v="1"/>
    <s v="USD"/>
    <x v="207"/>
    <n v="1580364000"/>
    <b v="0"/>
    <b v="0"/>
    <s v="theater/plays"/>
    <x v="3"/>
    <x v="3"/>
  </r>
  <r>
    <x v="213"/>
    <x v="213"/>
    <s v="Face-to-face encompassing info-mediaries"/>
    <x v="153"/>
    <n v="171549"/>
    <n v="1.9516382252559727"/>
    <x v="1"/>
    <x v="181"/>
    <n v="39.997435299603637"/>
    <x v="1"/>
    <s v="USD"/>
    <x v="208"/>
    <n v="1289714400"/>
    <b v="0"/>
    <b v="1"/>
    <s v="music/indie rock"/>
    <x v="1"/>
    <x v="7"/>
  </r>
  <r>
    <x v="214"/>
    <x v="214"/>
    <s v="Open-source fresh-thinking policy"/>
    <x v="1"/>
    <n v="14324"/>
    <n v="10.231428571428571"/>
    <x v="1"/>
    <x v="34"/>
    <n v="86.812121212121212"/>
    <x v="1"/>
    <s v="USD"/>
    <x v="209"/>
    <n v="1282712400"/>
    <b v="0"/>
    <b v="0"/>
    <s v="music/rock"/>
    <x v="1"/>
    <x v="1"/>
  </r>
  <r>
    <x v="215"/>
    <x v="215"/>
    <s v="Extended 24/7 implementation"/>
    <x v="154"/>
    <n v="6024"/>
    <n v="3.8418367346938778E-2"/>
    <x v="0"/>
    <x v="182"/>
    <n v="42.125874125874127"/>
    <x v="1"/>
    <s v="USD"/>
    <x v="210"/>
    <n v="1550210400"/>
    <b v="0"/>
    <b v="0"/>
    <s v="theater/plays"/>
    <x v="3"/>
    <x v="3"/>
  </r>
  <r>
    <x v="216"/>
    <x v="216"/>
    <s v="Organic dynamic algorithm"/>
    <x v="155"/>
    <n v="188721"/>
    <n v="1.5507066557107643"/>
    <x v="1"/>
    <x v="183"/>
    <n v="103.97851239669421"/>
    <x v="1"/>
    <s v="USD"/>
    <x v="211"/>
    <n v="1322114400"/>
    <b v="0"/>
    <b v="0"/>
    <s v="theater/plays"/>
    <x v="3"/>
    <x v="3"/>
  </r>
  <r>
    <x v="217"/>
    <x v="217"/>
    <s v="Organic multi-tasking focus group"/>
    <x v="156"/>
    <n v="57911"/>
    <n v="0.44753477588871715"/>
    <x v="0"/>
    <x v="184"/>
    <n v="62.003211991434689"/>
    <x v="1"/>
    <s v="USD"/>
    <x v="212"/>
    <n v="1557205200"/>
    <b v="0"/>
    <b v="0"/>
    <s v="film &amp; video/science fiction"/>
    <x v="4"/>
    <x v="22"/>
  </r>
  <r>
    <x v="218"/>
    <x v="218"/>
    <s v="Adaptive logistical initiative"/>
    <x v="57"/>
    <n v="12309"/>
    <n v="2.1594736842105262"/>
    <x v="1"/>
    <x v="185"/>
    <n v="31.005037783375315"/>
    <x v="4"/>
    <s v="GBP"/>
    <x v="213"/>
    <n v="1323928800"/>
    <b v="0"/>
    <b v="1"/>
    <s v="film &amp; video/shorts"/>
    <x v="4"/>
    <x v="12"/>
  </r>
  <r>
    <x v="219"/>
    <x v="219"/>
    <s v="Stand-alone mobile customer loyalty"/>
    <x v="157"/>
    <n v="138497"/>
    <n v="3.3212709832134291"/>
    <x v="1"/>
    <x v="186"/>
    <n v="89.991552956465242"/>
    <x v="1"/>
    <s v="USD"/>
    <x v="214"/>
    <n v="1346130000"/>
    <b v="0"/>
    <b v="0"/>
    <s v="film &amp; video/animation"/>
    <x v="4"/>
    <x v="10"/>
  </r>
  <r>
    <x v="220"/>
    <x v="220"/>
    <s v="Focused composite approach"/>
    <x v="58"/>
    <n v="667"/>
    <n v="8.4430379746835441E-2"/>
    <x v="0"/>
    <x v="68"/>
    <n v="39.235294117647058"/>
    <x v="1"/>
    <s v="USD"/>
    <x v="215"/>
    <n v="1311051600"/>
    <b v="1"/>
    <b v="0"/>
    <s v="theater/plays"/>
    <x v="3"/>
    <x v="3"/>
  </r>
  <r>
    <x v="221"/>
    <x v="221"/>
    <s v="Face-to-face clear-thinking Local Area Network"/>
    <x v="158"/>
    <n v="119830"/>
    <n v="0.9862551440329218"/>
    <x v="0"/>
    <x v="187"/>
    <n v="54.993116108306566"/>
    <x v="1"/>
    <s v="USD"/>
    <x v="216"/>
    <n v="1340427600"/>
    <b v="1"/>
    <b v="0"/>
    <s v="food/food trucks"/>
    <x v="0"/>
    <x v="0"/>
  </r>
  <r>
    <x v="222"/>
    <x v="222"/>
    <s v="Cross-group cohesive circuit"/>
    <x v="73"/>
    <n v="6623"/>
    <n v="1.3797916666666667"/>
    <x v="1"/>
    <x v="188"/>
    <n v="47.992753623188406"/>
    <x v="1"/>
    <s v="USD"/>
    <x v="217"/>
    <n v="1412312400"/>
    <b v="0"/>
    <b v="0"/>
    <s v="photography/photography books"/>
    <x v="7"/>
    <x v="14"/>
  </r>
  <r>
    <x v="223"/>
    <x v="223"/>
    <s v="Synergistic explicit capability"/>
    <x v="159"/>
    <n v="81897"/>
    <n v="0.93810996563573879"/>
    <x v="0"/>
    <x v="189"/>
    <n v="87.966702470461868"/>
    <x v="1"/>
    <s v="USD"/>
    <x v="218"/>
    <n v="1459314000"/>
    <b v="0"/>
    <b v="0"/>
    <s v="theater/plays"/>
    <x v="3"/>
    <x v="3"/>
  </r>
  <r>
    <x v="224"/>
    <x v="224"/>
    <s v="Diverse analyzing definition"/>
    <x v="160"/>
    <n v="186885"/>
    <n v="4.0363930885529156"/>
    <x v="1"/>
    <x v="190"/>
    <n v="51.999165275459099"/>
    <x v="1"/>
    <s v="USD"/>
    <x v="219"/>
    <n v="1415426400"/>
    <b v="0"/>
    <b v="0"/>
    <s v="film &amp; video/science fiction"/>
    <x v="4"/>
    <x v="22"/>
  </r>
  <r>
    <x v="225"/>
    <x v="225"/>
    <s v="Enterprise-wide reciprocal success"/>
    <x v="161"/>
    <n v="176398"/>
    <n v="2.6017404129793511"/>
    <x v="1"/>
    <x v="191"/>
    <n v="29.999659863945578"/>
    <x v="1"/>
    <s v="USD"/>
    <x v="220"/>
    <n v="1399093200"/>
    <b v="1"/>
    <b v="0"/>
    <s v="music/rock"/>
    <x v="1"/>
    <x v="1"/>
  </r>
  <r>
    <x v="226"/>
    <x v="102"/>
    <s v="Progressive neutral middleware"/>
    <x v="162"/>
    <n v="10999"/>
    <n v="3.6663333333333332"/>
    <x v="1"/>
    <x v="192"/>
    <n v="98.205357142857139"/>
    <x v="1"/>
    <s v="USD"/>
    <x v="221"/>
    <n v="1273899600"/>
    <b v="0"/>
    <b v="0"/>
    <s v="photography/photography books"/>
    <x v="7"/>
    <x v="14"/>
  </r>
  <r>
    <x v="227"/>
    <x v="226"/>
    <s v="Intuitive exuding process improvement"/>
    <x v="163"/>
    <n v="102751"/>
    <n v="1.687208538587849"/>
    <x v="1"/>
    <x v="193"/>
    <n v="108.96182396606575"/>
    <x v="1"/>
    <s v="USD"/>
    <x v="222"/>
    <n v="1432184400"/>
    <b v="0"/>
    <b v="0"/>
    <s v="games/mobile games"/>
    <x v="6"/>
    <x v="20"/>
  </r>
  <r>
    <x v="228"/>
    <x v="227"/>
    <s v="Exclusive real-time protocol"/>
    <x v="164"/>
    <n v="165352"/>
    <n v="1.1990717911530093"/>
    <x v="1"/>
    <x v="194"/>
    <n v="66.998379254457049"/>
    <x v="1"/>
    <s v="USD"/>
    <x v="172"/>
    <n v="1474779600"/>
    <b v="0"/>
    <b v="0"/>
    <s v="film &amp; video/animation"/>
    <x v="4"/>
    <x v="10"/>
  </r>
  <r>
    <x v="229"/>
    <x v="228"/>
    <s v="Extended encompassing application"/>
    <x v="165"/>
    <n v="165798"/>
    <n v="1.936892523364486"/>
    <x v="1"/>
    <x v="195"/>
    <n v="64.99333594668758"/>
    <x v="1"/>
    <s v="USD"/>
    <x v="223"/>
    <n v="1500440400"/>
    <b v="0"/>
    <b v="1"/>
    <s v="games/mobile games"/>
    <x v="6"/>
    <x v="20"/>
  </r>
  <r>
    <x v="230"/>
    <x v="229"/>
    <s v="Progressive value-added ability"/>
    <x v="166"/>
    <n v="10084"/>
    <n v="4.2016666666666671"/>
    <x v="1"/>
    <x v="196"/>
    <n v="99.841584158415841"/>
    <x v="1"/>
    <s v="USD"/>
    <x v="224"/>
    <n v="1575612000"/>
    <b v="0"/>
    <b v="0"/>
    <s v="games/video games"/>
    <x v="6"/>
    <x v="11"/>
  </r>
  <r>
    <x v="231"/>
    <x v="230"/>
    <s v="Cross-platform uniform hardware"/>
    <x v="44"/>
    <n v="5523"/>
    <n v="0.76708333333333334"/>
    <x v="3"/>
    <x v="109"/>
    <n v="82.432835820895519"/>
    <x v="1"/>
    <s v="USD"/>
    <x v="225"/>
    <n v="1374123600"/>
    <b v="0"/>
    <b v="0"/>
    <s v="theater/plays"/>
    <x v="3"/>
    <x v="3"/>
  </r>
  <r>
    <x v="232"/>
    <x v="231"/>
    <s v="Progressive secondary portal"/>
    <x v="74"/>
    <n v="5823"/>
    <n v="1.7126470588235294"/>
    <x v="1"/>
    <x v="45"/>
    <n v="63.293478260869563"/>
    <x v="1"/>
    <s v="USD"/>
    <x v="226"/>
    <n v="1469509200"/>
    <b v="0"/>
    <b v="0"/>
    <s v="theater/plays"/>
    <x v="3"/>
    <x v="3"/>
  </r>
  <r>
    <x v="233"/>
    <x v="232"/>
    <s v="Multi-lateral national adapter"/>
    <x v="167"/>
    <n v="6000"/>
    <n v="1.5789473684210527"/>
    <x v="1"/>
    <x v="197"/>
    <n v="96.774193548387103"/>
    <x v="1"/>
    <s v="USD"/>
    <x v="227"/>
    <n v="1309237200"/>
    <b v="0"/>
    <b v="0"/>
    <s v="film &amp; video/animation"/>
    <x v="4"/>
    <x v="10"/>
  </r>
  <r>
    <x v="234"/>
    <x v="233"/>
    <s v="Enterprise-wide motivating matrices"/>
    <x v="168"/>
    <n v="8181"/>
    <n v="1.0908"/>
    <x v="1"/>
    <x v="46"/>
    <n v="54.906040268456373"/>
    <x v="6"/>
    <s v="EUR"/>
    <x v="228"/>
    <n v="1503982800"/>
    <b v="0"/>
    <b v="1"/>
    <s v="games/video games"/>
    <x v="6"/>
    <x v="11"/>
  </r>
  <r>
    <x v="235"/>
    <x v="234"/>
    <s v="Polarized upward-trending Local Area Network"/>
    <x v="133"/>
    <n v="3589"/>
    <n v="0.41732558139534881"/>
    <x v="0"/>
    <x v="45"/>
    <n v="39.010869565217391"/>
    <x v="1"/>
    <s v="USD"/>
    <x v="229"/>
    <n v="1487397600"/>
    <b v="0"/>
    <b v="0"/>
    <s v="film &amp; video/animation"/>
    <x v="4"/>
    <x v="10"/>
  </r>
  <r>
    <x v="236"/>
    <x v="235"/>
    <s v="Object-based directional function"/>
    <x v="169"/>
    <n v="4323"/>
    <n v="0.10944303797468355"/>
    <x v="0"/>
    <x v="176"/>
    <n v="75.84210526315789"/>
    <x v="2"/>
    <s v="AUD"/>
    <x v="230"/>
    <n v="1562043600"/>
    <b v="0"/>
    <b v="1"/>
    <s v="music/rock"/>
    <x v="1"/>
    <x v="1"/>
  </r>
  <r>
    <x v="237"/>
    <x v="236"/>
    <s v="Re-contextualized tangible open architecture"/>
    <x v="29"/>
    <n v="14822"/>
    <n v="1.593763440860215"/>
    <x v="1"/>
    <x v="198"/>
    <n v="45.051671732522799"/>
    <x v="1"/>
    <s v="USD"/>
    <x v="231"/>
    <n v="1398574800"/>
    <b v="0"/>
    <b v="0"/>
    <s v="film &amp; video/animation"/>
    <x v="4"/>
    <x v="10"/>
  </r>
  <r>
    <x v="238"/>
    <x v="237"/>
    <s v="Distributed systemic adapter"/>
    <x v="166"/>
    <n v="10138"/>
    <n v="4.2241666666666671"/>
    <x v="1"/>
    <x v="199"/>
    <n v="104.51546391752578"/>
    <x v="3"/>
    <s v="DKK"/>
    <x v="232"/>
    <n v="1515391200"/>
    <b v="0"/>
    <b v="1"/>
    <s v="theater/plays"/>
    <x v="3"/>
    <x v="3"/>
  </r>
  <r>
    <x v="239"/>
    <x v="238"/>
    <s v="Networked web-enabled instruction set"/>
    <x v="170"/>
    <n v="3127"/>
    <n v="0.97718749999999999"/>
    <x v="0"/>
    <x v="142"/>
    <n v="76.268292682926827"/>
    <x v="1"/>
    <s v="USD"/>
    <x v="233"/>
    <n v="1441170000"/>
    <b v="0"/>
    <b v="0"/>
    <s v="technology/wearables"/>
    <x v="2"/>
    <x v="8"/>
  </r>
  <r>
    <x v="240"/>
    <x v="239"/>
    <s v="Vision-oriented dynamic service-desk"/>
    <x v="171"/>
    <n v="123124"/>
    <n v="4.1878911564625847"/>
    <x v="1"/>
    <x v="200"/>
    <n v="69.015695067264573"/>
    <x v="1"/>
    <s v="USD"/>
    <x v="194"/>
    <n v="1281157200"/>
    <b v="0"/>
    <b v="0"/>
    <s v="theater/plays"/>
    <x v="3"/>
    <x v="3"/>
  </r>
  <r>
    <x v="241"/>
    <x v="240"/>
    <s v="Vision-oriented actuating open system"/>
    <x v="172"/>
    <n v="171729"/>
    <n v="1.0191632047477746"/>
    <x v="1"/>
    <x v="74"/>
    <n v="101.97684085510689"/>
    <x v="2"/>
    <s v="AUD"/>
    <x v="234"/>
    <n v="1398229200"/>
    <b v="0"/>
    <b v="1"/>
    <s v="publishing/nonfiction"/>
    <x v="5"/>
    <x v="9"/>
  </r>
  <r>
    <x v="242"/>
    <x v="241"/>
    <s v="Sharable scalable core"/>
    <x v="141"/>
    <n v="10729"/>
    <n v="1.2772619047619047"/>
    <x v="1"/>
    <x v="201"/>
    <n v="42.915999999999997"/>
    <x v="1"/>
    <s v="USD"/>
    <x v="235"/>
    <n v="1495256400"/>
    <b v="0"/>
    <b v="1"/>
    <s v="music/rock"/>
    <x v="1"/>
    <x v="1"/>
  </r>
  <r>
    <x v="243"/>
    <x v="242"/>
    <s v="Customer-focused attitude-oriented function"/>
    <x v="173"/>
    <n v="10240"/>
    <n v="4.4521739130434783"/>
    <x v="1"/>
    <x v="202"/>
    <n v="43.025210084033617"/>
    <x v="1"/>
    <s v="USD"/>
    <x v="236"/>
    <n v="1520402400"/>
    <b v="0"/>
    <b v="0"/>
    <s v="theater/plays"/>
    <x v="3"/>
    <x v="3"/>
  </r>
  <r>
    <x v="244"/>
    <x v="243"/>
    <s v="Reverse-engineered system-worthy extranet"/>
    <x v="31"/>
    <n v="3988"/>
    <n v="5.6971428571428575"/>
    <x v="1"/>
    <x v="4"/>
    <n v="75.245283018867923"/>
    <x v="1"/>
    <s v="USD"/>
    <x v="237"/>
    <n v="1409806800"/>
    <b v="0"/>
    <b v="0"/>
    <s v="theater/plays"/>
    <x v="3"/>
    <x v="3"/>
  </r>
  <r>
    <x v="245"/>
    <x v="244"/>
    <s v="Re-engineered systematic monitoring"/>
    <x v="49"/>
    <n v="14771"/>
    <n v="5.0934482758620687"/>
    <x v="1"/>
    <x v="203"/>
    <n v="69.023364485981304"/>
    <x v="1"/>
    <s v="USD"/>
    <x v="238"/>
    <n v="1396933200"/>
    <b v="0"/>
    <b v="0"/>
    <s v="theater/plays"/>
    <x v="3"/>
    <x v="3"/>
  </r>
  <r>
    <x v="246"/>
    <x v="245"/>
    <s v="Seamless value-added standardization"/>
    <x v="6"/>
    <n v="14649"/>
    <n v="3.2553333333333332"/>
    <x v="1"/>
    <x v="42"/>
    <n v="65.986486486486484"/>
    <x v="1"/>
    <s v="USD"/>
    <x v="239"/>
    <n v="1376024400"/>
    <b v="0"/>
    <b v="0"/>
    <s v="technology/web"/>
    <x v="2"/>
    <x v="2"/>
  </r>
  <r>
    <x v="247"/>
    <x v="246"/>
    <s v="Triple-buffered fresh-thinking frame"/>
    <x v="174"/>
    <n v="184658"/>
    <n v="9.3261616161616168"/>
    <x v="1"/>
    <x v="204"/>
    <n v="98.013800424628457"/>
    <x v="1"/>
    <s v="USD"/>
    <x v="240"/>
    <n v="1483682400"/>
    <b v="0"/>
    <b v="1"/>
    <s v="publishing/fiction"/>
    <x v="5"/>
    <x v="13"/>
  </r>
  <r>
    <x v="248"/>
    <x v="247"/>
    <s v="Streamlined holistic knowledgebase"/>
    <x v="8"/>
    <n v="13103"/>
    <n v="2.1133870967741935"/>
    <x v="1"/>
    <x v="205"/>
    <n v="60.105504587155963"/>
    <x v="2"/>
    <s v="AUD"/>
    <x v="241"/>
    <n v="1420437600"/>
    <b v="0"/>
    <b v="0"/>
    <s v="games/mobile games"/>
    <x v="6"/>
    <x v="20"/>
  </r>
  <r>
    <x v="249"/>
    <x v="248"/>
    <s v="Up-sized intermediate website"/>
    <x v="175"/>
    <n v="168095"/>
    <n v="2.7332520325203253"/>
    <x v="1"/>
    <x v="206"/>
    <n v="26.000773395204948"/>
    <x v="1"/>
    <s v="USD"/>
    <x v="242"/>
    <n v="1420783200"/>
    <b v="0"/>
    <b v="0"/>
    <s v="publishing/translations"/>
    <x v="5"/>
    <x v="18"/>
  </r>
  <r>
    <x v="250"/>
    <x v="249"/>
    <s v="Future-proofed directional synergy"/>
    <x v="0"/>
    <n v="3"/>
    <n v="0.03"/>
    <x v="0"/>
    <x v="49"/>
    <n v="3"/>
    <x v="1"/>
    <s v="USD"/>
    <x v="67"/>
    <n v="1267423200"/>
    <b v="0"/>
    <b v="0"/>
    <s v="music/rock"/>
    <x v="1"/>
    <x v="1"/>
  </r>
  <r>
    <x v="251"/>
    <x v="250"/>
    <s v="Enhanced user-facing function"/>
    <x v="143"/>
    <n v="3840"/>
    <n v="0.54084507042253516"/>
    <x v="0"/>
    <x v="196"/>
    <n v="38.019801980198018"/>
    <x v="1"/>
    <s v="USD"/>
    <x v="243"/>
    <n v="1355205600"/>
    <b v="0"/>
    <b v="0"/>
    <s v="theater/plays"/>
    <x v="3"/>
    <x v="3"/>
  </r>
  <r>
    <x v="252"/>
    <x v="251"/>
    <s v="Operative bandwidth-monitored interface"/>
    <x v="67"/>
    <n v="6263"/>
    <n v="6.2629999999999999"/>
    <x v="1"/>
    <x v="207"/>
    <n v="106.15254237288136"/>
    <x v="1"/>
    <s v="USD"/>
    <x v="244"/>
    <n v="1383109200"/>
    <b v="0"/>
    <b v="0"/>
    <s v="theater/plays"/>
    <x v="3"/>
    <x v="3"/>
  </r>
  <r>
    <x v="253"/>
    <x v="252"/>
    <s v="Upgradable multi-state instruction set"/>
    <x v="158"/>
    <n v="108161"/>
    <n v="0.8902139917695473"/>
    <x v="0"/>
    <x v="208"/>
    <n v="81.019475655430711"/>
    <x v="0"/>
    <s v="CAD"/>
    <x v="245"/>
    <n v="1303275600"/>
    <b v="0"/>
    <b v="0"/>
    <s v="film &amp; video/drama"/>
    <x v="4"/>
    <x v="6"/>
  </r>
  <r>
    <x v="254"/>
    <x v="253"/>
    <s v="De-engineered static Local Area Network"/>
    <x v="176"/>
    <n v="8505"/>
    <n v="1.8489130434782608"/>
    <x v="1"/>
    <x v="39"/>
    <n v="96.647727272727266"/>
    <x v="1"/>
    <s v="USD"/>
    <x v="246"/>
    <n v="1487829600"/>
    <b v="0"/>
    <b v="0"/>
    <s v="publishing/nonfiction"/>
    <x v="5"/>
    <x v="9"/>
  </r>
  <r>
    <x v="255"/>
    <x v="254"/>
    <s v="Upgradable grid-enabled superstructure"/>
    <x v="177"/>
    <n v="96735"/>
    <n v="1.2016770186335404"/>
    <x v="1"/>
    <x v="209"/>
    <n v="57.003535651149086"/>
    <x v="1"/>
    <s v="USD"/>
    <x v="247"/>
    <n v="1298268000"/>
    <b v="0"/>
    <b v="1"/>
    <s v="music/rock"/>
    <x v="1"/>
    <x v="1"/>
  </r>
  <r>
    <x v="256"/>
    <x v="255"/>
    <s v="Optimized actuating toolset"/>
    <x v="178"/>
    <n v="959"/>
    <n v="0.23390243902439026"/>
    <x v="0"/>
    <x v="27"/>
    <n v="63.93333333333333"/>
    <x v="4"/>
    <s v="GBP"/>
    <x v="248"/>
    <n v="1456812000"/>
    <b v="0"/>
    <b v="0"/>
    <s v="music/rock"/>
    <x v="1"/>
    <x v="1"/>
  </r>
  <r>
    <x v="257"/>
    <x v="256"/>
    <s v="Decentralized exuding strategy"/>
    <x v="57"/>
    <n v="8322"/>
    <n v="1.46"/>
    <x v="1"/>
    <x v="45"/>
    <n v="90.456521739130437"/>
    <x v="1"/>
    <s v="USD"/>
    <x v="249"/>
    <n v="1363669200"/>
    <b v="0"/>
    <b v="0"/>
    <s v="theater/plays"/>
    <x v="3"/>
    <x v="3"/>
  </r>
  <r>
    <x v="258"/>
    <x v="257"/>
    <s v="Assimilated coherent hardware"/>
    <x v="92"/>
    <n v="13424"/>
    <n v="2.6848000000000001"/>
    <x v="1"/>
    <x v="129"/>
    <n v="72.172043010752688"/>
    <x v="1"/>
    <s v="USD"/>
    <x v="250"/>
    <n v="1482904800"/>
    <b v="0"/>
    <b v="1"/>
    <s v="theater/plays"/>
    <x v="3"/>
    <x v="3"/>
  </r>
  <r>
    <x v="259"/>
    <x v="258"/>
    <s v="Multi-channeled responsive implementation"/>
    <x v="37"/>
    <n v="10755"/>
    <n v="5.9749999999999996"/>
    <x v="1"/>
    <x v="188"/>
    <n v="77.934782608695656"/>
    <x v="1"/>
    <s v="USD"/>
    <x v="251"/>
    <n v="1356588000"/>
    <b v="1"/>
    <b v="0"/>
    <s v="photography/photography books"/>
    <x v="7"/>
    <x v="14"/>
  </r>
  <r>
    <x v="260"/>
    <x v="259"/>
    <s v="Centralized modular initiative"/>
    <x v="9"/>
    <n v="9935"/>
    <n v="1.5769841269841269"/>
    <x v="1"/>
    <x v="210"/>
    <n v="38.065134099616856"/>
    <x v="1"/>
    <s v="USD"/>
    <x v="136"/>
    <n v="1349845200"/>
    <b v="0"/>
    <b v="0"/>
    <s v="music/rock"/>
    <x v="1"/>
    <x v="1"/>
  </r>
  <r>
    <x v="261"/>
    <x v="260"/>
    <s v="Reverse-engineered cohesive migration"/>
    <x v="179"/>
    <n v="26303"/>
    <n v="0.31201660735468567"/>
    <x v="0"/>
    <x v="211"/>
    <n v="57.936123348017624"/>
    <x v="1"/>
    <s v="USD"/>
    <x v="252"/>
    <n v="1283058000"/>
    <b v="0"/>
    <b v="1"/>
    <s v="music/rock"/>
    <x v="1"/>
    <x v="1"/>
  </r>
  <r>
    <x v="262"/>
    <x v="261"/>
    <s v="Compatible multimedia hub"/>
    <x v="12"/>
    <n v="5328"/>
    <n v="3.1341176470588237"/>
    <x v="1"/>
    <x v="37"/>
    <n v="49.794392523364486"/>
    <x v="1"/>
    <s v="USD"/>
    <x v="253"/>
    <n v="1304226000"/>
    <b v="0"/>
    <b v="1"/>
    <s v="music/indie rock"/>
    <x v="1"/>
    <x v="7"/>
  </r>
  <r>
    <x v="263"/>
    <x v="262"/>
    <s v="Organic eco-centric success"/>
    <x v="49"/>
    <n v="10756"/>
    <n v="3.7089655172413791"/>
    <x v="1"/>
    <x v="134"/>
    <n v="54.050251256281406"/>
    <x v="1"/>
    <s v="USD"/>
    <x v="254"/>
    <n v="1263016800"/>
    <b v="0"/>
    <b v="0"/>
    <s v="photography/photography books"/>
    <x v="7"/>
    <x v="14"/>
  </r>
  <r>
    <x v="264"/>
    <x v="263"/>
    <s v="Virtual reciprocal policy"/>
    <x v="180"/>
    <n v="165375"/>
    <n v="3.6266447368421053"/>
    <x v="1"/>
    <x v="212"/>
    <n v="30.002721335268504"/>
    <x v="1"/>
    <s v="USD"/>
    <x v="255"/>
    <n v="1362031200"/>
    <b v="0"/>
    <b v="0"/>
    <s v="theater/plays"/>
    <x v="3"/>
    <x v="3"/>
  </r>
  <r>
    <x v="265"/>
    <x v="264"/>
    <s v="Persevering interactive emulation"/>
    <x v="70"/>
    <n v="6031"/>
    <n v="1.2308163265306122"/>
    <x v="1"/>
    <x v="99"/>
    <n v="70.127906976744185"/>
    <x v="1"/>
    <s v="USD"/>
    <x v="256"/>
    <n v="1455602400"/>
    <b v="0"/>
    <b v="0"/>
    <s v="theater/plays"/>
    <x v="3"/>
    <x v="3"/>
  </r>
  <r>
    <x v="266"/>
    <x v="265"/>
    <s v="Proactive responsive emulation"/>
    <x v="181"/>
    <n v="85902"/>
    <n v="0.76766756032171579"/>
    <x v="0"/>
    <x v="213"/>
    <n v="26.996228786926462"/>
    <x v="6"/>
    <s v="EUR"/>
    <x v="257"/>
    <n v="1418191200"/>
    <b v="0"/>
    <b v="1"/>
    <s v="music/jazz"/>
    <x v="1"/>
    <x v="17"/>
  </r>
  <r>
    <x v="267"/>
    <x v="266"/>
    <s v="Extended eco-centric function"/>
    <x v="182"/>
    <n v="143910"/>
    <n v="2.3362012987012988"/>
    <x v="1"/>
    <x v="214"/>
    <n v="51.990606936416185"/>
    <x v="2"/>
    <s v="AUD"/>
    <x v="258"/>
    <n v="1352440800"/>
    <b v="0"/>
    <b v="0"/>
    <s v="theater/plays"/>
    <x v="3"/>
    <x v="3"/>
  </r>
  <r>
    <x v="268"/>
    <x v="267"/>
    <s v="Networked optimal productivity"/>
    <x v="42"/>
    <n v="2708"/>
    <n v="1.8053333333333332"/>
    <x v="1"/>
    <x v="44"/>
    <n v="56.416666666666664"/>
    <x v="1"/>
    <s v="USD"/>
    <x v="259"/>
    <n v="1353304800"/>
    <b v="0"/>
    <b v="0"/>
    <s v="film &amp; video/documentary"/>
    <x v="4"/>
    <x v="4"/>
  </r>
  <r>
    <x v="269"/>
    <x v="268"/>
    <s v="Persistent attitude-oriented approach"/>
    <x v="26"/>
    <n v="8842"/>
    <n v="2.5262857142857142"/>
    <x v="1"/>
    <x v="215"/>
    <n v="101.63218390804597"/>
    <x v="1"/>
    <s v="USD"/>
    <x v="260"/>
    <n v="1550728800"/>
    <b v="0"/>
    <b v="0"/>
    <s v="film &amp; video/television"/>
    <x v="4"/>
    <x v="19"/>
  </r>
  <r>
    <x v="270"/>
    <x v="269"/>
    <s v="Triple-buffered 4thgeneration toolset"/>
    <x v="183"/>
    <n v="47260"/>
    <n v="0.27176538240368026"/>
    <x v="3"/>
    <x v="216"/>
    <n v="25.005291005291006"/>
    <x v="1"/>
    <s v="USD"/>
    <x v="261"/>
    <n v="1291442400"/>
    <b v="0"/>
    <b v="0"/>
    <s v="games/video games"/>
    <x v="6"/>
    <x v="11"/>
  </r>
  <r>
    <x v="271"/>
    <x v="270"/>
    <s v="Progressive zero administration leverage"/>
    <x v="184"/>
    <n v="1953"/>
    <n v="1.2706571242680547E-2"/>
    <x v="2"/>
    <x v="217"/>
    <n v="32.016393442622949"/>
    <x v="1"/>
    <s v="USD"/>
    <x v="262"/>
    <n v="1452146400"/>
    <b v="0"/>
    <b v="0"/>
    <s v="photography/photography books"/>
    <x v="7"/>
    <x v="14"/>
  </r>
  <r>
    <x v="272"/>
    <x v="271"/>
    <s v="Networked radical neural-net"/>
    <x v="185"/>
    <n v="155349"/>
    <n v="3.0400978473581213"/>
    <x v="1"/>
    <x v="218"/>
    <n v="82.021647307286173"/>
    <x v="1"/>
    <s v="USD"/>
    <x v="263"/>
    <n v="1564894800"/>
    <b v="0"/>
    <b v="1"/>
    <s v="theater/plays"/>
    <x v="3"/>
    <x v="3"/>
  </r>
  <r>
    <x v="273"/>
    <x v="272"/>
    <s v="Re-engineered heuristic forecast"/>
    <x v="75"/>
    <n v="10704"/>
    <n v="1.3723076923076922"/>
    <x v="1"/>
    <x v="219"/>
    <n v="37.957446808510639"/>
    <x v="0"/>
    <s v="CAD"/>
    <x v="264"/>
    <n v="1505883600"/>
    <b v="0"/>
    <b v="0"/>
    <s v="theater/plays"/>
    <x v="3"/>
    <x v="3"/>
  </r>
  <r>
    <x v="274"/>
    <x v="273"/>
    <s v="Fully-configurable background algorithm"/>
    <x v="166"/>
    <n v="773"/>
    <n v="0.32208333333333333"/>
    <x v="0"/>
    <x v="27"/>
    <n v="51.533333333333331"/>
    <x v="1"/>
    <s v="USD"/>
    <x v="265"/>
    <n v="1510380000"/>
    <b v="0"/>
    <b v="0"/>
    <s v="theater/plays"/>
    <x v="3"/>
    <x v="3"/>
  </r>
  <r>
    <x v="275"/>
    <x v="274"/>
    <s v="Stand-alone discrete Graphical User Interface"/>
    <x v="61"/>
    <n v="9419"/>
    <n v="2.4151282051282053"/>
    <x v="1"/>
    <x v="220"/>
    <n v="81.198275862068968"/>
    <x v="1"/>
    <s v="USD"/>
    <x v="266"/>
    <n v="1555218000"/>
    <b v="0"/>
    <b v="0"/>
    <s v="publishing/translations"/>
    <x v="5"/>
    <x v="18"/>
  </r>
  <r>
    <x v="276"/>
    <x v="275"/>
    <s v="Front-line foreground project"/>
    <x v="20"/>
    <n v="5324"/>
    <n v="0.96799999999999997"/>
    <x v="0"/>
    <x v="221"/>
    <n v="40.030075187969928"/>
    <x v="1"/>
    <s v="USD"/>
    <x v="267"/>
    <n v="1335243600"/>
    <b v="0"/>
    <b v="1"/>
    <s v="games/video games"/>
    <x v="6"/>
    <x v="11"/>
  </r>
  <r>
    <x v="277"/>
    <x v="276"/>
    <s v="Persevering system-worthy info-mediaries"/>
    <x v="31"/>
    <n v="7465"/>
    <n v="10.664285714285715"/>
    <x v="1"/>
    <x v="100"/>
    <n v="89.939759036144579"/>
    <x v="1"/>
    <s v="USD"/>
    <x v="268"/>
    <n v="1279688400"/>
    <b v="0"/>
    <b v="0"/>
    <s v="theater/plays"/>
    <x v="3"/>
    <x v="3"/>
  </r>
  <r>
    <x v="278"/>
    <x v="277"/>
    <s v="Distributed multi-tasking strategy"/>
    <x v="50"/>
    <n v="8799"/>
    <n v="3.2588888888888889"/>
    <x v="1"/>
    <x v="222"/>
    <n v="96.692307692307693"/>
    <x v="1"/>
    <s v="USD"/>
    <x v="269"/>
    <n v="1356069600"/>
    <b v="0"/>
    <b v="0"/>
    <s v="technology/web"/>
    <x v="2"/>
    <x v="2"/>
  </r>
  <r>
    <x v="279"/>
    <x v="278"/>
    <s v="Vision-oriented methodical application"/>
    <x v="48"/>
    <n v="13656"/>
    <n v="1.7070000000000001"/>
    <x v="1"/>
    <x v="223"/>
    <n v="25.010989010989011"/>
    <x v="1"/>
    <s v="USD"/>
    <x v="270"/>
    <n v="1536210000"/>
    <b v="0"/>
    <b v="0"/>
    <s v="theater/plays"/>
    <x v="3"/>
    <x v="3"/>
  </r>
  <r>
    <x v="280"/>
    <x v="279"/>
    <s v="Function-based high-level infrastructure"/>
    <x v="186"/>
    <n v="14536"/>
    <n v="5.8144"/>
    <x v="1"/>
    <x v="224"/>
    <n v="36.987277353689571"/>
    <x v="1"/>
    <s v="USD"/>
    <x v="271"/>
    <n v="1511762400"/>
    <b v="0"/>
    <b v="0"/>
    <s v="film &amp; video/animation"/>
    <x v="4"/>
    <x v="10"/>
  </r>
  <r>
    <x v="281"/>
    <x v="280"/>
    <s v="Profound object-oriented paradigm"/>
    <x v="187"/>
    <n v="150552"/>
    <n v="0.91520972644376897"/>
    <x v="0"/>
    <x v="225"/>
    <n v="73.012609117361791"/>
    <x v="1"/>
    <s v="USD"/>
    <x v="272"/>
    <n v="1333256400"/>
    <b v="0"/>
    <b v="1"/>
    <s v="theater/plays"/>
    <x v="3"/>
    <x v="3"/>
  </r>
  <r>
    <x v="282"/>
    <x v="281"/>
    <s v="Virtual contextually-based circuit"/>
    <x v="141"/>
    <n v="9076"/>
    <n v="1.0804761904761904"/>
    <x v="1"/>
    <x v="221"/>
    <n v="68.240601503759393"/>
    <x v="1"/>
    <s v="USD"/>
    <x v="73"/>
    <n v="1480744800"/>
    <b v="0"/>
    <b v="1"/>
    <s v="film &amp; video/television"/>
    <x v="4"/>
    <x v="19"/>
  </r>
  <r>
    <x v="283"/>
    <x v="282"/>
    <s v="Business-focused dynamic instruction set"/>
    <x v="32"/>
    <n v="1517"/>
    <n v="0.18728395061728395"/>
    <x v="0"/>
    <x v="226"/>
    <n v="52.310344827586206"/>
    <x v="3"/>
    <s v="DKK"/>
    <x v="273"/>
    <n v="1465016400"/>
    <b v="0"/>
    <b v="0"/>
    <s v="music/rock"/>
    <x v="1"/>
    <x v="1"/>
  </r>
  <r>
    <x v="284"/>
    <x v="283"/>
    <s v="Ameliorated fresh-thinking protocol"/>
    <x v="122"/>
    <n v="8153"/>
    <n v="0.83193877551020412"/>
    <x v="0"/>
    <x v="227"/>
    <n v="61.765151515151516"/>
    <x v="1"/>
    <s v="USD"/>
    <x v="274"/>
    <n v="1336280400"/>
    <b v="0"/>
    <b v="0"/>
    <s v="technology/web"/>
    <x v="2"/>
    <x v="2"/>
  </r>
  <r>
    <x v="285"/>
    <x v="284"/>
    <s v="Front-line optimizing emulation"/>
    <x v="79"/>
    <n v="6357"/>
    <n v="7.0633333333333335"/>
    <x v="1"/>
    <x v="228"/>
    <n v="25.027559055118111"/>
    <x v="1"/>
    <s v="USD"/>
    <x v="275"/>
    <n v="1476766800"/>
    <b v="0"/>
    <b v="0"/>
    <s v="theater/plays"/>
    <x v="3"/>
    <x v="3"/>
  </r>
  <r>
    <x v="286"/>
    <x v="285"/>
    <s v="Devolved uniform complexity"/>
    <x v="188"/>
    <n v="19557"/>
    <n v="0.17446030330062445"/>
    <x v="3"/>
    <x v="229"/>
    <n v="106.28804347826087"/>
    <x v="1"/>
    <s v="USD"/>
    <x v="276"/>
    <n v="1480485600"/>
    <b v="0"/>
    <b v="0"/>
    <s v="theater/plays"/>
    <x v="3"/>
    <x v="3"/>
  </r>
  <r>
    <x v="287"/>
    <x v="286"/>
    <s v="Public-key intangible superstructure"/>
    <x v="9"/>
    <n v="13213"/>
    <n v="2.0973015873015872"/>
    <x v="1"/>
    <x v="230"/>
    <n v="75.07386363636364"/>
    <x v="1"/>
    <s v="USD"/>
    <x v="277"/>
    <n v="1430197200"/>
    <b v="0"/>
    <b v="0"/>
    <s v="music/electric music"/>
    <x v="1"/>
    <x v="5"/>
  </r>
  <r>
    <x v="288"/>
    <x v="287"/>
    <s v="Secured global success"/>
    <x v="36"/>
    <n v="5476"/>
    <n v="0.97785714285714287"/>
    <x v="0"/>
    <x v="231"/>
    <n v="39.970802919708028"/>
    <x v="3"/>
    <s v="DKK"/>
    <x v="278"/>
    <n v="1331787600"/>
    <b v="0"/>
    <b v="1"/>
    <s v="music/metal"/>
    <x v="1"/>
    <x v="16"/>
  </r>
  <r>
    <x v="289"/>
    <x v="288"/>
    <s v="Grass-roots mission-critical capability"/>
    <x v="126"/>
    <n v="13474"/>
    <n v="16.842500000000001"/>
    <x v="1"/>
    <x v="232"/>
    <n v="39.982195845697326"/>
    <x v="0"/>
    <s v="CAD"/>
    <x v="279"/>
    <n v="1438837200"/>
    <b v="0"/>
    <b v="0"/>
    <s v="theater/plays"/>
    <x v="3"/>
    <x v="3"/>
  </r>
  <r>
    <x v="290"/>
    <x v="289"/>
    <s v="Advanced global data-warehouse"/>
    <x v="189"/>
    <n v="91722"/>
    <n v="0.54402135231316728"/>
    <x v="0"/>
    <x v="233"/>
    <n v="101.01541850220265"/>
    <x v="1"/>
    <s v="USD"/>
    <x v="280"/>
    <n v="1370926800"/>
    <b v="0"/>
    <b v="1"/>
    <s v="film &amp; video/documentary"/>
    <x v="4"/>
    <x v="4"/>
  </r>
  <r>
    <x v="291"/>
    <x v="290"/>
    <s v="Self-enabling uniform complexity"/>
    <x v="37"/>
    <n v="8219"/>
    <n v="4.5661111111111108"/>
    <x v="1"/>
    <x v="37"/>
    <n v="76.813084112149539"/>
    <x v="1"/>
    <s v="USD"/>
    <x v="281"/>
    <n v="1319000400"/>
    <b v="1"/>
    <b v="0"/>
    <s v="technology/web"/>
    <x v="2"/>
    <x v="2"/>
  </r>
  <r>
    <x v="292"/>
    <x v="291"/>
    <s v="Versatile cohesive encoding"/>
    <x v="190"/>
    <n v="717"/>
    <n v="9.8219178082191785E-2"/>
    <x v="0"/>
    <x v="234"/>
    <n v="71.7"/>
    <x v="1"/>
    <s v="USD"/>
    <x v="282"/>
    <n v="1333429200"/>
    <b v="0"/>
    <b v="0"/>
    <s v="food/food trucks"/>
    <x v="0"/>
    <x v="0"/>
  </r>
  <r>
    <x v="293"/>
    <x v="292"/>
    <s v="Organized executive solution"/>
    <x v="191"/>
    <n v="1065"/>
    <n v="0.16384615384615384"/>
    <x v="3"/>
    <x v="235"/>
    <n v="33.28125"/>
    <x v="6"/>
    <s v="EUR"/>
    <x v="283"/>
    <n v="1287032400"/>
    <b v="0"/>
    <b v="0"/>
    <s v="theater/plays"/>
    <x v="3"/>
    <x v="3"/>
  </r>
  <r>
    <x v="294"/>
    <x v="293"/>
    <s v="Automated local emulation"/>
    <x v="60"/>
    <n v="8038"/>
    <n v="13.396666666666667"/>
    <x v="1"/>
    <x v="236"/>
    <n v="43.923497267759565"/>
    <x v="1"/>
    <s v="USD"/>
    <x v="284"/>
    <n v="1541570400"/>
    <b v="0"/>
    <b v="0"/>
    <s v="theater/plays"/>
    <x v="3"/>
    <x v="3"/>
  </r>
  <r>
    <x v="295"/>
    <x v="294"/>
    <s v="Enterprise-wide intermediate middleware"/>
    <x v="192"/>
    <n v="68769"/>
    <n v="0.35650077760497667"/>
    <x v="0"/>
    <x v="237"/>
    <n v="36.004712041884815"/>
    <x v="5"/>
    <s v="CHF"/>
    <x v="285"/>
    <n v="1383976800"/>
    <b v="0"/>
    <b v="0"/>
    <s v="theater/plays"/>
    <x v="3"/>
    <x v="3"/>
  </r>
  <r>
    <x v="296"/>
    <x v="295"/>
    <s v="Grass-roots real-time Local Area Network"/>
    <x v="55"/>
    <n v="3352"/>
    <n v="0.54950819672131146"/>
    <x v="0"/>
    <x v="63"/>
    <n v="88.21052631578948"/>
    <x v="2"/>
    <s v="AUD"/>
    <x v="286"/>
    <n v="1550556000"/>
    <b v="0"/>
    <b v="0"/>
    <s v="theater/plays"/>
    <x v="3"/>
    <x v="3"/>
  </r>
  <r>
    <x v="297"/>
    <x v="296"/>
    <s v="Organized client-driven capacity"/>
    <x v="44"/>
    <n v="6785"/>
    <n v="0.94236111111111109"/>
    <x v="0"/>
    <x v="238"/>
    <n v="65.240384615384613"/>
    <x v="2"/>
    <s v="AUD"/>
    <x v="287"/>
    <n v="1390456800"/>
    <b v="0"/>
    <b v="1"/>
    <s v="theater/plays"/>
    <x v="3"/>
    <x v="3"/>
  </r>
  <r>
    <x v="298"/>
    <x v="297"/>
    <s v="Adaptive intangible database"/>
    <x v="26"/>
    <n v="5037"/>
    <n v="1.4391428571428571"/>
    <x v="1"/>
    <x v="239"/>
    <n v="69.958333333333329"/>
    <x v="1"/>
    <s v="USD"/>
    <x v="288"/>
    <n v="1458018000"/>
    <b v="0"/>
    <b v="1"/>
    <s v="music/rock"/>
    <x v="1"/>
    <x v="1"/>
  </r>
  <r>
    <x v="299"/>
    <x v="298"/>
    <s v="Grass-roots contextually-based algorithm"/>
    <x v="167"/>
    <n v="1954"/>
    <n v="0.51421052631578945"/>
    <x v="0"/>
    <x v="240"/>
    <n v="39.877551020408163"/>
    <x v="1"/>
    <s v="USD"/>
    <x v="289"/>
    <n v="1461819600"/>
    <b v="0"/>
    <b v="0"/>
    <s v="food/food trucks"/>
    <x v="0"/>
    <x v="0"/>
  </r>
  <r>
    <x v="300"/>
    <x v="299"/>
    <s v="Focused executive core"/>
    <x v="0"/>
    <n v="5"/>
    <n v="0.05"/>
    <x v="0"/>
    <x v="49"/>
    <n v="5"/>
    <x v="3"/>
    <s v="DKK"/>
    <x v="290"/>
    <n v="1504155600"/>
    <b v="0"/>
    <b v="1"/>
    <s v="publishing/nonfiction"/>
    <x v="5"/>
    <x v="9"/>
  </r>
  <r>
    <x v="301"/>
    <x v="300"/>
    <s v="Multi-channeled disintermediate policy"/>
    <x v="79"/>
    <n v="12102"/>
    <n v="13.446666666666667"/>
    <x v="1"/>
    <x v="241"/>
    <n v="41.023728813559323"/>
    <x v="1"/>
    <s v="USD"/>
    <x v="291"/>
    <n v="1426395600"/>
    <b v="0"/>
    <b v="0"/>
    <s v="film &amp; video/documentary"/>
    <x v="4"/>
    <x v="4"/>
  </r>
  <r>
    <x v="302"/>
    <x v="301"/>
    <s v="Customizable bi-directional hardware"/>
    <x v="193"/>
    <n v="24234"/>
    <n v="0.31844940867279897"/>
    <x v="0"/>
    <x v="242"/>
    <n v="98.914285714285711"/>
    <x v="1"/>
    <s v="USD"/>
    <x v="292"/>
    <n v="1537074000"/>
    <b v="0"/>
    <b v="0"/>
    <s v="theater/plays"/>
    <x v="3"/>
    <x v="3"/>
  </r>
  <r>
    <x v="303"/>
    <x v="302"/>
    <s v="Networked optimal architecture"/>
    <x v="74"/>
    <n v="2809"/>
    <n v="0.82617647058823529"/>
    <x v="0"/>
    <x v="235"/>
    <n v="87.78125"/>
    <x v="1"/>
    <s v="USD"/>
    <x v="293"/>
    <n v="1452578400"/>
    <b v="0"/>
    <b v="0"/>
    <s v="music/indie rock"/>
    <x v="1"/>
    <x v="7"/>
  </r>
  <r>
    <x v="304"/>
    <x v="303"/>
    <s v="User-friendly discrete benchmark"/>
    <x v="118"/>
    <n v="11469"/>
    <n v="5.4614285714285717"/>
    <x v="1"/>
    <x v="23"/>
    <n v="80.767605633802816"/>
    <x v="1"/>
    <s v="USD"/>
    <x v="294"/>
    <n v="1474088400"/>
    <b v="0"/>
    <b v="0"/>
    <s v="film &amp; video/documentary"/>
    <x v="4"/>
    <x v="4"/>
  </r>
  <r>
    <x v="305"/>
    <x v="304"/>
    <s v="Grass-roots actuating policy"/>
    <x v="54"/>
    <n v="8014"/>
    <n v="2.8621428571428571"/>
    <x v="1"/>
    <x v="72"/>
    <n v="94.28235294117647"/>
    <x v="1"/>
    <s v="USD"/>
    <x v="295"/>
    <n v="1461906000"/>
    <b v="0"/>
    <b v="0"/>
    <s v="theater/plays"/>
    <x v="3"/>
    <x v="3"/>
  </r>
  <r>
    <x v="306"/>
    <x v="305"/>
    <s v="Enterprise-wide 3rdgeneration knowledge user"/>
    <x v="191"/>
    <n v="514"/>
    <n v="7.9076923076923072E-2"/>
    <x v="0"/>
    <x v="243"/>
    <n v="73.428571428571431"/>
    <x v="1"/>
    <s v="USD"/>
    <x v="296"/>
    <n v="1500267600"/>
    <b v="0"/>
    <b v="1"/>
    <s v="theater/plays"/>
    <x v="3"/>
    <x v="3"/>
  </r>
  <r>
    <x v="307"/>
    <x v="306"/>
    <s v="Face-to-face zero tolerance moderator"/>
    <x v="194"/>
    <n v="43473"/>
    <n v="1.3213677811550153"/>
    <x v="1"/>
    <x v="244"/>
    <n v="65.968133535660087"/>
    <x v="3"/>
    <s v="DKK"/>
    <x v="297"/>
    <n v="1340686800"/>
    <b v="0"/>
    <b v="1"/>
    <s v="publishing/fiction"/>
    <x v="5"/>
    <x v="13"/>
  </r>
  <r>
    <x v="308"/>
    <x v="307"/>
    <s v="Grass-roots optimizing projection"/>
    <x v="195"/>
    <n v="87560"/>
    <n v="0.74077834179357027"/>
    <x v="0"/>
    <x v="245"/>
    <n v="109.04109589041096"/>
    <x v="1"/>
    <s v="USD"/>
    <x v="298"/>
    <n v="1303189200"/>
    <b v="0"/>
    <b v="0"/>
    <s v="theater/plays"/>
    <x v="3"/>
    <x v="3"/>
  </r>
  <r>
    <x v="309"/>
    <x v="308"/>
    <s v="User-centric 6thgeneration attitude"/>
    <x v="178"/>
    <n v="3087"/>
    <n v="0.75292682926829269"/>
    <x v="3"/>
    <x v="51"/>
    <n v="41.16"/>
    <x v="1"/>
    <s v="USD"/>
    <x v="299"/>
    <n v="1318309200"/>
    <b v="0"/>
    <b v="1"/>
    <s v="music/indie rock"/>
    <x v="1"/>
    <x v="7"/>
  </r>
  <r>
    <x v="310"/>
    <x v="309"/>
    <s v="Switchable zero tolerance website"/>
    <x v="75"/>
    <n v="1586"/>
    <n v="0.20333333333333334"/>
    <x v="0"/>
    <x v="36"/>
    <n v="99.125"/>
    <x v="1"/>
    <s v="USD"/>
    <x v="300"/>
    <n v="1272171600"/>
    <b v="0"/>
    <b v="0"/>
    <s v="games/video games"/>
    <x v="6"/>
    <x v="11"/>
  </r>
  <r>
    <x v="311"/>
    <x v="310"/>
    <s v="Focused real-time help-desk"/>
    <x v="9"/>
    <n v="12812"/>
    <n v="2.0336507936507937"/>
    <x v="1"/>
    <x v="246"/>
    <n v="105.88429752066116"/>
    <x v="1"/>
    <s v="USD"/>
    <x v="247"/>
    <n v="1298872800"/>
    <b v="0"/>
    <b v="0"/>
    <s v="theater/plays"/>
    <x v="3"/>
    <x v="3"/>
  </r>
  <r>
    <x v="312"/>
    <x v="311"/>
    <s v="Robust impactful approach"/>
    <x v="18"/>
    <n v="183345"/>
    <n v="3.1022842639593908"/>
    <x v="1"/>
    <x v="247"/>
    <n v="48.996525921966864"/>
    <x v="1"/>
    <s v="USD"/>
    <x v="244"/>
    <n v="1383282000"/>
    <b v="0"/>
    <b v="0"/>
    <s v="theater/plays"/>
    <x v="3"/>
    <x v="3"/>
  </r>
  <r>
    <x v="313"/>
    <x v="312"/>
    <s v="Secured maximized policy"/>
    <x v="196"/>
    <n v="8697"/>
    <n v="3.9531818181818181"/>
    <x v="1"/>
    <x v="248"/>
    <n v="39"/>
    <x v="1"/>
    <s v="USD"/>
    <x v="301"/>
    <n v="1330495200"/>
    <b v="0"/>
    <b v="0"/>
    <s v="music/rock"/>
    <x v="1"/>
    <x v="1"/>
  </r>
  <r>
    <x v="314"/>
    <x v="313"/>
    <s v="Realigned upward-trending strategy"/>
    <x v="1"/>
    <n v="4126"/>
    <n v="2.9471428571428571"/>
    <x v="1"/>
    <x v="221"/>
    <n v="31.022556390977442"/>
    <x v="1"/>
    <s v="USD"/>
    <x v="188"/>
    <n v="1552798800"/>
    <b v="0"/>
    <b v="1"/>
    <s v="film &amp; video/documentary"/>
    <x v="4"/>
    <x v="4"/>
  </r>
  <r>
    <x v="315"/>
    <x v="314"/>
    <s v="Open-source interactive knowledge user"/>
    <x v="40"/>
    <n v="3220"/>
    <n v="0.33894736842105261"/>
    <x v="0"/>
    <x v="249"/>
    <n v="103.87096774193549"/>
    <x v="1"/>
    <s v="USD"/>
    <x v="302"/>
    <n v="1403413200"/>
    <b v="0"/>
    <b v="0"/>
    <s v="theater/plays"/>
    <x v="3"/>
    <x v="3"/>
  </r>
  <r>
    <x v="316"/>
    <x v="315"/>
    <s v="Configurable demand-driven matrix"/>
    <x v="103"/>
    <n v="6401"/>
    <n v="0.66677083333333331"/>
    <x v="0"/>
    <x v="250"/>
    <n v="59.268518518518519"/>
    <x v="6"/>
    <s v="EUR"/>
    <x v="303"/>
    <n v="1574229600"/>
    <b v="0"/>
    <b v="1"/>
    <s v="food/food trucks"/>
    <x v="0"/>
    <x v="0"/>
  </r>
  <r>
    <x v="317"/>
    <x v="316"/>
    <s v="Cross-group coherent hierarchy"/>
    <x v="47"/>
    <n v="1269"/>
    <n v="0.19227272727272726"/>
    <x v="0"/>
    <x v="141"/>
    <n v="42.3"/>
    <x v="1"/>
    <s v="USD"/>
    <x v="304"/>
    <n v="1495861200"/>
    <b v="0"/>
    <b v="0"/>
    <s v="theater/plays"/>
    <x v="3"/>
    <x v="3"/>
  </r>
  <r>
    <x v="318"/>
    <x v="317"/>
    <s v="Decentralized demand-driven open system"/>
    <x v="57"/>
    <n v="903"/>
    <n v="0.15842105263157893"/>
    <x v="0"/>
    <x v="68"/>
    <n v="53.117647058823529"/>
    <x v="1"/>
    <s v="USD"/>
    <x v="305"/>
    <n v="1392530400"/>
    <b v="0"/>
    <b v="0"/>
    <s v="music/rock"/>
    <x v="1"/>
    <x v="1"/>
  </r>
  <r>
    <x v="319"/>
    <x v="318"/>
    <s v="Advanced empowering matrix"/>
    <x v="141"/>
    <n v="3251"/>
    <n v="0.38702380952380955"/>
    <x v="3"/>
    <x v="251"/>
    <n v="50.796875"/>
    <x v="1"/>
    <s v="USD"/>
    <x v="306"/>
    <n v="1283662800"/>
    <b v="0"/>
    <b v="0"/>
    <s v="technology/web"/>
    <x v="2"/>
    <x v="2"/>
  </r>
  <r>
    <x v="320"/>
    <x v="319"/>
    <s v="Phased holistic implementation"/>
    <x v="197"/>
    <n v="8092"/>
    <n v="9.5876777251184833E-2"/>
    <x v="0"/>
    <x v="175"/>
    <n v="101.15"/>
    <x v="1"/>
    <s v="USD"/>
    <x v="307"/>
    <n v="1305781200"/>
    <b v="0"/>
    <b v="0"/>
    <s v="publishing/fiction"/>
    <x v="5"/>
    <x v="13"/>
  </r>
  <r>
    <x v="321"/>
    <x v="320"/>
    <s v="Proactive attitude-oriented knowledge user"/>
    <x v="198"/>
    <n v="160422"/>
    <n v="0.94144366197183094"/>
    <x v="0"/>
    <x v="194"/>
    <n v="65.000810372771468"/>
    <x v="1"/>
    <s v="USD"/>
    <x v="308"/>
    <n v="1302325200"/>
    <b v="0"/>
    <b v="0"/>
    <s v="film &amp; video/shorts"/>
    <x v="4"/>
    <x v="12"/>
  </r>
  <r>
    <x v="322"/>
    <x v="321"/>
    <s v="Visionary asymmetric Graphical User Interface"/>
    <x v="199"/>
    <n v="196377"/>
    <n v="1.6656234096692113"/>
    <x v="1"/>
    <x v="252"/>
    <n v="37.998645510835914"/>
    <x v="1"/>
    <s v="USD"/>
    <x v="309"/>
    <n v="1291788000"/>
    <b v="0"/>
    <b v="0"/>
    <s v="theater/plays"/>
    <x v="3"/>
    <x v="3"/>
  </r>
  <r>
    <x v="323"/>
    <x v="322"/>
    <s v="Integrated zero-defect help-desk"/>
    <x v="200"/>
    <n v="2148"/>
    <n v="0.24134831460674158"/>
    <x v="0"/>
    <x v="150"/>
    <n v="82.615384615384613"/>
    <x v="4"/>
    <s v="GBP"/>
    <x v="310"/>
    <n v="1396069200"/>
    <b v="0"/>
    <b v="0"/>
    <s v="film &amp; video/documentary"/>
    <x v="4"/>
    <x v="4"/>
  </r>
  <r>
    <x v="324"/>
    <x v="323"/>
    <s v="Inverse analyzing matrices"/>
    <x v="143"/>
    <n v="11648"/>
    <n v="1.6405633802816901"/>
    <x v="1"/>
    <x v="253"/>
    <n v="37.941368078175898"/>
    <x v="1"/>
    <s v="USD"/>
    <x v="311"/>
    <n v="1435899600"/>
    <b v="0"/>
    <b v="1"/>
    <s v="theater/plays"/>
    <x v="3"/>
    <x v="3"/>
  </r>
  <r>
    <x v="325"/>
    <x v="324"/>
    <s v="Programmable systemic implementation"/>
    <x v="191"/>
    <n v="5897"/>
    <n v="0.90723076923076929"/>
    <x v="0"/>
    <x v="107"/>
    <n v="80.780821917808225"/>
    <x v="1"/>
    <s v="USD"/>
    <x v="79"/>
    <n v="1531112400"/>
    <b v="0"/>
    <b v="1"/>
    <s v="theater/plays"/>
    <x v="3"/>
    <x v="3"/>
  </r>
  <r>
    <x v="326"/>
    <x v="325"/>
    <s v="Multi-channeled next generation architecture"/>
    <x v="44"/>
    <n v="3326"/>
    <n v="0.46194444444444444"/>
    <x v="0"/>
    <x v="58"/>
    <n v="25.984375"/>
    <x v="1"/>
    <s v="USD"/>
    <x v="312"/>
    <n v="1451628000"/>
    <b v="0"/>
    <b v="0"/>
    <s v="film &amp; video/animation"/>
    <x v="4"/>
    <x v="10"/>
  </r>
  <r>
    <x v="327"/>
    <x v="326"/>
    <s v="Digitized 3rdgeneration encoding"/>
    <x v="97"/>
    <n v="1002"/>
    <n v="0.38538461538461538"/>
    <x v="0"/>
    <x v="254"/>
    <n v="30.363636363636363"/>
    <x v="1"/>
    <s v="USD"/>
    <x v="313"/>
    <n v="1567314000"/>
    <b v="0"/>
    <b v="1"/>
    <s v="theater/plays"/>
    <x v="3"/>
    <x v="3"/>
  </r>
  <r>
    <x v="328"/>
    <x v="327"/>
    <s v="Innovative well-modulated functionalities"/>
    <x v="201"/>
    <n v="131826"/>
    <n v="1.3356231003039514"/>
    <x v="1"/>
    <x v="255"/>
    <n v="54.004916018025398"/>
    <x v="1"/>
    <s v="USD"/>
    <x v="314"/>
    <n v="1544508000"/>
    <b v="0"/>
    <b v="0"/>
    <s v="music/rock"/>
    <x v="1"/>
    <x v="1"/>
  </r>
  <r>
    <x v="329"/>
    <x v="328"/>
    <s v="Fundamental incremental database"/>
    <x v="202"/>
    <n v="21477"/>
    <n v="0.22896588486140726"/>
    <x v="2"/>
    <x v="57"/>
    <n v="101.78672985781991"/>
    <x v="1"/>
    <s v="USD"/>
    <x v="315"/>
    <n v="1482472800"/>
    <b v="0"/>
    <b v="0"/>
    <s v="games/video games"/>
    <x v="6"/>
    <x v="11"/>
  </r>
  <r>
    <x v="330"/>
    <x v="329"/>
    <s v="Expanded encompassing open architecture"/>
    <x v="203"/>
    <n v="62330"/>
    <n v="1.8495548961424333"/>
    <x v="1"/>
    <x v="256"/>
    <n v="45.003610108303249"/>
    <x v="4"/>
    <s v="GBP"/>
    <x v="316"/>
    <n v="1512799200"/>
    <b v="0"/>
    <b v="0"/>
    <s v="film &amp; video/documentary"/>
    <x v="4"/>
    <x v="4"/>
  </r>
  <r>
    <x v="331"/>
    <x v="330"/>
    <s v="Intuitive static portal"/>
    <x v="88"/>
    <n v="14643"/>
    <n v="4.4372727272727275"/>
    <x v="1"/>
    <x v="257"/>
    <n v="77.068421052631578"/>
    <x v="1"/>
    <s v="USD"/>
    <x v="317"/>
    <n v="1324360800"/>
    <b v="0"/>
    <b v="0"/>
    <s v="food/food trucks"/>
    <x v="0"/>
    <x v="0"/>
  </r>
  <r>
    <x v="332"/>
    <x v="331"/>
    <s v="Optional bandwidth-monitored definition"/>
    <x v="204"/>
    <n v="41396"/>
    <n v="1.999806763285024"/>
    <x v="1"/>
    <x v="258"/>
    <n v="88.076595744680844"/>
    <x v="1"/>
    <s v="USD"/>
    <x v="318"/>
    <n v="1364533200"/>
    <b v="0"/>
    <b v="0"/>
    <s v="technology/wearables"/>
    <x v="2"/>
    <x v="8"/>
  </r>
  <r>
    <x v="333"/>
    <x v="332"/>
    <s v="Persistent well-modulated synergy"/>
    <x v="103"/>
    <n v="11900"/>
    <n v="1.2395833333333333"/>
    <x v="1"/>
    <x v="259"/>
    <n v="47.035573122529641"/>
    <x v="1"/>
    <s v="USD"/>
    <x v="319"/>
    <n v="1545112800"/>
    <b v="0"/>
    <b v="0"/>
    <s v="theater/plays"/>
    <x v="3"/>
    <x v="3"/>
  </r>
  <r>
    <x v="334"/>
    <x v="333"/>
    <s v="Assimilated discrete algorithm"/>
    <x v="205"/>
    <n v="123538"/>
    <n v="1.8661329305135952"/>
    <x v="1"/>
    <x v="260"/>
    <n v="110.99550763701707"/>
    <x v="1"/>
    <s v="USD"/>
    <x v="32"/>
    <n v="1516168800"/>
    <b v="0"/>
    <b v="0"/>
    <s v="music/rock"/>
    <x v="1"/>
    <x v="1"/>
  </r>
  <r>
    <x v="335"/>
    <x v="334"/>
    <s v="Operative uniform hub"/>
    <x v="206"/>
    <n v="198628"/>
    <n v="1.1428538550057536"/>
    <x v="1"/>
    <x v="261"/>
    <n v="87.003066141042481"/>
    <x v="1"/>
    <s v="USD"/>
    <x v="320"/>
    <n v="1574920800"/>
    <b v="0"/>
    <b v="0"/>
    <s v="music/rock"/>
    <x v="1"/>
    <x v="1"/>
  </r>
  <r>
    <x v="336"/>
    <x v="335"/>
    <s v="Customizable intangible capability"/>
    <x v="207"/>
    <n v="68602"/>
    <n v="0.97032531824611035"/>
    <x v="0"/>
    <x v="262"/>
    <n v="63.994402985074629"/>
    <x v="1"/>
    <s v="USD"/>
    <x v="321"/>
    <n v="1292479200"/>
    <b v="0"/>
    <b v="1"/>
    <s v="music/rock"/>
    <x v="1"/>
    <x v="1"/>
  </r>
  <r>
    <x v="337"/>
    <x v="336"/>
    <s v="Innovative didactic analyzer"/>
    <x v="208"/>
    <n v="116064"/>
    <n v="1.2281904761904763"/>
    <x v="1"/>
    <x v="263"/>
    <n v="105.9945205479452"/>
    <x v="1"/>
    <s v="USD"/>
    <x v="322"/>
    <n v="1573538400"/>
    <b v="0"/>
    <b v="0"/>
    <s v="theater/plays"/>
    <x v="3"/>
    <x v="3"/>
  </r>
  <r>
    <x v="338"/>
    <x v="337"/>
    <s v="Decentralized intangible encoding"/>
    <x v="209"/>
    <n v="125042"/>
    <n v="1.7914326647564469"/>
    <x v="1"/>
    <x v="264"/>
    <n v="73.989349112426041"/>
    <x v="1"/>
    <s v="USD"/>
    <x v="323"/>
    <n v="1320382800"/>
    <b v="0"/>
    <b v="0"/>
    <s v="theater/plays"/>
    <x v="3"/>
    <x v="3"/>
  </r>
  <r>
    <x v="339"/>
    <x v="338"/>
    <s v="Front-line transitional algorithm"/>
    <x v="210"/>
    <n v="108974"/>
    <n v="0.79951577402787966"/>
    <x v="3"/>
    <x v="265"/>
    <n v="84.02004626060139"/>
    <x v="0"/>
    <s v="CAD"/>
    <x v="324"/>
    <n v="1502859600"/>
    <b v="0"/>
    <b v="0"/>
    <s v="theater/plays"/>
    <x v="3"/>
    <x v="3"/>
  </r>
  <r>
    <x v="340"/>
    <x v="339"/>
    <s v="Switchable didactic matrices"/>
    <x v="211"/>
    <n v="34964"/>
    <n v="0.94242587601078165"/>
    <x v="0"/>
    <x v="224"/>
    <n v="88.966921119592882"/>
    <x v="1"/>
    <s v="USD"/>
    <x v="325"/>
    <n v="1323756000"/>
    <b v="0"/>
    <b v="0"/>
    <s v="photography/photography books"/>
    <x v="7"/>
    <x v="14"/>
  </r>
  <r>
    <x v="341"/>
    <x v="340"/>
    <s v="Ameliorated disintermediate utilization"/>
    <x v="212"/>
    <n v="96777"/>
    <n v="0.84669291338582675"/>
    <x v="0"/>
    <x v="266"/>
    <n v="76.990453460620529"/>
    <x v="1"/>
    <s v="USD"/>
    <x v="326"/>
    <n v="1441342800"/>
    <b v="0"/>
    <b v="0"/>
    <s v="music/indie rock"/>
    <x v="1"/>
    <x v="7"/>
  </r>
  <r>
    <x v="342"/>
    <x v="341"/>
    <s v="Visionary foreground middleware"/>
    <x v="213"/>
    <n v="31864"/>
    <n v="0.66521920668058454"/>
    <x v="0"/>
    <x v="267"/>
    <n v="97.146341463414629"/>
    <x v="1"/>
    <s v="USD"/>
    <x v="327"/>
    <n v="1375333200"/>
    <b v="0"/>
    <b v="0"/>
    <s v="theater/plays"/>
    <x v="3"/>
    <x v="3"/>
  </r>
  <r>
    <x v="343"/>
    <x v="342"/>
    <s v="Optional zero-defect task-force"/>
    <x v="25"/>
    <n v="4853"/>
    <n v="0.53922222222222227"/>
    <x v="0"/>
    <x v="98"/>
    <n v="33.013605442176868"/>
    <x v="1"/>
    <s v="USD"/>
    <x v="328"/>
    <n v="1389420000"/>
    <b v="0"/>
    <b v="0"/>
    <s v="theater/plays"/>
    <x v="3"/>
    <x v="3"/>
  </r>
  <r>
    <x v="344"/>
    <x v="343"/>
    <s v="Devolved exuding emulation"/>
    <x v="214"/>
    <n v="82959"/>
    <n v="0.41983299595141699"/>
    <x v="0"/>
    <x v="268"/>
    <n v="99.950602409638549"/>
    <x v="1"/>
    <s v="USD"/>
    <x v="329"/>
    <n v="1520056800"/>
    <b v="0"/>
    <b v="0"/>
    <s v="games/video games"/>
    <x v="6"/>
    <x v="11"/>
  </r>
  <r>
    <x v="345"/>
    <x v="344"/>
    <s v="Open-source neutral task-force"/>
    <x v="215"/>
    <n v="23159"/>
    <n v="0.14694796954314721"/>
    <x v="0"/>
    <x v="269"/>
    <n v="69.966767371601208"/>
    <x v="4"/>
    <s v="GBP"/>
    <x v="330"/>
    <n v="1436504400"/>
    <b v="0"/>
    <b v="0"/>
    <s v="film &amp; video/drama"/>
    <x v="4"/>
    <x v="6"/>
  </r>
  <r>
    <x v="346"/>
    <x v="345"/>
    <s v="Virtual attitude-oriented migration"/>
    <x v="48"/>
    <n v="2758"/>
    <n v="0.34475"/>
    <x v="0"/>
    <x v="270"/>
    <n v="110.32"/>
    <x v="1"/>
    <s v="USD"/>
    <x v="331"/>
    <n v="1508302800"/>
    <b v="0"/>
    <b v="1"/>
    <s v="music/indie rock"/>
    <x v="1"/>
    <x v="7"/>
  </r>
  <r>
    <x v="347"/>
    <x v="346"/>
    <s v="Open-source full-range portal"/>
    <x v="79"/>
    <n v="12607"/>
    <n v="14.007777777777777"/>
    <x v="1"/>
    <x v="271"/>
    <n v="66.005235602094245"/>
    <x v="1"/>
    <s v="USD"/>
    <x v="332"/>
    <n v="1425708000"/>
    <b v="0"/>
    <b v="0"/>
    <s v="technology/web"/>
    <x v="2"/>
    <x v="2"/>
  </r>
  <r>
    <x v="348"/>
    <x v="347"/>
    <s v="Versatile cohesive open system"/>
    <x v="216"/>
    <n v="142823"/>
    <n v="0.71770351758793971"/>
    <x v="0"/>
    <x v="272"/>
    <n v="41.005742176284812"/>
    <x v="1"/>
    <s v="USD"/>
    <x v="333"/>
    <n v="1488348000"/>
    <b v="0"/>
    <b v="0"/>
    <s v="food/food trucks"/>
    <x v="0"/>
    <x v="0"/>
  </r>
  <r>
    <x v="349"/>
    <x v="348"/>
    <s v="Multi-layered bottom-line frame"/>
    <x v="217"/>
    <n v="95958"/>
    <n v="0.53074115044247783"/>
    <x v="0"/>
    <x v="273"/>
    <n v="103.96316359696641"/>
    <x v="1"/>
    <s v="USD"/>
    <x v="296"/>
    <n v="1502600400"/>
    <b v="0"/>
    <b v="0"/>
    <s v="theater/plays"/>
    <x v="3"/>
    <x v="3"/>
  </r>
  <r>
    <x v="350"/>
    <x v="349"/>
    <s v="Pre-emptive neutral capacity"/>
    <x v="0"/>
    <n v="5"/>
    <n v="0.05"/>
    <x v="0"/>
    <x v="49"/>
    <n v="5"/>
    <x v="1"/>
    <s v="USD"/>
    <x v="334"/>
    <n v="1433653200"/>
    <b v="0"/>
    <b v="1"/>
    <s v="music/jazz"/>
    <x v="1"/>
    <x v="17"/>
  </r>
  <r>
    <x v="351"/>
    <x v="350"/>
    <s v="Universal maximized methodology"/>
    <x v="218"/>
    <n v="94631"/>
    <n v="1.2770715249662619"/>
    <x v="1"/>
    <x v="274"/>
    <n v="47.009935419771487"/>
    <x v="1"/>
    <s v="USD"/>
    <x v="335"/>
    <n v="1441602000"/>
    <b v="0"/>
    <b v="0"/>
    <s v="music/rock"/>
    <x v="1"/>
    <x v="1"/>
  </r>
  <r>
    <x v="352"/>
    <x v="351"/>
    <s v="Expanded hybrid hardware"/>
    <x v="54"/>
    <n v="977"/>
    <n v="0.34892857142857142"/>
    <x v="0"/>
    <x v="254"/>
    <n v="29.606060606060606"/>
    <x v="0"/>
    <s v="CAD"/>
    <x v="336"/>
    <n v="1447567200"/>
    <b v="0"/>
    <b v="0"/>
    <s v="theater/plays"/>
    <x v="3"/>
    <x v="3"/>
  </r>
  <r>
    <x v="353"/>
    <x v="352"/>
    <s v="Profit-focused multi-tasking access"/>
    <x v="219"/>
    <n v="137961"/>
    <n v="4.105982142857143"/>
    <x v="1"/>
    <x v="275"/>
    <n v="81.010569583088667"/>
    <x v="1"/>
    <s v="USD"/>
    <x v="337"/>
    <n v="1562389200"/>
    <b v="0"/>
    <b v="0"/>
    <s v="theater/plays"/>
    <x v="3"/>
    <x v="3"/>
  </r>
  <r>
    <x v="354"/>
    <x v="353"/>
    <s v="Profit-focused transitional capability"/>
    <x v="55"/>
    <n v="7548"/>
    <n v="1.2373770491803278"/>
    <x v="1"/>
    <x v="175"/>
    <n v="94.35"/>
    <x v="3"/>
    <s v="DKK"/>
    <x v="338"/>
    <n v="1378789200"/>
    <b v="0"/>
    <b v="0"/>
    <s v="film &amp; video/documentary"/>
    <x v="4"/>
    <x v="4"/>
  </r>
  <r>
    <x v="355"/>
    <x v="354"/>
    <s v="Front-line scalable definition"/>
    <x v="167"/>
    <n v="2241"/>
    <n v="0.58973684210526311"/>
    <x v="2"/>
    <x v="99"/>
    <n v="26.058139534883722"/>
    <x v="1"/>
    <s v="USD"/>
    <x v="339"/>
    <n v="1488520800"/>
    <b v="0"/>
    <b v="0"/>
    <s v="technology/wearables"/>
    <x v="2"/>
    <x v="8"/>
  </r>
  <r>
    <x v="356"/>
    <x v="355"/>
    <s v="Open-source systematic protocol"/>
    <x v="29"/>
    <n v="3431"/>
    <n v="0.36892473118279567"/>
    <x v="0"/>
    <x v="174"/>
    <n v="85.775000000000006"/>
    <x v="6"/>
    <s v="EUR"/>
    <x v="340"/>
    <n v="1327298400"/>
    <b v="0"/>
    <b v="0"/>
    <s v="theater/plays"/>
    <x v="3"/>
    <x v="3"/>
  </r>
  <r>
    <x v="357"/>
    <x v="356"/>
    <s v="Implemented tangible algorithm"/>
    <x v="173"/>
    <n v="4253"/>
    <n v="1.8491304347826087"/>
    <x v="1"/>
    <x v="142"/>
    <n v="103.73170731707317"/>
    <x v="1"/>
    <s v="USD"/>
    <x v="341"/>
    <n v="1443416400"/>
    <b v="0"/>
    <b v="0"/>
    <s v="games/video games"/>
    <x v="6"/>
    <x v="11"/>
  </r>
  <r>
    <x v="358"/>
    <x v="357"/>
    <s v="Profit-focused 3rdgeneration circuit"/>
    <x v="62"/>
    <n v="1146"/>
    <n v="0.11814432989690722"/>
    <x v="0"/>
    <x v="276"/>
    <n v="49.826086956521742"/>
    <x v="0"/>
    <s v="CAD"/>
    <x v="342"/>
    <n v="1534136400"/>
    <b v="1"/>
    <b v="0"/>
    <s v="photography/photography books"/>
    <x v="7"/>
    <x v="14"/>
  </r>
  <r>
    <x v="359"/>
    <x v="358"/>
    <s v="Compatible needs-based architecture"/>
    <x v="220"/>
    <n v="11948"/>
    <n v="2.9870000000000001"/>
    <x v="1"/>
    <x v="277"/>
    <n v="63.893048128342244"/>
    <x v="1"/>
    <s v="USD"/>
    <x v="343"/>
    <n v="1315026000"/>
    <b v="0"/>
    <b v="0"/>
    <s v="film &amp; video/animation"/>
    <x v="4"/>
    <x v="10"/>
  </r>
  <r>
    <x v="360"/>
    <x v="359"/>
    <s v="Right-sized zero tolerance migration"/>
    <x v="221"/>
    <n v="135132"/>
    <n v="2.2635175879396985"/>
    <x v="1"/>
    <x v="278"/>
    <n v="47.002434782608695"/>
    <x v="4"/>
    <s v="GBP"/>
    <x v="344"/>
    <n v="1295071200"/>
    <b v="0"/>
    <b v="1"/>
    <s v="theater/plays"/>
    <x v="3"/>
    <x v="3"/>
  </r>
  <r>
    <x v="361"/>
    <x v="360"/>
    <s v="Quality-focused reciprocal structure"/>
    <x v="20"/>
    <n v="9546"/>
    <n v="1.7356363636363636"/>
    <x v="1"/>
    <x v="39"/>
    <n v="108.47727272727273"/>
    <x v="1"/>
    <s v="USD"/>
    <x v="345"/>
    <n v="1509426000"/>
    <b v="0"/>
    <b v="0"/>
    <s v="theater/plays"/>
    <x v="3"/>
    <x v="3"/>
  </r>
  <r>
    <x v="362"/>
    <x v="361"/>
    <s v="Automated actuating conglomeration"/>
    <x v="41"/>
    <n v="13755"/>
    <n v="3.7175675675675675"/>
    <x v="1"/>
    <x v="271"/>
    <n v="72.015706806282722"/>
    <x v="1"/>
    <s v="USD"/>
    <x v="65"/>
    <n v="1299391200"/>
    <b v="0"/>
    <b v="0"/>
    <s v="music/rock"/>
    <x v="1"/>
    <x v="1"/>
  </r>
  <r>
    <x v="363"/>
    <x v="362"/>
    <s v="Re-contextualized local initiative"/>
    <x v="5"/>
    <n v="8330"/>
    <n v="1.601923076923077"/>
    <x v="1"/>
    <x v="279"/>
    <n v="59.928057553956833"/>
    <x v="1"/>
    <s v="USD"/>
    <x v="346"/>
    <n v="1325052000"/>
    <b v="0"/>
    <b v="0"/>
    <s v="music/rock"/>
    <x v="1"/>
    <x v="1"/>
  </r>
  <r>
    <x v="364"/>
    <x v="363"/>
    <s v="Switchable intangible definition"/>
    <x v="79"/>
    <n v="14547"/>
    <n v="16.163333333333334"/>
    <x v="1"/>
    <x v="129"/>
    <n v="78.209677419354833"/>
    <x v="1"/>
    <s v="USD"/>
    <x v="347"/>
    <n v="1522818000"/>
    <b v="0"/>
    <b v="0"/>
    <s v="music/indie rock"/>
    <x v="1"/>
    <x v="7"/>
  </r>
  <r>
    <x v="365"/>
    <x v="364"/>
    <s v="Networked bottom-line initiative"/>
    <x v="39"/>
    <n v="11735"/>
    <n v="7.3343749999999996"/>
    <x v="1"/>
    <x v="192"/>
    <n v="104.77678571428571"/>
    <x v="2"/>
    <s v="AUD"/>
    <x v="348"/>
    <n v="1485324000"/>
    <b v="0"/>
    <b v="0"/>
    <s v="theater/plays"/>
    <x v="3"/>
    <x v="3"/>
  </r>
  <r>
    <x v="366"/>
    <x v="365"/>
    <s v="Robust directional system engine"/>
    <x v="37"/>
    <n v="10658"/>
    <n v="5.9211111111111112"/>
    <x v="1"/>
    <x v="196"/>
    <n v="105.52475247524752"/>
    <x v="1"/>
    <s v="USD"/>
    <x v="349"/>
    <n v="1294120800"/>
    <b v="0"/>
    <b v="1"/>
    <s v="theater/plays"/>
    <x v="3"/>
    <x v="3"/>
  </r>
  <r>
    <x v="367"/>
    <x v="366"/>
    <s v="Triple-buffered explicit methodology"/>
    <x v="34"/>
    <n v="1870"/>
    <n v="0.18888888888888888"/>
    <x v="0"/>
    <x v="51"/>
    <n v="24.933333333333334"/>
    <x v="1"/>
    <s v="USD"/>
    <x v="350"/>
    <n v="1415685600"/>
    <b v="0"/>
    <b v="1"/>
    <s v="theater/plays"/>
    <x v="3"/>
    <x v="3"/>
  </r>
  <r>
    <x v="368"/>
    <x v="367"/>
    <s v="Reactive directional capacity"/>
    <x v="5"/>
    <n v="14394"/>
    <n v="2.7680769230769231"/>
    <x v="1"/>
    <x v="280"/>
    <n v="69.873786407766985"/>
    <x v="4"/>
    <s v="GBP"/>
    <x v="351"/>
    <n v="1288933200"/>
    <b v="0"/>
    <b v="1"/>
    <s v="film &amp; video/documentary"/>
    <x v="4"/>
    <x v="4"/>
  </r>
  <r>
    <x v="369"/>
    <x v="368"/>
    <s v="Polarized needs-based approach"/>
    <x v="91"/>
    <n v="14743"/>
    <n v="2.730185185185185"/>
    <x v="1"/>
    <x v="110"/>
    <n v="95.733766233766232"/>
    <x v="1"/>
    <s v="USD"/>
    <x v="352"/>
    <n v="1363237200"/>
    <b v="0"/>
    <b v="1"/>
    <s v="film &amp; video/television"/>
    <x v="4"/>
    <x v="19"/>
  </r>
  <r>
    <x v="370"/>
    <x v="369"/>
    <s v="Intuitive well-modulated middleware"/>
    <x v="222"/>
    <n v="178965"/>
    <n v="1.593633125556545"/>
    <x v="1"/>
    <x v="281"/>
    <n v="29.997485752598056"/>
    <x v="1"/>
    <s v="USD"/>
    <x v="353"/>
    <n v="1555822800"/>
    <b v="0"/>
    <b v="0"/>
    <s v="theater/plays"/>
    <x v="3"/>
    <x v="3"/>
  </r>
  <r>
    <x v="371"/>
    <x v="370"/>
    <s v="Multi-channeled logistical matrices"/>
    <x v="223"/>
    <n v="128410"/>
    <n v="0.67869978858350954"/>
    <x v="0"/>
    <x v="282"/>
    <n v="59.011948529411768"/>
    <x v="1"/>
    <s v="USD"/>
    <x v="354"/>
    <n v="1427778000"/>
    <b v="0"/>
    <b v="0"/>
    <s v="theater/plays"/>
    <x v="3"/>
    <x v="3"/>
  </r>
  <r>
    <x v="372"/>
    <x v="371"/>
    <s v="Pre-emptive bifurcated artificial intelligence"/>
    <x v="79"/>
    <n v="14324"/>
    <n v="15.915555555555555"/>
    <x v="1"/>
    <x v="283"/>
    <n v="84.757396449704146"/>
    <x v="1"/>
    <s v="USD"/>
    <x v="355"/>
    <n v="1422424800"/>
    <b v="0"/>
    <b v="1"/>
    <s v="film &amp; video/documentary"/>
    <x v="4"/>
    <x v="4"/>
  </r>
  <r>
    <x v="373"/>
    <x v="372"/>
    <s v="Down-sized coherent toolset"/>
    <x v="224"/>
    <n v="164291"/>
    <n v="7.3018222222222224"/>
    <x v="1"/>
    <x v="284"/>
    <n v="78.010921177587846"/>
    <x v="1"/>
    <s v="USD"/>
    <x v="356"/>
    <n v="1503637200"/>
    <b v="0"/>
    <b v="0"/>
    <s v="theater/plays"/>
    <x v="3"/>
    <x v="3"/>
  </r>
  <r>
    <x v="374"/>
    <x v="373"/>
    <s v="Open-source multi-tasking data-warehouse"/>
    <x v="225"/>
    <n v="22073"/>
    <n v="0.13185782556750297"/>
    <x v="0"/>
    <x v="165"/>
    <n v="50.05215419501134"/>
    <x v="1"/>
    <s v="USD"/>
    <x v="357"/>
    <n v="1547618400"/>
    <b v="0"/>
    <b v="1"/>
    <s v="film &amp; video/documentary"/>
    <x v="4"/>
    <x v="4"/>
  </r>
  <r>
    <x v="375"/>
    <x v="374"/>
    <s v="Future-proofed upward-trending contingency"/>
    <x v="50"/>
    <n v="1479"/>
    <n v="0.54777777777777781"/>
    <x v="0"/>
    <x v="270"/>
    <n v="59.16"/>
    <x v="1"/>
    <s v="USD"/>
    <x v="358"/>
    <n v="1449900000"/>
    <b v="0"/>
    <b v="0"/>
    <s v="music/indie rock"/>
    <x v="1"/>
    <x v="7"/>
  </r>
  <r>
    <x v="376"/>
    <x v="375"/>
    <s v="Mandatory uniform matrix"/>
    <x v="74"/>
    <n v="12275"/>
    <n v="3.6102941176470589"/>
    <x v="1"/>
    <x v="54"/>
    <n v="93.702290076335885"/>
    <x v="1"/>
    <s v="USD"/>
    <x v="359"/>
    <n v="1405141200"/>
    <b v="0"/>
    <b v="0"/>
    <s v="music/rock"/>
    <x v="1"/>
    <x v="1"/>
  </r>
  <r>
    <x v="377"/>
    <x v="376"/>
    <s v="Phased methodical initiative"/>
    <x v="226"/>
    <n v="5098"/>
    <n v="0.10257545271629778"/>
    <x v="0"/>
    <x v="78"/>
    <n v="40.14173228346457"/>
    <x v="1"/>
    <s v="USD"/>
    <x v="12"/>
    <n v="1572933600"/>
    <b v="0"/>
    <b v="0"/>
    <s v="theater/plays"/>
    <x v="3"/>
    <x v="3"/>
  </r>
  <r>
    <x v="378"/>
    <x v="377"/>
    <s v="Managed stable function"/>
    <x v="227"/>
    <n v="24882"/>
    <n v="0.13962962962962963"/>
    <x v="0"/>
    <x v="285"/>
    <n v="70.090140845070422"/>
    <x v="1"/>
    <s v="USD"/>
    <x v="360"/>
    <n v="1530162000"/>
    <b v="0"/>
    <b v="0"/>
    <s v="film &amp; video/documentary"/>
    <x v="4"/>
    <x v="4"/>
  </r>
  <r>
    <x v="379"/>
    <x v="378"/>
    <s v="Realigned clear-thinking migration"/>
    <x v="44"/>
    <n v="2912"/>
    <n v="0.40444444444444444"/>
    <x v="0"/>
    <x v="9"/>
    <n v="66.181818181818187"/>
    <x v="4"/>
    <s v="GBP"/>
    <x v="361"/>
    <n v="1320904800"/>
    <b v="0"/>
    <b v="0"/>
    <s v="theater/plays"/>
    <x v="3"/>
    <x v="3"/>
  </r>
  <r>
    <x v="380"/>
    <x v="379"/>
    <s v="Optional clear-thinking process improvement"/>
    <x v="186"/>
    <n v="4008"/>
    <n v="1.6032"/>
    <x v="1"/>
    <x v="286"/>
    <n v="47.714285714285715"/>
    <x v="1"/>
    <s v="USD"/>
    <x v="362"/>
    <n v="1372395600"/>
    <b v="0"/>
    <b v="0"/>
    <s v="theater/plays"/>
    <x v="3"/>
    <x v="3"/>
  </r>
  <r>
    <x v="381"/>
    <x v="380"/>
    <s v="Cross-group global moratorium"/>
    <x v="98"/>
    <n v="9749"/>
    <n v="1.8394339622641509"/>
    <x v="1"/>
    <x v="287"/>
    <n v="62.896774193548389"/>
    <x v="1"/>
    <s v="USD"/>
    <x v="363"/>
    <n v="1437714000"/>
    <b v="0"/>
    <b v="0"/>
    <s v="theater/plays"/>
    <x v="3"/>
    <x v="3"/>
  </r>
  <r>
    <x v="382"/>
    <x v="381"/>
    <s v="Visionary systemic process improvement"/>
    <x v="14"/>
    <n v="5803"/>
    <n v="0.63769230769230767"/>
    <x v="0"/>
    <x v="109"/>
    <n v="86.611940298507463"/>
    <x v="1"/>
    <s v="USD"/>
    <x v="364"/>
    <n v="1509771600"/>
    <b v="0"/>
    <b v="0"/>
    <s v="photography/photography books"/>
    <x v="7"/>
    <x v="14"/>
  </r>
  <r>
    <x v="383"/>
    <x v="382"/>
    <s v="Progressive intangible flexibility"/>
    <x v="9"/>
    <n v="14199"/>
    <n v="2.2538095238095237"/>
    <x v="1"/>
    <x v="288"/>
    <n v="75.126984126984127"/>
    <x v="1"/>
    <s v="USD"/>
    <x v="210"/>
    <n v="1550556000"/>
    <b v="0"/>
    <b v="1"/>
    <s v="food/food trucks"/>
    <x v="0"/>
    <x v="0"/>
  </r>
  <r>
    <x v="384"/>
    <x v="383"/>
    <s v="Reactive real-time software"/>
    <x v="228"/>
    <n v="196779"/>
    <n v="1.7200961538461539"/>
    <x v="1"/>
    <x v="289"/>
    <n v="41.004167534903104"/>
    <x v="1"/>
    <s v="USD"/>
    <x v="365"/>
    <n v="1489039200"/>
    <b v="1"/>
    <b v="1"/>
    <s v="film &amp; video/documentary"/>
    <x v="4"/>
    <x v="4"/>
  </r>
  <r>
    <x v="385"/>
    <x v="384"/>
    <s v="Programmable incremental knowledge user"/>
    <x v="229"/>
    <n v="56859"/>
    <n v="1.4616709511568124"/>
    <x v="1"/>
    <x v="290"/>
    <n v="50.007915567282325"/>
    <x v="1"/>
    <s v="USD"/>
    <x v="366"/>
    <n v="1556600400"/>
    <b v="0"/>
    <b v="0"/>
    <s v="publishing/nonfiction"/>
    <x v="5"/>
    <x v="9"/>
  </r>
  <r>
    <x v="386"/>
    <x v="385"/>
    <s v="Progressive 5thgeneration customer loyalty"/>
    <x v="230"/>
    <n v="103554"/>
    <n v="0.76423616236162362"/>
    <x v="0"/>
    <x v="291"/>
    <n v="96.960674157303373"/>
    <x v="1"/>
    <s v="USD"/>
    <x v="367"/>
    <n v="1278565200"/>
    <b v="0"/>
    <b v="0"/>
    <s v="theater/plays"/>
    <x v="3"/>
    <x v="3"/>
  </r>
  <r>
    <x v="387"/>
    <x v="386"/>
    <s v="Triple-buffered logistical frame"/>
    <x v="231"/>
    <n v="42795"/>
    <n v="0.39261467889908258"/>
    <x v="0"/>
    <x v="292"/>
    <n v="100.93160377358491"/>
    <x v="1"/>
    <s v="USD"/>
    <x v="368"/>
    <n v="1339909200"/>
    <b v="0"/>
    <b v="0"/>
    <s v="technology/wearables"/>
    <x v="2"/>
    <x v="8"/>
  </r>
  <r>
    <x v="388"/>
    <x v="387"/>
    <s v="Exclusive dynamic adapter"/>
    <x v="232"/>
    <n v="12938"/>
    <n v="0.11270034843205574"/>
    <x v="3"/>
    <x v="293"/>
    <n v="89.227586206896547"/>
    <x v="5"/>
    <s v="CHF"/>
    <x v="369"/>
    <n v="1325829600"/>
    <b v="0"/>
    <b v="0"/>
    <s v="music/indie rock"/>
    <x v="1"/>
    <x v="7"/>
  </r>
  <r>
    <x v="389"/>
    <x v="388"/>
    <s v="Automated systemic hierarchy"/>
    <x v="233"/>
    <n v="101352"/>
    <n v="1.2211084337349398"/>
    <x v="1"/>
    <x v="294"/>
    <n v="87.979166666666671"/>
    <x v="1"/>
    <s v="USD"/>
    <x v="370"/>
    <n v="1290578400"/>
    <b v="0"/>
    <b v="0"/>
    <s v="theater/plays"/>
    <x v="3"/>
    <x v="3"/>
  </r>
  <r>
    <x v="390"/>
    <x v="389"/>
    <s v="Digitized eco-centric core"/>
    <x v="166"/>
    <n v="4477"/>
    <n v="1.8654166666666667"/>
    <x v="1"/>
    <x v="126"/>
    <n v="89.54"/>
    <x v="1"/>
    <s v="USD"/>
    <x v="371"/>
    <n v="1380344400"/>
    <b v="0"/>
    <b v="0"/>
    <s v="photography/photography books"/>
    <x v="7"/>
    <x v="14"/>
  </r>
  <r>
    <x v="391"/>
    <x v="390"/>
    <s v="Mandatory uniform strategy"/>
    <x v="234"/>
    <n v="4393"/>
    <n v="7.27317880794702E-2"/>
    <x v="0"/>
    <x v="295"/>
    <n v="29.09271523178808"/>
    <x v="1"/>
    <s v="USD"/>
    <x v="287"/>
    <n v="1389852000"/>
    <b v="0"/>
    <b v="0"/>
    <s v="publishing/nonfiction"/>
    <x v="5"/>
    <x v="9"/>
  </r>
  <r>
    <x v="392"/>
    <x v="391"/>
    <s v="Profit-focused zero administration forecast"/>
    <x v="235"/>
    <n v="67546"/>
    <n v="0.65642371234207963"/>
    <x v="0"/>
    <x v="296"/>
    <n v="42.006218905472636"/>
    <x v="1"/>
    <s v="USD"/>
    <x v="372"/>
    <n v="1294466400"/>
    <b v="0"/>
    <b v="0"/>
    <s v="technology/wearables"/>
    <x v="2"/>
    <x v="8"/>
  </r>
  <r>
    <x v="393"/>
    <x v="392"/>
    <s v="De-engineered static orchestration"/>
    <x v="236"/>
    <n v="143788"/>
    <n v="2.2896178343949045"/>
    <x v="1"/>
    <x v="297"/>
    <n v="47.004903563255965"/>
    <x v="0"/>
    <s v="CAD"/>
    <x v="373"/>
    <n v="1500354000"/>
    <b v="0"/>
    <b v="0"/>
    <s v="music/jazz"/>
    <x v="1"/>
    <x v="17"/>
  </r>
  <r>
    <x v="394"/>
    <x v="393"/>
    <s v="Customizable dynamic info-mediaries"/>
    <x v="126"/>
    <n v="3755"/>
    <n v="4.6937499999999996"/>
    <x v="1"/>
    <x v="298"/>
    <n v="110.44117647058823"/>
    <x v="1"/>
    <s v="USD"/>
    <x v="374"/>
    <n v="1375938000"/>
    <b v="0"/>
    <b v="1"/>
    <s v="film &amp; video/documentary"/>
    <x v="4"/>
    <x v="4"/>
  </r>
  <r>
    <x v="395"/>
    <x v="122"/>
    <s v="Enhanced incremental budgetary management"/>
    <x v="143"/>
    <n v="9238"/>
    <n v="1.3011267605633803"/>
    <x v="1"/>
    <x v="10"/>
    <n v="41.990909090909092"/>
    <x v="1"/>
    <s v="USD"/>
    <x v="375"/>
    <n v="1323410400"/>
    <b v="1"/>
    <b v="0"/>
    <s v="theater/plays"/>
    <x v="3"/>
    <x v="3"/>
  </r>
  <r>
    <x v="396"/>
    <x v="394"/>
    <s v="Digitized local info-mediaries"/>
    <x v="237"/>
    <n v="77012"/>
    <n v="1.6705422993492407"/>
    <x v="1"/>
    <x v="299"/>
    <n v="48.012468827930178"/>
    <x v="2"/>
    <s v="AUD"/>
    <x v="376"/>
    <n v="1539406800"/>
    <b v="0"/>
    <b v="0"/>
    <s v="film &amp; video/drama"/>
    <x v="4"/>
    <x v="6"/>
  </r>
  <r>
    <x v="397"/>
    <x v="395"/>
    <s v="Virtual systematic monitoring"/>
    <x v="32"/>
    <n v="14083"/>
    <n v="1.738641975308642"/>
    <x v="1"/>
    <x v="211"/>
    <n v="31.019823788546255"/>
    <x v="1"/>
    <s v="USD"/>
    <x v="377"/>
    <n v="1369803600"/>
    <b v="0"/>
    <b v="0"/>
    <s v="music/rock"/>
    <x v="1"/>
    <x v="1"/>
  </r>
  <r>
    <x v="398"/>
    <x v="396"/>
    <s v="Reactive bottom-line open architecture"/>
    <x v="12"/>
    <n v="12202"/>
    <n v="7.1776470588235295"/>
    <x v="1"/>
    <x v="300"/>
    <n v="99.203252032520325"/>
    <x v="6"/>
    <s v="EUR"/>
    <x v="378"/>
    <n v="1525928400"/>
    <b v="0"/>
    <b v="1"/>
    <s v="film &amp; video/animation"/>
    <x v="4"/>
    <x v="10"/>
  </r>
  <r>
    <x v="399"/>
    <x v="397"/>
    <s v="Pre-emptive interactive model"/>
    <x v="238"/>
    <n v="62127"/>
    <n v="0.63850976361767731"/>
    <x v="0"/>
    <x v="301"/>
    <n v="66.022316684378325"/>
    <x v="1"/>
    <s v="USD"/>
    <x v="379"/>
    <n v="1297231200"/>
    <b v="0"/>
    <b v="0"/>
    <s v="music/indie rock"/>
    <x v="1"/>
    <x v="7"/>
  </r>
  <r>
    <x v="400"/>
    <x v="398"/>
    <s v="Ergonomic eco-centric open architecture"/>
    <x v="0"/>
    <n v="2"/>
    <n v="0.02"/>
    <x v="0"/>
    <x v="49"/>
    <n v="2"/>
    <x v="1"/>
    <s v="USD"/>
    <x v="380"/>
    <n v="1378530000"/>
    <b v="0"/>
    <b v="1"/>
    <s v="photography/photography books"/>
    <x v="7"/>
    <x v="14"/>
  </r>
  <r>
    <x v="401"/>
    <x v="399"/>
    <s v="Inverse radical hierarchy"/>
    <x v="79"/>
    <n v="13772"/>
    <n v="15.302222222222222"/>
    <x v="1"/>
    <x v="302"/>
    <n v="46.060200668896321"/>
    <x v="1"/>
    <s v="USD"/>
    <x v="381"/>
    <n v="1572152400"/>
    <b v="0"/>
    <b v="0"/>
    <s v="theater/plays"/>
    <x v="3"/>
    <x v="3"/>
  </r>
  <r>
    <x v="402"/>
    <x v="400"/>
    <s v="Team-oriented static interface"/>
    <x v="190"/>
    <n v="2946"/>
    <n v="0.40356164383561643"/>
    <x v="0"/>
    <x v="174"/>
    <n v="73.650000000000006"/>
    <x v="1"/>
    <s v="USD"/>
    <x v="382"/>
    <n v="1329890400"/>
    <b v="0"/>
    <b v="1"/>
    <s v="film &amp; video/shorts"/>
    <x v="4"/>
    <x v="12"/>
  </r>
  <r>
    <x v="403"/>
    <x v="401"/>
    <s v="Virtual foreground throughput"/>
    <x v="239"/>
    <n v="168820"/>
    <n v="0.86220633299284988"/>
    <x v="0"/>
    <x v="303"/>
    <n v="55.99336650082919"/>
    <x v="0"/>
    <s v="CAD"/>
    <x v="125"/>
    <n v="1276750800"/>
    <b v="0"/>
    <b v="1"/>
    <s v="theater/plays"/>
    <x v="3"/>
    <x v="3"/>
  </r>
  <r>
    <x v="404"/>
    <x v="402"/>
    <s v="Visionary exuding Internet solution"/>
    <x v="240"/>
    <n v="154321"/>
    <n v="3.1558486707566464"/>
    <x v="1"/>
    <x v="304"/>
    <n v="68.985695127402778"/>
    <x v="1"/>
    <s v="USD"/>
    <x v="383"/>
    <n v="1510898400"/>
    <b v="0"/>
    <b v="0"/>
    <s v="theater/plays"/>
    <x v="3"/>
    <x v="3"/>
  </r>
  <r>
    <x v="405"/>
    <x v="403"/>
    <s v="Synchronized secondary analyzer"/>
    <x v="241"/>
    <n v="26527"/>
    <n v="0.89618243243243245"/>
    <x v="0"/>
    <x v="305"/>
    <n v="60.981609195402299"/>
    <x v="1"/>
    <s v="USD"/>
    <x v="384"/>
    <n v="1532408400"/>
    <b v="0"/>
    <b v="0"/>
    <s v="theater/plays"/>
    <x v="3"/>
    <x v="3"/>
  </r>
  <r>
    <x v="406"/>
    <x v="404"/>
    <s v="Balanced attitude-oriented parallelism"/>
    <x v="242"/>
    <n v="71583"/>
    <n v="1.8214503816793892"/>
    <x v="1"/>
    <x v="306"/>
    <n v="110.98139534883721"/>
    <x v="1"/>
    <s v="USD"/>
    <x v="385"/>
    <n v="1360562400"/>
    <b v="1"/>
    <b v="0"/>
    <s v="film &amp; video/documentary"/>
    <x v="4"/>
    <x v="4"/>
  </r>
  <r>
    <x v="407"/>
    <x v="405"/>
    <s v="Organized bandwidth-monitored core"/>
    <x v="74"/>
    <n v="12100"/>
    <n v="3.5588235294117645"/>
    <x v="1"/>
    <x v="307"/>
    <n v="25"/>
    <x v="3"/>
    <s v="DKK"/>
    <x v="386"/>
    <n v="1571547600"/>
    <b v="0"/>
    <b v="0"/>
    <s v="theater/plays"/>
    <x v="3"/>
    <x v="3"/>
  </r>
  <r>
    <x v="408"/>
    <x v="406"/>
    <s v="Cloned leadingedge utilization"/>
    <x v="243"/>
    <n v="12129"/>
    <n v="1.3183695652173912"/>
    <x v="1"/>
    <x v="110"/>
    <n v="78.759740259740255"/>
    <x v="0"/>
    <s v="CAD"/>
    <x v="387"/>
    <n v="1468126800"/>
    <b v="0"/>
    <b v="0"/>
    <s v="film &amp; video/documentary"/>
    <x v="4"/>
    <x v="4"/>
  </r>
  <r>
    <x v="409"/>
    <x v="97"/>
    <s v="Secured asymmetric projection"/>
    <x v="244"/>
    <n v="62804"/>
    <n v="0.46315634218289087"/>
    <x v="0"/>
    <x v="308"/>
    <n v="87.960784313725483"/>
    <x v="1"/>
    <s v="USD"/>
    <x v="388"/>
    <n v="1492837200"/>
    <b v="0"/>
    <b v="0"/>
    <s v="music/rock"/>
    <x v="1"/>
    <x v="1"/>
  </r>
  <r>
    <x v="410"/>
    <x v="407"/>
    <s v="Advanced cohesive Graphic Interface"/>
    <x v="184"/>
    <n v="55536"/>
    <n v="0.36132726089785294"/>
    <x v="2"/>
    <x v="309"/>
    <n v="49.987398739873989"/>
    <x v="1"/>
    <s v="USD"/>
    <x v="277"/>
    <n v="1430197200"/>
    <b v="0"/>
    <b v="0"/>
    <s v="games/mobile games"/>
    <x v="6"/>
    <x v="20"/>
  </r>
  <r>
    <x v="411"/>
    <x v="408"/>
    <s v="Down-sized maximized function"/>
    <x v="75"/>
    <n v="8161"/>
    <n v="1.0462820512820512"/>
    <x v="1"/>
    <x v="172"/>
    <n v="99.524390243902445"/>
    <x v="1"/>
    <s v="USD"/>
    <x v="389"/>
    <n v="1496206800"/>
    <b v="0"/>
    <b v="0"/>
    <s v="theater/plays"/>
    <x v="3"/>
    <x v="3"/>
  </r>
  <r>
    <x v="412"/>
    <x v="409"/>
    <s v="Realigned zero tolerance software"/>
    <x v="118"/>
    <n v="14046"/>
    <n v="6.6885714285714286"/>
    <x v="1"/>
    <x v="38"/>
    <n v="104.82089552238806"/>
    <x v="1"/>
    <s v="USD"/>
    <x v="390"/>
    <n v="1389592800"/>
    <b v="0"/>
    <b v="0"/>
    <s v="publishing/fiction"/>
    <x v="5"/>
    <x v="13"/>
  </r>
  <r>
    <x v="413"/>
    <x v="410"/>
    <s v="Persevering analyzing extranet"/>
    <x v="245"/>
    <n v="117628"/>
    <n v="0.62072823218997364"/>
    <x v="2"/>
    <x v="310"/>
    <n v="108.01469237832875"/>
    <x v="1"/>
    <s v="USD"/>
    <x v="391"/>
    <n v="1545631200"/>
    <b v="0"/>
    <b v="0"/>
    <s v="film &amp; video/animation"/>
    <x v="4"/>
    <x v="10"/>
  </r>
  <r>
    <x v="414"/>
    <x v="411"/>
    <s v="Innovative human-resource migration"/>
    <x v="246"/>
    <n v="159405"/>
    <n v="0.84699787460148779"/>
    <x v="0"/>
    <x v="311"/>
    <n v="28.998544660724033"/>
    <x v="1"/>
    <s v="USD"/>
    <x v="392"/>
    <n v="1272430800"/>
    <b v="0"/>
    <b v="1"/>
    <s v="food/food trucks"/>
    <x v="0"/>
    <x v="0"/>
  </r>
  <r>
    <x v="415"/>
    <x v="412"/>
    <s v="Intuitive needs-based monitoring"/>
    <x v="247"/>
    <n v="12552"/>
    <n v="0.11059030837004405"/>
    <x v="0"/>
    <x v="312"/>
    <n v="30.028708133971293"/>
    <x v="1"/>
    <s v="USD"/>
    <x v="393"/>
    <n v="1327903200"/>
    <b v="0"/>
    <b v="0"/>
    <s v="theater/plays"/>
    <x v="3"/>
    <x v="3"/>
  </r>
  <r>
    <x v="416"/>
    <x v="413"/>
    <s v="Customer-focused disintermediate toolset"/>
    <x v="248"/>
    <n v="59007"/>
    <n v="0.43838781575037145"/>
    <x v="0"/>
    <x v="313"/>
    <n v="41.005559416261292"/>
    <x v="1"/>
    <s v="USD"/>
    <x v="394"/>
    <n v="1296021600"/>
    <b v="0"/>
    <b v="1"/>
    <s v="film &amp; video/documentary"/>
    <x v="4"/>
    <x v="4"/>
  </r>
  <r>
    <x v="417"/>
    <x v="414"/>
    <s v="Upgradable 24/7 emulation"/>
    <x v="12"/>
    <n v="943"/>
    <n v="0.55470588235294116"/>
    <x v="0"/>
    <x v="27"/>
    <n v="62.866666666666667"/>
    <x v="1"/>
    <s v="USD"/>
    <x v="395"/>
    <n v="1543298400"/>
    <b v="0"/>
    <b v="0"/>
    <s v="theater/plays"/>
    <x v="3"/>
    <x v="3"/>
  </r>
  <r>
    <x v="418"/>
    <x v="32"/>
    <s v="Quality-focused client-server core"/>
    <x v="249"/>
    <n v="93963"/>
    <n v="0.57399511301160655"/>
    <x v="0"/>
    <x v="314"/>
    <n v="47.005002501250623"/>
    <x v="0"/>
    <s v="CAD"/>
    <x v="396"/>
    <n v="1336366800"/>
    <b v="0"/>
    <b v="0"/>
    <s v="film &amp; video/documentary"/>
    <x v="4"/>
    <x v="4"/>
  </r>
  <r>
    <x v="419"/>
    <x v="415"/>
    <s v="Upgradable maximized protocol"/>
    <x v="250"/>
    <n v="140469"/>
    <n v="1.2343497363796134"/>
    <x v="1"/>
    <x v="315"/>
    <n v="26.997693638285604"/>
    <x v="1"/>
    <s v="USD"/>
    <x v="397"/>
    <n v="1325052000"/>
    <b v="0"/>
    <b v="0"/>
    <s v="technology/web"/>
    <x v="2"/>
    <x v="2"/>
  </r>
  <r>
    <x v="420"/>
    <x v="416"/>
    <s v="Cross-platform interactive synergy"/>
    <x v="92"/>
    <n v="6423"/>
    <n v="1.2846"/>
    <x v="1"/>
    <x v="115"/>
    <n v="68.329787234042556"/>
    <x v="1"/>
    <s v="USD"/>
    <x v="398"/>
    <n v="1499576400"/>
    <b v="0"/>
    <b v="0"/>
    <s v="theater/plays"/>
    <x v="3"/>
    <x v="3"/>
  </r>
  <r>
    <x v="421"/>
    <x v="417"/>
    <s v="User-centric fault-tolerant archive"/>
    <x v="151"/>
    <n v="6015"/>
    <n v="0.63989361702127656"/>
    <x v="0"/>
    <x v="316"/>
    <n v="50.974576271186443"/>
    <x v="1"/>
    <s v="USD"/>
    <x v="399"/>
    <n v="1501304400"/>
    <b v="0"/>
    <b v="1"/>
    <s v="technology/wearables"/>
    <x v="2"/>
    <x v="8"/>
  </r>
  <r>
    <x v="422"/>
    <x v="418"/>
    <s v="Reverse-engineered regional knowledge user"/>
    <x v="251"/>
    <n v="11075"/>
    <n v="1.2729885057471264"/>
    <x v="1"/>
    <x v="317"/>
    <n v="54.024390243902438"/>
    <x v="1"/>
    <s v="USD"/>
    <x v="400"/>
    <n v="1273208400"/>
    <b v="0"/>
    <b v="1"/>
    <s v="theater/plays"/>
    <x v="3"/>
    <x v="3"/>
  </r>
  <r>
    <x v="423"/>
    <x v="419"/>
    <s v="Self-enabling real-time definition"/>
    <x v="252"/>
    <n v="15723"/>
    <n v="0.10638024357239513"/>
    <x v="0"/>
    <x v="318"/>
    <n v="97.055555555555557"/>
    <x v="1"/>
    <s v="USD"/>
    <x v="116"/>
    <n v="1316840400"/>
    <b v="0"/>
    <b v="1"/>
    <s v="food/food trucks"/>
    <x v="0"/>
    <x v="0"/>
  </r>
  <r>
    <x v="424"/>
    <x v="420"/>
    <s v="User-centric impactful projection"/>
    <x v="135"/>
    <n v="2064"/>
    <n v="0.40470588235294119"/>
    <x v="0"/>
    <x v="100"/>
    <n v="24.867469879518072"/>
    <x v="1"/>
    <s v="USD"/>
    <x v="401"/>
    <n v="1524546000"/>
    <b v="0"/>
    <b v="0"/>
    <s v="music/indie rock"/>
    <x v="1"/>
    <x v="7"/>
  </r>
  <r>
    <x v="425"/>
    <x v="421"/>
    <s v="Vision-oriented actuating hardware"/>
    <x v="50"/>
    <n v="7767"/>
    <n v="2.8766666666666665"/>
    <x v="1"/>
    <x v="45"/>
    <n v="84.423913043478265"/>
    <x v="1"/>
    <s v="USD"/>
    <x v="402"/>
    <n v="1438578000"/>
    <b v="0"/>
    <b v="0"/>
    <s v="photography/photography books"/>
    <x v="7"/>
    <x v="14"/>
  </r>
  <r>
    <x v="426"/>
    <x v="422"/>
    <s v="Virtual leadingedge framework"/>
    <x v="37"/>
    <n v="10313"/>
    <n v="5.7294444444444448"/>
    <x v="1"/>
    <x v="319"/>
    <n v="47.091324200913242"/>
    <x v="1"/>
    <s v="USD"/>
    <x v="403"/>
    <n v="1362549600"/>
    <b v="0"/>
    <b v="0"/>
    <s v="theater/plays"/>
    <x v="3"/>
    <x v="3"/>
  </r>
  <r>
    <x v="427"/>
    <x v="423"/>
    <s v="Managed discrete framework"/>
    <x v="253"/>
    <n v="197018"/>
    <n v="1.1290429799426933"/>
    <x v="1"/>
    <x v="320"/>
    <n v="77.996041171813147"/>
    <x v="1"/>
    <s v="USD"/>
    <x v="404"/>
    <n v="1413349200"/>
    <b v="0"/>
    <b v="1"/>
    <s v="theater/plays"/>
    <x v="3"/>
    <x v="3"/>
  </r>
  <r>
    <x v="428"/>
    <x v="424"/>
    <s v="Progressive zero-defect capability"/>
    <x v="254"/>
    <n v="47037"/>
    <n v="0.46387573964497042"/>
    <x v="0"/>
    <x v="321"/>
    <n v="62.967871485943775"/>
    <x v="1"/>
    <s v="USD"/>
    <x v="405"/>
    <n v="1298008800"/>
    <b v="0"/>
    <b v="0"/>
    <s v="film &amp; video/animation"/>
    <x v="4"/>
    <x v="10"/>
  </r>
  <r>
    <x v="429"/>
    <x v="425"/>
    <s v="Right-sized demand-driven adapter"/>
    <x v="255"/>
    <n v="173191"/>
    <n v="0.90675916230366493"/>
    <x v="3"/>
    <x v="322"/>
    <n v="81.006080449017773"/>
    <x v="1"/>
    <s v="USD"/>
    <x v="406"/>
    <n v="1394427600"/>
    <b v="0"/>
    <b v="1"/>
    <s v="photography/photography books"/>
    <x v="7"/>
    <x v="14"/>
  </r>
  <r>
    <x v="430"/>
    <x v="426"/>
    <s v="Re-engineered attitude-oriented frame"/>
    <x v="32"/>
    <n v="5487"/>
    <n v="0.67740740740740746"/>
    <x v="0"/>
    <x v="286"/>
    <n v="65.321428571428569"/>
    <x v="1"/>
    <s v="USD"/>
    <x v="407"/>
    <n v="1572670800"/>
    <b v="0"/>
    <b v="0"/>
    <s v="theater/plays"/>
    <x v="3"/>
    <x v="3"/>
  </r>
  <r>
    <x v="431"/>
    <x v="427"/>
    <s v="Compatible multimedia utilization"/>
    <x v="135"/>
    <n v="9817"/>
    <n v="1.9249019607843136"/>
    <x v="1"/>
    <x v="115"/>
    <n v="104.43617021276596"/>
    <x v="1"/>
    <s v="USD"/>
    <x v="408"/>
    <n v="1531112400"/>
    <b v="1"/>
    <b v="0"/>
    <s v="theater/plays"/>
    <x v="3"/>
    <x v="3"/>
  </r>
  <r>
    <x v="432"/>
    <x v="428"/>
    <s v="Re-contextualized dedicated hardware"/>
    <x v="106"/>
    <n v="6369"/>
    <n v="0.82714285714285718"/>
    <x v="0"/>
    <x v="222"/>
    <n v="69.989010989010993"/>
    <x v="1"/>
    <s v="USD"/>
    <x v="409"/>
    <n v="1400734800"/>
    <b v="0"/>
    <b v="0"/>
    <s v="theater/plays"/>
    <x v="3"/>
    <x v="3"/>
  </r>
  <r>
    <x v="433"/>
    <x v="429"/>
    <s v="Decentralized composite paradigm"/>
    <x v="256"/>
    <n v="65755"/>
    <n v="0.54163920922570019"/>
    <x v="0"/>
    <x v="323"/>
    <n v="83.023989898989896"/>
    <x v="1"/>
    <s v="USD"/>
    <x v="410"/>
    <n v="1386741600"/>
    <b v="0"/>
    <b v="1"/>
    <s v="film &amp; video/documentary"/>
    <x v="4"/>
    <x v="4"/>
  </r>
  <r>
    <x v="434"/>
    <x v="430"/>
    <s v="Cloned transitional hierarchy"/>
    <x v="91"/>
    <n v="903"/>
    <n v="0.16722222222222222"/>
    <x v="3"/>
    <x v="234"/>
    <n v="90.3"/>
    <x v="0"/>
    <s v="CAD"/>
    <x v="411"/>
    <n v="1481781600"/>
    <b v="1"/>
    <b v="0"/>
    <s v="theater/plays"/>
    <x v="3"/>
    <x v="3"/>
  </r>
  <r>
    <x v="435"/>
    <x v="431"/>
    <s v="Advanced discrete leverage"/>
    <x v="257"/>
    <n v="178120"/>
    <n v="1.168766404199475"/>
    <x v="1"/>
    <x v="324"/>
    <n v="103.98131932282546"/>
    <x v="6"/>
    <s v="EUR"/>
    <x v="412"/>
    <n v="1419660000"/>
    <b v="0"/>
    <b v="1"/>
    <s v="theater/plays"/>
    <x v="3"/>
    <x v="3"/>
  </r>
  <r>
    <x v="436"/>
    <x v="432"/>
    <s v="Open-source incremental throughput"/>
    <x v="81"/>
    <n v="13678"/>
    <n v="10.521538461538462"/>
    <x v="1"/>
    <x v="61"/>
    <n v="54.931726907630519"/>
    <x v="1"/>
    <s v="USD"/>
    <x v="413"/>
    <n v="1555822800"/>
    <b v="0"/>
    <b v="0"/>
    <s v="music/jazz"/>
    <x v="1"/>
    <x v="17"/>
  </r>
  <r>
    <x v="437"/>
    <x v="433"/>
    <s v="Centralized regional interface"/>
    <x v="32"/>
    <n v="9969"/>
    <n v="1.2307407407407407"/>
    <x v="1"/>
    <x v="325"/>
    <n v="51.921875"/>
    <x v="1"/>
    <s v="USD"/>
    <x v="414"/>
    <n v="1442379600"/>
    <b v="0"/>
    <b v="1"/>
    <s v="film &amp; video/animation"/>
    <x v="4"/>
    <x v="10"/>
  </r>
  <r>
    <x v="438"/>
    <x v="434"/>
    <s v="Streamlined web-enabled knowledgebase"/>
    <x v="111"/>
    <n v="14827"/>
    <n v="1.7863855421686747"/>
    <x v="1"/>
    <x v="326"/>
    <n v="60.02834008097166"/>
    <x v="1"/>
    <s v="USD"/>
    <x v="415"/>
    <n v="1364965200"/>
    <b v="0"/>
    <b v="0"/>
    <s v="theater/plays"/>
    <x v="3"/>
    <x v="3"/>
  </r>
  <r>
    <x v="439"/>
    <x v="435"/>
    <s v="Digitized transitional monitoring"/>
    <x v="258"/>
    <n v="100900"/>
    <n v="3.5528169014084505"/>
    <x v="1"/>
    <x v="327"/>
    <n v="44.003488879197555"/>
    <x v="1"/>
    <s v="USD"/>
    <x v="416"/>
    <n v="1479016800"/>
    <b v="0"/>
    <b v="0"/>
    <s v="film &amp; video/science fiction"/>
    <x v="4"/>
    <x v="22"/>
  </r>
  <r>
    <x v="440"/>
    <x v="436"/>
    <s v="Networked optimal adapter"/>
    <x v="259"/>
    <n v="165954"/>
    <n v="1.6190634146341463"/>
    <x v="1"/>
    <x v="328"/>
    <n v="53.003513254551258"/>
    <x v="1"/>
    <s v="USD"/>
    <x v="417"/>
    <n v="1499662800"/>
    <b v="0"/>
    <b v="0"/>
    <s v="film &amp; video/television"/>
    <x v="4"/>
    <x v="19"/>
  </r>
  <r>
    <x v="441"/>
    <x v="437"/>
    <s v="Automated optimal function"/>
    <x v="260"/>
    <n v="1744"/>
    <n v="0.24914285714285714"/>
    <x v="0"/>
    <x v="235"/>
    <n v="54.5"/>
    <x v="1"/>
    <s v="USD"/>
    <x v="418"/>
    <n v="1337835600"/>
    <b v="0"/>
    <b v="0"/>
    <s v="technology/wearables"/>
    <x v="2"/>
    <x v="8"/>
  </r>
  <r>
    <x v="442"/>
    <x v="438"/>
    <s v="Devolved system-worthy framework"/>
    <x v="91"/>
    <n v="10731"/>
    <n v="1.9872222222222222"/>
    <x v="1"/>
    <x v="182"/>
    <n v="75.04195804195804"/>
    <x v="6"/>
    <s v="EUR"/>
    <x v="419"/>
    <n v="1505710800"/>
    <b v="0"/>
    <b v="0"/>
    <s v="theater/plays"/>
    <x v="3"/>
    <x v="3"/>
  </r>
  <r>
    <x v="443"/>
    <x v="439"/>
    <s v="Stand-alone user-facing service-desk"/>
    <x v="29"/>
    <n v="3232"/>
    <n v="0.34752688172043011"/>
    <x v="3"/>
    <x v="329"/>
    <n v="35.911111111111111"/>
    <x v="1"/>
    <s v="USD"/>
    <x v="420"/>
    <n v="1287464400"/>
    <b v="0"/>
    <b v="0"/>
    <s v="theater/plays"/>
    <x v="3"/>
    <x v="3"/>
  </r>
  <r>
    <x v="444"/>
    <x v="347"/>
    <s v="Versatile global attitude"/>
    <x v="8"/>
    <n v="10938"/>
    <n v="1.7641935483870967"/>
    <x v="1"/>
    <x v="102"/>
    <n v="36.952702702702702"/>
    <x v="1"/>
    <s v="USD"/>
    <x v="421"/>
    <n v="1311656400"/>
    <b v="0"/>
    <b v="1"/>
    <s v="music/indie rock"/>
    <x v="1"/>
    <x v="7"/>
  </r>
  <r>
    <x v="445"/>
    <x v="440"/>
    <s v="Intuitive demand-driven Local Area Network"/>
    <x v="118"/>
    <n v="10739"/>
    <n v="5.1138095238095236"/>
    <x v="1"/>
    <x v="73"/>
    <n v="63.170588235294119"/>
    <x v="1"/>
    <s v="USD"/>
    <x v="422"/>
    <n v="1293170400"/>
    <b v="0"/>
    <b v="1"/>
    <s v="theater/plays"/>
    <x v="3"/>
    <x v="3"/>
  </r>
  <r>
    <x v="446"/>
    <x v="441"/>
    <s v="Assimilated uniform methodology"/>
    <x v="85"/>
    <n v="5579"/>
    <n v="0.82044117647058823"/>
    <x v="0"/>
    <x v="129"/>
    <n v="29.99462365591398"/>
    <x v="1"/>
    <s v="USD"/>
    <x v="423"/>
    <n v="1355983200"/>
    <b v="0"/>
    <b v="0"/>
    <s v="technology/wearables"/>
    <x v="2"/>
    <x v="8"/>
  </r>
  <r>
    <x v="447"/>
    <x v="442"/>
    <s v="Self-enabling next generation algorithm"/>
    <x v="261"/>
    <n v="37754"/>
    <n v="0.24326030927835052"/>
    <x v="3"/>
    <x v="330"/>
    <n v="86"/>
    <x v="4"/>
    <s v="GBP"/>
    <x v="424"/>
    <n v="1515045600"/>
    <b v="0"/>
    <b v="0"/>
    <s v="film &amp; video/television"/>
    <x v="4"/>
    <x v="19"/>
  </r>
  <r>
    <x v="448"/>
    <x v="443"/>
    <s v="Object-based demand-driven strategy"/>
    <x v="262"/>
    <n v="45384"/>
    <n v="0.50482758620689661"/>
    <x v="0"/>
    <x v="331"/>
    <n v="75.014876033057845"/>
    <x v="1"/>
    <s v="USD"/>
    <x v="425"/>
    <n v="1366088400"/>
    <b v="0"/>
    <b v="1"/>
    <s v="games/video games"/>
    <x v="6"/>
    <x v="11"/>
  </r>
  <r>
    <x v="449"/>
    <x v="444"/>
    <s v="Public-key coherent ability"/>
    <x v="79"/>
    <n v="8703"/>
    <n v="9.67"/>
    <x v="1"/>
    <x v="99"/>
    <n v="101.19767441860465"/>
    <x v="3"/>
    <s v="DKK"/>
    <x v="426"/>
    <n v="1553317200"/>
    <b v="0"/>
    <b v="0"/>
    <s v="games/video games"/>
    <x v="6"/>
    <x v="11"/>
  </r>
  <r>
    <x v="450"/>
    <x v="445"/>
    <s v="Up-sized composite success"/>
    <x v="0"/>
    <n v="4"/>
    <n v="0.04"/>
    <x v="0"/>
    <x v="49"/>
    <n v="4"/>
    <x v="0"/>
    <s v="CAD"/>
    <x v="427"/>
    <n v="1542088800"/>
    <b v="0"/>
    <b v="0"/>
    <s v="film &amp; video/animation"/>
    <x v="4"/>
    <x v="10"/>
  </r>
  <r>
    <x v="451"/>
    <x v="446"/>
    <s v="Innovative exuding matrix"/>
    <x v="263"/>
    <n v="182302"/>
    <n v="1.2284501347708894"/>
    <x v="1"/>
    <x v="332"/>
    <n v="29.001272669424118"/>
    <x v="1"/>
    <s v="USD"/>
    <x v="428"/>
    <n v="1503118800"/>
    <b v="0"/>
    <b v="0"/>
    <s v="music/rock"/>
    <x v="1"/>
    <x v="1"/>
  </r>
  <r>
    <x v="452"/>
    <x v="447"/>
    <s v="Realigned impactful artificial intelligence"/>
    <x v="73"/>
    <n v="3045"/>
    <n v="0.63437500000000002"/>
    <x v="0"/>
    <x v="249"/>
    <n v="98.225806451612897"/>
    <x v="1"/>
    <s v="USD"/>
    <x v="429"/>
    <n v="1278478800"/>
    <b v="0"/>
    <b v="0"/>
    <s v="film &amp; video/drama"/>
    <x v="4"/>
    <x v="6"/>
  </r>
  <r>
    <x v="453"/>
    <x v="448"/>
    <s v="Multi-layered multi-tasking secured line"/>
    <x v="264"/>
    <n v="102749"/>
    <n v="0.56331688596491225"/>
    <x v="0"/>
    <x v="333"/>
    <n v="87.001693480101608"/>
    <x v="1"/>
    <s v="USD"/>
    <x v="411"/>
    <n v="1484114400"/>
    <b v="0"/>
    <b v="0"/>
    <s v="film &amp; video/science fiction"/>
    <x v="4"/>
    <x v="22"/>
  </r>
  <r>
    <x v="454"/>
    <x v="449"/>
    <s v="Upgradable upward-trending portal"/>
    <x v="220"/>
    <n v="1763"/>
    <n v="0.44074999999999998"/>
    <x v="0"/>
    <x v="334"/>
    <n v="45.205128205128204"/>
    <x v="1"/>
    <s v="USD"/>
    <x v="430"/>
    <n v="1385445600"/>
    <b v="0"/>
    <b v="1"/>
    <s v="film &amp; video/drama"/>
    <x v="4"/>
    <x v="6"/>
  </r>
  <r>
    <x v="455"/>
    <x v="450"/>
    <s v="Profit-focused global product"/>
    <x v="265"/>
    <n v="137904"/>
    <n v="1.1837253218884121"/>
    <x v="1"/>
    <x v="335"/>
    <n v="37.001341561577675"/>
    <x v="1"/>
    <s v="USD"/>
    <x v="431"/>
    <n v="1318741200"/>
    <b v="0"/>
    <b v="0"/>
    <s v="theater/plays"/>
    <x v="3"/>
    <x v="3"/>
  </r>
  <r>
    <x v="456"/>
    <x v="451"/>
    <s v="Operative well-modulated data-warehouse"/>
    <x v="266"/>
    <n v="152438"/>
    <n v="1.041243169398907"/>
    <x v="1"/>
    <x v="336"/>
    <n v="94.976947040498445"/>
    <x v="1"/>
    <s v="USD"/>
    <x v="432"/>
    <n v="1518242400"/>
    <b v="0"/>
    <b v="1"/>
    <s v="music/indie rock"/>
    <x v="1"/>
    <x v="7"/>
  </r>
  <r>
    <x v="457"/>
    <x v="452"/>
    <s v="Cloned asymmetric functionalities"/>
    <x v="92"/>
    <n v="1332"/>
    <n v="0.26640000000000003"/>
    <x v="0"/>
    <x v="337"/>
    <n v="28.956521739130434"/>
    <x v="1"/>
    <s v="USD"/>
    <x v="433"/>
    <n v="1476594000"/>
    <b v="0"/>
    <b v="0"/>
    <s v="theater/plays"/>
    <x v="3"/>
    <x v="3"/>
  </r>
  <r>
    <x v="458"/>
    <x v="453"/>
    <s v="Pre-emptive neutral portal"/>
    <x v="267"/>
    <n v="118706"/>
    <n v="3.5120118343195266"/>
    <x v="1"/>
    <x v="338"/>
    <n v="55.993396226415094"/>
    <x v="1"/>
    <s v="USD"/>
    <x v="434"/>
    <n v="1273554000"/>
    <b v="0"/>
    <b v="0"/>
    <s v="theater/plays"/>
    <x v="3"/>
    <x v="3"/>
  </r>
  <r>
    <x v="459"/>
    <x v="454"/>
    <s v="Switchable demand-driven help-desk"/>
    <x v="9"/>
    <n v="5674"/>
    <n v="0.90063492063492068"/>
    <x v="0"/>
    <x v="339"/>
    <n v="54.038095238095238"/>
    <x v="1"/>
    <s v="USD"/>
    <x v="435"/>
    <n v="1421906400"/>
    <b v="0"/>
    <b v="0"/>
    <s v="film &amp; video/documentary"/>
    <x v="4"/>
    <x v="4"/>
  </r>
  <r>
    <x v="460"/>
    <x v="455"/>
    <s v="Business-focused static ability"/>
    <x v="166"/>
    <n v="4119"/>
    <n v="1.7162500000000001"/>
    <x v="1"/>
    <x v="126"/>
    <n v="82.38"/>
    <x v="1"/>
    <s v="USD"/>
    <x v="8"/>
    <n v="1281589200"/>
    <b v="0"/>
    <b v="0"/>
    <s v="theater/plays"/>
    <x v="3"/>
    <x v="3"/>
  </r>
  <r>
    <x v="461"/>
    <x v="456"/>
    <s v="Networked secondary structure"/>
    <x v="268"/>
    <n v="139354"/>
    <n v="1.4104655870445344"/>
    <x v="1"/>
    <x v="340"/>
    <n v="66.997115384615384"/>
    <x v="1"/>
    <s v="USD"/>
    <x v="436"/>
    <n v="1400389200"/>
    <b v="0"/>
    <b v="0"/>
    <s v="film &amp; video/drama"/>
    <x v="4"/>
    <x v="6"/>
  </r>
  <r>
    <x v="462"/>
    <x v="457"/>
    <s v="Total multimedia website"/>
    <x v="269"/>
    <n v="57734"/>
    <n v="0.30579449152542371"/>
    <x v="0"/>
    <x v="341"/>
    <n v="107.91401869158878"/>
    <x v="1"/>
    <s v="USD"/>
    <x v="385"/>
    <n v="1362808800"/>
    <b v="0"/>
    <b v="0"/>
    <s v="games/mobile games"/>
    <x v="6"/>
    <x v="20"/>
  </r>
  <r>
    <x v="463"/>
    <x v="458"/>
    <s v="Cross-platform upward-trending parallelism"/>
    <x v="270"/>
    <n v="145265"/>
    <n v="1.0816455696202532"/>
    <x v="1"/>
    <x v="342"/>
    <n v="69.009501187648453"/>
    <x v="1"/>
    <s v="USD"/>
    <x v="437"/>
    <n v="1388815200"/>
    <b v="0"/>
    <b v="0"/>
    <s v="film &amp; video/animation"/>
    <x v="4"/>
    <x v="10"/>
  </r>
  <r>
    <x v="464"/>
    <x v="459"/>
    <s v="Pre-emptive mission-critical hardware"/>
    <x v="271"/>
    <n v="95020"/>
    <n v="1.3345505617977529"/>
    <x v="1"/>
    <x v="343"/>
    <n v="39.006568144499177"/>
    <x v="1"/>
    <s v="USD"/>
    <x v="438"/>
    <n v="1519538400"/>
    <b v="0"/>
    <b v="0"/>
    <s v="theater/plays"/>
    <x v="3"/>
    <x v="3"/>
  </r>
  <r>
    <x v="465"/>
    <x v="460"/>
    <s v="Up-sized responsive protocol"/>
    <x v="53"/>
    <n v="8829"/>
    <n v="1.8785106382978722"/>
    <x v="1"/>
    <x v="175"/>
    <n v="110.3625"/>
    <x v="1"/>
    <s v="USD"/>
    <x v="439"/>
    <n v="1517810400"/>
    <b v="0"/>
    <b v="0"/>
    <s v="publishing/translations"/>
    <x v="5"/>
    <x v="18"/>
  </r>
  <r>
    <x v="466"/>
    <x v="461"/>
    <s v="Pre-emptive transitional frame"/>
    <x v="272"/>
    <n v="3984"/>
    <n v="3.32"/>
    <x v="1"/>
    <x v="344"/>
    <n v="94.857142857142861"/>
    <x v="1"/>
    <s v="USD"/>
    <x v="440"/>
    <n v="1370581200"/>
    <b v="0"/>
    <b v="1"/>
    <s v="technology/wearables"/>
    <x v="2"/>
    <x v="8"/>
  </r>
  <r>
    <x v="467"/>
    <x v="462"/>
    <s v="Profit-focused content-based application"/>
    <x v="1"/>
    <n v="8053"/>
    <n v="5.7521428571428572"/>
    <x v="1"/>
    <x v="279"/>
    <n v="57.935251798561154"/>
    <x v="0"/>
    <s v="CAD"/>
    <x v="441"/>
    <n v="1448863200"/>
    <b v="0"/>
    <b v="1"/>
    <s v="technology/web"/>
    <x v="2"/>
    <x v="2"/>
  </r>
  <r>
    <x v="468"/>
    <x v="463"/>
    <s v="Streamlined neutral analyzer"/>
    <x v="220"/>
    <n v="1620"/>
    <n v="0.40500000000000003"/>
    <x v="0"/>
    <x v="36"/>
    <n v="101.25"/>
    <x v="1"/>
    <s v="USD"/>
    <x v="442"/>
    <n v="1556600400"/>
    <b v="0"/>
    <b v="0"/>
    <s v="theater/plays"/>
    <x v="3"/>
    <x v="3"/>
  </r>
  <r>
    <x v="469"/>
    <x v="464"/>
    <s v="Assimilated neutral utilization"/>
    <x v="36"/>
    <n v="10328"/>
    <n v="1.8442857142857143"/>
    <x v="1"/>
    <x v="122"/>
    <n v="64.95597484276729"/>
    <x v="1"/>
    <s v="USD"/>
    <x v="443"/>
    <n v="1432098000"/>
    <b v="0"/>
    <b v="0"/>
    <s v="film &amp; video/drama"/>
    <x v="4"/>
    <x v="6"/>
  </r>
  <r>
    <x v="470"/>
    <x v="465"/>
    <s v="Extended dedicated archive"/>
    <x v="136"/>
    <n v="10289"/>
    <n v="2.8580555555555556"/>
    <x v="1"/>
    <x v="345"/>
    <n v="27.00524934383202"/>
    <x v="1"/>
    <s v="USD"/>
    <x v="315"/>
    <n v="1482127200"/>
    <b v="0"/>
    <b v="0"/>
    <s v="technology/wearables"/>
    <x v="2"/>
    <x v="8"/>
  </r>
  <r>
    <x v="471"/>
    <x v="197"/>
    <s v="Configurable static help-desk"/>
    <x v="33"/>
    <n v="9889"/>
    <n v="3.19"/>
    <x v="1"/>
    <x v="346"/>
    <n v="50.97422680412371"/>
    <x v="4"/>
    <s v="GBP"/>
    <x v="444"/>
    <n v="1335934800"/>
    <b v="0"/>
    <b v="1"/>
    <s v="food/food trucks"/>
    <x v="0"/>
    <x v="0"/>
  </r>
  <r>
    <x v="472"/>
    <x v="466"/>
    <s v="Self-enabling clear-thinking framework"/>
    <x v="273"/>
    <n v="60342"/>
    <n v="0.39234070221066319"/>
    <x v="0"/>
    <x v="347"/>
    <n v="104.94260869565217"/>
    <x v="1"/>
    <s v="USD"/>
    <x v="445"/>
    <n v="1556946000"/>
    <b v="0"/>
    <b v="0"/>
    <s v="music/rock"/>
    <x v="1"/>
    <x v="1"/>
  </r>
  <r>
    <x v="473"/>
    <x v="467"/>
    <s v="Assimilated fault-tolerant capacity"/>
    <x v="92"/>
    <n v="8907"/>
    <n v="1.7814000000000001"/>
    <x v="1"/>
    <x v="88"/>
    <n v="84.028301886792448"/>
    <x v="1"/>
    <s v="USD"/>
    <x v="446"/>
    <n v="1530075600"/>
    <b v="0"/>
    <b v="0"/>
    <s v="music/electric music"/>
    <x v="1"/>
    <x v="5"/>
  </r>
  <r>
    <x v="474"/>
    <x v="468"/>
    <s v="Enhanced neutral ability"/>
    <x v="220"/>
    <n v="14606"/>
    <n v="3.6515"/>
    <x v="1"/>
    <x v="23"/>
    <n v="102.85915492957747"/>
    <x v="1"/>
    <s v="USD"/>
    <x v="447"/>
    <n v="1418796000"/>
    <b v="0"/>
    <b v="0"/>
    <s v="film &amp; video/television"/>
    <x v="4"/>
    <x v="19"/>
  </r>
  <r>
    <x v="475"/>
    <x v="469"/>
    <s v="Function-based attitude-oriented groupware"/>
    <x v="71"/>
    <n v="8432"/>
    <n v="1.1394594594594594"/>
    <x v="1"/>
    <x v="57"/>
    <n v="39.962085308056871"/>
    <x v="1"/>
    <s v="USD"/>
    <x v="448"/>
    <n v="1372482000"/>
    <b v="0"/>
    <b v="1"/>
    <s v="publishing/translations"/>
    <x v="5"/>
    <x v="18"/>
  </r>
  <r>
    <x v="476"/>
    <x v="470"/>
    <s v="Optional solution-oriented instruction set"/>
    <x v="274"/>
    <n v="57122"/>
    <n v="0.29828720626631855"/>
    <x v="0"/>
    <x v="348"/>
    <n v="51.001785714285717"/>
    <x v="1"/>
    <s v="USD"/>
    <x v="342"/>
    <n v="1534395600"/>
    <b v="0"/>
    <b v="0"/>
    <s v="publishing/fiction"/>
    <x v="5"/>
    <x v="13"/>
  </r>
  <r>
    <x v="477"/>
    <x v="471"/>
    <s v="Organic object-oriented core"/>
    <x v="275"/>
    <n v="4613"/>
    <n v="0.54270588235294115"/>
    <x v="0"/>
    <x v="86"/>
    <n v="40.823008849557525"/>
    <x v="1"/>
    <s v="USD"/>
    <x v="449"/>
    <n v="1311397200"/>
    <b v="0"/>
    <b v="0"/>
    <s v="film &amp; video/science fiction"/>
    <x v="4"/>
    <x v="22"/>
  </r>
  <r>
    <x v="478"/>
    <x v="472"/>
    <s v="Balanced impactful circuit"/>
    <x v="276"/>
    <n v="162603"/>
    <n v="2.3634156976744185"/>
    <x v="1"/>
    <x v="349"/>
    <n v="58.999637155297535"/>
    <x v="1"/>
    <s v="USD"/>
    <x v="450"/>
    <n v="1426914000"/>
    <b v="0"/>
    <b v="0"/>
    <s v="technology/wearables"/>
    <x v="2"/>
    <x v="8"/>
  </r>
  <r>
    <x v="479"/>
    <x v="473"/>
    <s v="Future-proofed heuristic encryption"/>
    <x v="166"/>
    <n v="12310"/>
    <n v="5.1291666666666664"/>
    <x v="1"/>
    <x v="350"/>
    <n v="71.156069364161851"/>
    <x v="4"/>
    <s v="GBP"/>
    <x v="451"/>
    <n v="1501477200"/>
    <b v="0"/>
    <b v="0"/>
    <s v="food/food trucks"/>
    <x v="0"/>
    <x v="0"/>
  </r>
  <r>
    <x v="480"/>
    <x v="474"/>
    <s v="Balanced bifurcated leverage"/>
    <x v="133"/>
    <n v="8656"/>
    <n v="1.0065116279069768"/>
    <x v="1"/>
    <x v="215"/>
    <n v="99.494252873563212"/>
    <x v="1"/>
    <s v="USD"/>
    <x v="452"/>
    <n v="1269061200"/>
    <b v="0"/>
    <b v="1"/>
    <s v="photography/photography books"/>
    <x v="7"/>
    <x v="14"/>
  </r>
  <r>
    <x v="481"/>
    <x v="475"/>
    <s v="Sharable discrete budgetary management"/>
    <x v="277"/>
    <n v="159931"/>
    <n v="0.81348423194303154"/>
    <x v="0"/>
    <x v="351"/>
    <n v="103.98634590377114"/>
    <x v="1"/>
    <s v="USD"/>
    <x v="453"/>
    <n v="1415772000"/>
    <b v="0"/>
    <b v="1"/>
    <s v="theater/plays"/>
    <x v="3"/>
    <x v="3"/>
  </r>
  <r>
    <x v="482"/>
    <x v="476"/>
    <s v="Focused solution-oriented instruction set"/>
    <x v="3"/>
    <n v="689"/>
    <n v="0.16404761904761905"/>
    <x v="0"/>
    <x v="352"/>
    <n v="76.555555555555557"/>
    <x v="1"/>
    <s v="USD"/>
    <x v="454"/>
    <n v="1331013600"/>
    <b v="0"/>
    <b v="1"/>
    <s v="publishing/fiction"/>
    <x v="5"/>
    <x v="13"/>
  </r>
  <r>
    <x v="483"/>
    <x v="477"/>
    <s v="Down-sized actuating infrastructure"/>
    <x v="278"/>
    <n v="48236"/>
    <n v="0.52774617067833696"/>
    <x v="0"/>
    <x v="353"/>
    <n v="87.068592057761734"/>
    <x v="1"/>
    <s v="USD"/>
    <x v="455"/>
    <n v="1576735200"/>
    <b v="0"/>
    <b v="0"/>
    <s v="theater/plays"/>
    <x v="3"/>
    <x v="3"/>
  </r>
  <r>
    <x v="484"/>
    <x v="478"/>
    <s v="Synergistic cohesive adapter"/>
    <x v="241"/>
    <n v="77021"/>
    <n v="2.6020608108108108"/>
    <x v="1"/>
    <x v="354"/>
    <n v="48.99554707379135"/>
    <x v="4"/>
    <s v="GBP"/>
    <x v="456"/>
    <n v="1411362000"/>
    <b v="0"/>
    <b v="1"/>
    <s v="food/food trucks"/>
    <x v="0"/>
    <x v="0"/>
  </r>
  <r>
    <x v="485"/>
    <x v="479"/>
    <s v="Quality-focused mission-critical structure"/>
    <x v="279"/>
    <n v="27844"/>
    <n v="0.30732891832229581"/>
    <x v="0"/>
    <x v="355"/>
    <n v="42.969135802469133"/>
    <x v="4"/>
    <s v="GBP"/>
    <x v="457"/>
    <n v="1563685200"/>
    <b v="0"/>
    <b v="0"/>
    <s v="theater/plays"/>
    <x v="3"/>
    <x v="3"/>
  </r>
  <r>
    <x v="486"/>
    <x v="480"/>
    <s v="Compatible exuding Graphical User Interface"/>
    <x v="5"/>
    <n v="702"/>
    <n v="0.13500000000000001"/>
    <x v="0"/>
    <x v="356"/>
    <n v="33.428571428571431"/>
    <x v="4"/>
    <s v="GBP"/>
    <x v="458"/>
    <n v="1521867600"/>
    <b v="0"/>
    <b v="1"/>
    <s v="publishing/translations"/>
    <x v="5"/>
    <x v="18"/>
  </r>
  <r>
    <x v="487"/>
    <x v="481"/>
    <s v="Monitored 24/7 time-frame"/>
    <x v="280"/>
    <n v="197024"/>
    <n v="1.7862556663644606"/>
    <x v="1"/>
    <x v="357"/>
    <n v="83.982949701619773"/>
    <x v="1"/>
    <s v="USD"/>
    <x v="459"/>
    <n v="1495515600"/>
    <b v="0"/>
    <b v="0"/>
    <s v="theater/plays"/>
    <x v="3"/>
    <x v="3"/>
  </r>
  <r>
    <x v="488"/>
    <x v="482"/>
    <s v="Virtual secondary open architecture"/>
    <x v="98"/>
    <n v="11663"/>
    <n v="2.2005660377358489"/>
    <x v="1"/>
    <x v="127"/>
    <n v="101.41739130434783"/>
    <x v="1"/>
    <s v="USD"/>
    <x v="460"/>
    <n v="1455948000"/>
    <b v="0"/>
    <b v="0"/>
    <s v="theater/plays"/>
    <x v="3"/>
    <x v="3"/>
  </r>
  <r>
    <x v="489"/>
    <x v="483"/>
    <s v="Down-sized mobile time-frame"/>
    <x v="243"/>
    <n v="9339"/>
    <n v="1.015108695652174"/>
    <x v="1"/>
    <x v="72"/>
    <n v="109.87058823529412"/>
    <x v="6"/>
    <s v="EUR"/>
    <x v="461"/>
    <n v="1282366800"/>
    <b v="0"/>
    <b v="0"/>
    <s v="technology/wearables"/>
    <x v="2"/>
    <x v="8"/>
  </r>
  <r>
    <x v="490"/>
    <x v="484"/>
    <s v="Innovative disintermediate encryption"/>
    <x v="166"/>
    <n v="4596"/>
    <n v="1.915"/>
    <x v="1"/>
    <x v="358"/>
    <n v="31.916666666666668"/>
    <x v="1"/>
    <s v="USD"/>
    <x v="462"/>
    <n v="1574575200"/>
    <b v="0"/>
    <b v="0"/>
    <s v="journalism/audio"/>
    <x v="8"/>
    <x v="23"/>
  </r>
  <r>
    <x v="491"/>
    <x v="485"/>
    <s v="Universal contextually-based knowledgebase"/>
    <x v="281"/>
    <n v="173437"/>
    <n v="3.0534683098591549"/>
    <x v="1"/>
    <x v="120"/>
    <n v="70.993450675399103"/>
    <x v="1"/>
    <s v="USD"/>
    <x v="463"/>
    <n v="1374901200"/>
    <b v="0"/>
    <b v="1"/>
    <s v="food/food trucks"/>
    <x v="0"/>
    <x v="0"/>
  </r>
  <r>
    <x v="492"/>
    <x v="486"/>
    <s v="Persevering interactive matrix"/>
    <x v="255"/>
    <n v="45831"/>
    <n v="0.23995287958115183"/>
    <x v="3"/>
    <x v="359"/>
    <n v="77.026890756302521"/>
    <x v="1"/>
    <s v="USD"/>
    <x v="464"/>
    <n v="1278910800"/>
    <b v="1"/>
    <b v="1"/>
    <s v="film &amp; video/shorts"/>
    <x v="4"/>
    <x v="12"/>
  </r>
  <r>
    <x v="493"/>
    <x v="487"/>
    <s v="Seamless background framework"/>
    <x v="79"/>
    <n v="6514"/>
    <n v="7.2377777777777776"/>
    <x v="1"/>
    <x v="251"/>
    <n v="101.78125"/>
    <x v="1"/>
    <s v="USD"/>
    <x v="465"/>
    <n v="1562907600"/>
    <b v="0"/>
    <b v="0"/>
    <s v="photography/photography books"/>
    <x v="7"/>
    <x v="14"/>
  </r>
  <r>
    <x v="494"/>
    <x v="488"/>
    <s v="Balanced upward-trending productivity"/>
    <x v="186"/>
    <n v="13684"/>
    <n v="5.4736000000000002"/>
    <x v="1"/>
    <x v="360"/>
    <n v="51.059701492537314"/>
    <x v="1"/>
    <s v="USD"/>
    <x v="466"/>
    <n v="1332478800"/>
    <b v="0"/>
    <b v="0"/>
    <s v="technology/wearables"/>
    <x v="2"/>
    <x v="8"/>
  </r>
  <r>
    <x v="495"/>
    <x v="489"/>
    <s v="Centralized clear-thinking solution"/>
    <x v="170"/>
    <n v="13264"/>
    <n v="4.1449999999999996"/>
    <x v="1"/>
    <x v="135"/>
    <n v="68.02051282051282"/>
    <x v="3"/>
    <s v="DKK"/>
    <x v="467"/>
    <n v="1402722000"/>
    <b v="0"/>
    <b v="0"/>
    <s v="theater/plays"/>
    <x v="3"/>
    <x v="3"/>
  </r>
  <r>
    <x v="496"/>
    <x v="490"/>
    <s v="Optimized bi-directional extranet"/>
    <x v="282"/>
    <n v="1667"/>
    <n v="9.0696409140369975E-3"/>
    <x v="0"/>
    <x v="71"/>
    <n v="30.87037037037037"/>
    <x v="1"/>
    <s v="USD"/>
    <x v="468"/>
    <n v="1496811600"/>
    <b v="0"/>
    <b v="0"/>
    <s v="film &amp; video/animation"/>
    <x v="4"/>
    <x v="10"/>
  </r>
  <r>
    <x v="497"/>
    <x v="491"/>
    <s v="Intuitive actuating benchmark"/>
    <x v="122"/>
    <n v="3349"/>
    <n v="0.34173469387755101"/>
    <x v="0"/>
    <x v="53"/>
    <n v="27.908333333333335"/>
    <x v="1"/>
    <s v="USD"/>
    <x v="469"/>
    <n v="1482213600"/>
    <b v="0"/>
    <b v="1"/>
    <s v="technology/wearables"/>
    <x v="2"/>
    <x v="8"/>
  </r>
  <r>
    <x v="498"/>
    <x v="492"/>
    <s v="Devolved background project"/>
    <x v="283"/>
    <n v="46317"/>
    <n v="0.239488107549121"/>
    <x v="0"/>
    <x v="361"/>
    <n v="79.994818652849744"/>
    <x v="3"/>
    <s v="DKK"/>
    <x v="470"/>
    <n v="1420264800"/>
    <b v="0"/>
    <b v="0"/>
    <s v="technology/web"/>
    <x v="2"/>
    <x v="2"/>
  </r>
  <r>
    <x v="499"/>
    <x v="493"/>
    <s v="Reverse-engineered executive emulation"/>
    <x v="284"/>
    <n v="78743"/>
    <n v="0.48072649572649573"/>
    <x v="0"/>
    <x v="362"/>
    <n v="38.003378378378379"/>
    <x v="1"/>
    <s v="USD"/>
    <x v="471"/>
    <n v="1458450000"/>
    <b v="0"/>
    <b v="1"/>
    <s v="film &amp; video/documentary"/>
    <x v="4"/>
    <x v="4"/>
  </r>
  <r>
    <x v="500"/>
    <x v="494"/>
    <s v="Team-oriented clear-thinking matrix"/>
    <x v="0"/>
    <n v="0"/>
    <n v="0"/>
    <x v="0"/>
    <x v="0"/>
    <e v="#DIV/0!"/>
    <x v="1"/>
    <s v="USD"/>
    <x v="472"/>
    <n v="1369803600"/>
    <b v="0"/>
    <b v="1"/>
    <s v="theater/plays"/>
    <x v="3"/>
    <x v="3"/>
  </r>
  <r>
    <x v="501"/>
    <x v="495"/>
    <s v="Focused coherent methodology"/>
    <x v="285"/>
    <n v="107743"/>
    <n v="0.70145182291666663"/>
    <x v="0"/>
    <x v="363"/>
    <n v="59.990534521158132"/>
    <x v="1"/>
    <s v="USD"/>
    <x v="473"/>
    <n v="1363237200"/>
    <b v="0"/>
    <b v="0"/>
    <s v="film &amp; video/documentary"/>
    <x v="4"/>
    <x v="4"/>
  </r>
  <r>
    <x v="502"/>
    <x v="212"/>
    <s v="Reduced context-sensitive complexity"/>
    <x v="81"/>
    <n v="6889"/>
    <n v="5.2992307692307694"/>
    <x v="1"/>
    <x v="129"/>
    <n v="37.037634408602152"/>
    <x v="2"/>
    <s v="AUD"/>
    <x v="474"/>
    <n v="1345870800"/>
    <b v="0"/>
    <b v="1"/>
    <s v="games/video games"/>
    <x v="6"/>
    <x v="11"/>
  </r>
  <r>
    <x v="503"/>
    <x v="496"/>
    <s v="Decentralized 4thgeneration time-frame"/>
    <x v="286"/>
    <n v="45983"/>
    <n v="1.8032549019607844"/>
    <x v="1"/>
    <x v="364"/>
    <n v="99.963043478260872"/>
    <x v="1"/>
    <s v="USD"/>
    <x v="72"/>
    <n v="1437454800"/>
    <b v="0"/>
    <b v="0"/>
    <s v="film &amp; video/drama"/>
    <x v="4"/>
    <x v="6"/>
  </r>
  <r>
    <x v="504"/>
    <x v="497"/>
    <s v="De-engineered cohesive moderator"/>
    <x v="168"/>
    <n v="6924"/>
    <n v="0.92320000000000002"/>
    <x v="0"/>
    <x v="197"/>
    <n v="111.6774193548387"/>
    <x v="6"/>
    <s v="EUR"/>
    <x v="443"/>
    <n v="1432011600"/>
    <b v="0"/>
    <b v="0"/>
    <s v="music/rock"/>
    <x v="1"/>
    <x v="1"/>
  </r>
  <r>
    <x v="505"/>
    <x v="498"/>
    <s v="Ameliorated explicit parallelism"/>
    <x v="262"/>
    <n v="12497"/>
    <n v="0.13901001112347053"/>
    <x v="0"/>
    <x v="365"/>
    <n v="36.014409221902014"/>
    <x v="1"/>
    <s v="USD"/>
    <x v="475"/>
    <n v="1366347600"/>
    <b v="0"/>
    <b v="1"/>
    <s v="publishing/radio &amp; podcasts"/>
    <x v="5"/>
    <x v="15"/>
  </r>
  <r>
    <x v="506"/>
    <x v="499"/>
    <s v="Customizable background monitoring"/>
    <x v="287"/>
    <n v="166874"/>
    <n v="9.2707777777777771"/>
    <x v="1"/>
    <x v="366"/>
    <n v="66.010284810126578"/>
    <x v="1"/>
    <s v="USD"/>
    <x v="81"/>
    <n v="1512885600"/>
    <b v="0"/>
    <b v="1"/>
    <s v="theater/plays"/>
    <x v="3"/>
    <x v="3"/>
  </r>
  <r>
    <x v="507"/>
    <x v="500"/>
    <s v="Compatible well-modulated budgetary management"/>
    <x v="118"/>
    <n v="837"/>
    <n v="0.39857142857142858"/>
    <x v="0"/>
    <x v="161"/>
    <n v="44.05263157894737"/>
    <x v="1"/>
    <s v="USD"/>
    <x v="476"/>
    <n v="1369717200"/>
    <b v="0"/>
    <b v="1"/>
    <s v="technology/web"/>
    <x v="2"/>
    <x v="2"/>
  </r>
  <r>
    <x v="508"/>
    <x v="501"/>
    <s v="Up-sized radical pricing structure"/>
    <x v="288"/>
    <n v="193820"/>
    <n v="1.1222929936305732"/>
    <x v="1"/>
    <x v="367"/>
    <n v="52.999726551818434"/>
    <x v="1"/>
    <s v="USD"/>
    <x v="192"/>
    <n v="1534654800"/>
    <b v="0"/>
    <b v="0"/>
    <s v="theater/plays"/>
    <x v="3"/>
    <x v="3"/>
  </r>
  <r>
    <x v="509"/>
    <x v="173"/>
    <s v="Robust zero-defect project"/>
    <x v="172"/>
    <n v="119510"/>
    <n v="0.70925816023738875"/>
    <x v="0"/>
    <x v="368"/>
    <n v="95"/>
    <x v="1"/>
    <s v="USD"/>
    <x v="477"/>
    <n v="1337058000"/>
    <b v="0"/>
    <b v="0"/>
    <s v="theater/plays"/>
    <x v="3"/>
    <x v="3"/>
  </r>
  <r>
    <x v="510"/>
    <x v="502"/>
    <s v="Re-engineered mobile task-force"/>
    <x v="75"/>
    <n v="9289"/>
    <n v="1.1908974358974358"/>
    <x v="1"/>
    <x v="54"/>
    <n v="70.908396946564892"/>
    <x v="2"/>
    <s v="AUD"/>
    <x v="478"/>
    <n v="1529816400"/>
    <b v="0"/>
    <b v="0"/>
    <s v="film &amp; video/drama"/>
    <x v="4"/>
    <x v="6"/>
  </r>
  <r>
    <x v="511"/>
    <x v="503"/>
    <s v="User-centric intangible neural-net"/>
    <x v="252"/>
    <n v="35498"/>
    <n v="0.24017591339648173"/>
    <x v="0"/>
    <x v="369"/>
    <n v="98.060773480662988"/>
    <x v="1"/>
    <s v="USD"/>
    <x v="479"/>
    <n v="1564894800"/>
    <b v="0"/>
    <b v="0"/>
    <s v="theater/plays"/>
    <x v="3"/>
    <x v="3"/>
  </r>
  <r>
    <x v="512"/>
    <x v="504"/>
    <s v="Organized explicit core"/>
    <x v="14"/>
    <n v="12678"/>
    <n v="1.3931868131868133"/>
    <x v="1"/>
    <x v="370"/>
    <n v="53.046025104602514"/>
    <x v="1"/>
    <s v="USD"/>
    <x v="480"/>
    <n v="1404622800"/>
    <b v="0"/>
    <b v="1"/>
    <s v="games/video games"/>
    <x v="6"/>
    <x v="11"/>
  </r>
  <r>
    <x v="513"/>
    <x v="505"/>
    <s v="Synchronized 6thgeneration adapter"/>
    <x v="111"/>
    <n v="3260"/>
    <n v="0.39277108433734942"/>
    <x v="3"/>
    <x v="164"/>
    <n v="93.142857142857139"/>
    <x v="1"/>
    <s v="USD"/>
    <x v="180"/>
    <n v="1284181200"/>
    <b v="0"/>
    <b v="0"/>
    <s v="film &amp; video/television"/>
    <x v="4"/>
    <x v="19"/>
  </r>
  <r>
    <x v="514"/>
    <x v="506"/>
    <s v="Centralized motivating capacity"/>
    <x v="289"/>
    <n v="31123"/>
    <n v="0.22439077144917088"/>
    <x v="3"/>
    <x v="371"/>
    <n v="58.945075757575758"/>
    <x v="5"/>
    <s v="CHF"/>
    <x v="481"/>
    <n v="1386741600"/>
    <b v="0"/>
    <b v="1"/>
    <s v="music/rock"/>
    <x v="1"/>
    <x v="1"/>
  </r>
  <r>
    <x v="515"/>
    <x v="507"/>
    <s v="Phased 24hour flexibility"/>
    <x v="133"/>
    <n v="4797"/>
    <n v="0.55779069767441858"/>
    <x v="0"/>
    <x v="221"/>
    <n v="36.067669172932334"/>
    <x v="0"/>
    <s v="CAD"/>
    <x v="482"/>
    <n v="1324792800"/>
    <b v="0"/>
    <b v="1"/>
    <s v="theater/plays"/>
    <x v="3"/>
    <x v="3"/>
  </r>
  <r>
    <x v="516"/>
    <x v="508"/>
    <s v="Exclusive 5thgeneration structure"/>
    <x v="290"/>
    <n v="53324"/>
    <n v="0.42523125996810207"/>
    <x v="0"/>
    <x v="372"/>
    <n v="63.030732860520096"/>
    <x v="1"/>
    <s v="USD"/>
    <x v="194"/>
    <n v="1284354000"/>
    <b v="0"/>
    <b v="0"/>
    <s v="publishing/nonfiction"/>
    <x v="5"/>
    <x v="9"/>
  </r>
  <r>
    <x v="517"/>
    <x v="509"/>
    <s v="Multi-tiered maximized orchestration"/>
    <x v="291"/>
    <n v="6608"/>
    <n v="1.1200000000000001"/>
    <x v="1"/>
    <x v="373"/>
    <n v="84.717948717948715"/>
    <x v="1"/>
    <s v="USD"/>
    <x v="483"/>
    <n v="1494392400"/>
    <b v="0"/>
    <b v="0"/>
    <s v="food/food trucks"/>
    <x v="0"/>
    <x v="0"/>
  </r>
  <r>
    <x v="518"/>
    <x v="510"/>
    <s v="Open-architected uniform instruction set"/>
    <x v="35"/>
    <n v="622"/>
    <n v="7.0681818181818179E-2"/>
    <x v="0"/>
    <x v="234"/>
    <n v="62.2"/>
    <x v="1"/>
    <s v="USD"/>
    <x v="484"/>
    <n v="1519538400"/>
    <b v="0"/>
    <b v="1"/>
    <s v="film &amp; video/animation"/>
    <x v="4"/>
    <x v="10"/>
  </r>
  <r>
    <x v="519"/>
    <x v="511"/>
    <s v="Exclusive asymmetric analyzer"/>
    <x v="96"/>
    <n v="180802"/>
    <n v="1.0174563871693867"/>
    <x v="1"/>
    <x v="374"/>
    <n v="101.97518330513255"/>
    <x v="1"/>
    <s v="USD"/>
    <x v="355"/>
    <n v="1421906400"/>
    <b v="0"/>
    <b v="1"/>
    <s v="music/rock"/>
    <x v="1"/>
    <x v="1"/>
  </r>
  <r>
    <x v="520"/>
    <x v="512"/>
    <s v="Organic radical collaboration"/>
    <x v="126"/>
    <n v="3406"/>
    <n v="4.2575000000000003"/>
    <x v="1"/>
    <x v="235"/>
    <n v="106.4375"/>
    <x v="1"/>
    <s v="USD"/>
    <x v="485"/>
    <n v="1555909200"/>
    <b v="0"/>
    <b v="0"/>
    <s v="theater/plays"/>
    <x v="3"/>
    <x v="3"/>
  </r>
  <r>
    <x v="521"/>
    <x v="513"/>
    <s v="Function-based multi-state software"/>
    <x v="4"/>
    <n v="11061"/>
    <n v="1.4553947368421052"/>
    <x v="1"/>
    <x v="375"/>
    <n v="29.975609756097562"/>
    <x v="1"/>
    <s v="USD"/>
    <x v="486"/>
    <n v="1472446800"/>
    <b v="0"/>
    <b v="1"/>
    <s v="film &amp; video/drama"/>
    <x v="4"/>
    <x v="6"/>
  </r>
  <r>
    <x v="522"/>
    <x v="514"/>
    <s v="Innovative static budgetary management"/>
    <x v="292"/>
    <n v="16389"/>
    <n v="0.32453465346534655"/>
    <x v="0"/>
    <x v="271"/>
    <n v="85.806282722513089"/>
    <x v="1"/>
    <s v="USD"/>
    <x v="487"/>
    <n v="1342328400"/>
    <b v="0"/>
    <b v="0"/>
    <s v="film &amp; video/shorts"/>
    <x v="4"/>
    <x v="12"/>
  </r>
  <r>
    <x v="523"/>
    <x v="515"/>
    <s v="Triple-buffered holistic ability"/>
    <x v="79"/>
    <n v="6303"/>
    <n v="7.003333333333333"/>
    <x v="1"/>
    <x v="121"/>
    <n v="70.82022471910112"/>
    <x v="1"/>
    <s v="USD"/>
    <x v="488"/>
    <n v="1268114400"/>
    <b v="0"/>
    <b v="0"/>
    <s v="film &amp; video/shorts"/>
    <x v="4"/>
    <x v="12"/>
  </r>
  <r>
    <x v="524"/>
    <x v="516"/>
    <s v="Diverse scalable superstructure"/>
    <x v="127"/>
    <n v="81136"/>
    <n v="0.83904860392967939"/>
    <x v="0"/>
    <x v="376"/>
    <n v="40.998484082870135"/>
    <x v="1"/>
    <s v="USD"/>
    <x v="489"/>
    <n v="1273381200"/>
    <b v="0"/>
    <b v="0"/>
    <s v="theater/plays"/>
    <x v="3"/>
    <x v="3"/>
  </r>
  <r>
    <x v="525"/>
    <x v="517"/>
    <s v="Balanced leadingedge data-warehouse"/>
    <x v="118"/>
    <n v="1768"/>
    <n v="0.84190476190476193"/>
    <x v="0"/>
    <x v="377"/>
    <n v="28.063492063492063"/>
    <x v="1"/>
    <s v="USD"/>
    <x v="490"/>
    <n v="1290837600"/>
    <b v="0"/>
    <b v="0"/>
    <s v="technology/wearables"/>
    <x v="2"/>
    <x v="8"/>
  </r>
  <r>
    <x v="526"/>
    <x v="518"/>
    <s v="Digitized bandwidth-monitored open architecture"/>
    <x v="111"/>
    <n v="12944"/>
    <n v="1.5595180722891566"/>
    <x v="1"/>
    <x v="98"/>
    <n v="88.054421768707485"/>
    <x v="1"/>
    <s v="USD"/>
    <x v="312"/>
    <n v="1454306400"/>
    <b v="0"/>
    <b v="1"/>
    <s v="theater/plays"/>
    <x v="3"/>
    <x v="3"/>
  </r>
  <r>
    <x v="527"/>
    <x v="519"/>
    <s v="Enterprise-wide intermediate portal"/>
    <x v="223"/>
    <n v="188480"/>
    <n v="0.99619450317124736"/>
    <x v="0"/>
    <x v="378"/>
    <n v="31"/>
    <x v="0"/>
    <s v="CAD"/>
    <x v="491"/>
    <n v="1457762400"/>
    <b v="0"/>
    <b v="0"/>
    <s v="film &amp; video/animation"/>
    <x v="4"/>
    <x v="10"/>
  </r>
  <r>
    <x v="528"/>
    <x v="520"/>
    <s v="Focused leadingedge matrix"/>
    <x v="25"/>
    <n v="7227"/>
    <n v="0.80300000000000005"/>
    <x v="0"/>
    <x v="175"/>
    <n v="90.337500000000006"/>
    <x v="4"/>
    <s v="GBP"/>
    <x v="492"/>
    <n v="1389074400"/>
    <b v="0"/>
    <b v="0"/>
    <s v="music/indie rock"/>
    <x v="1"/>
    <x v="7"/>
  </r>
  <r>
    <x v="529"/>
    <x v="521"/>
    <s v="Seamless logistical encryption"/>
    <x v="135"/>
    <n v="574"/>
    <n v="0.11254901960784314"/>
    <x v="0"/>
    <x v="352"/>
    <n v="63.777777777777779"/>
    <x v="1"/>
    <s v="USD"/>
    <x v="493"/>
    <n v="1402117200"/>
    <b v="0"/>
    <b v="0"/>
    <s v="games/video games"/>
    <x v="6"/>
    <x v="11"/>
  </r>
  <r>
    <x v="530"/>
    <x v="522"/>
    <s v="Stand-alone human-resource workforce"/>
    <x v="293"/>
    <n v="96328"/>
    <n v="0.91740952380952379"/>
    <x v="0"/>
    <x v="200"/>
    <n v="53.995515695067262"/>
    <x v="1"/>
    <s v="USD"/>
    <x v="494"/>
    <n v="1284440400"/>
    <b v="0"/>
    <b v="1"/>
    <s v="publishing/fiction"/>
    <x v="5"/>
    <x v="13"/>
  </r>
  <r>
    <x v="531"/>
    <x v="523"/>
    <s v="Automated zero tolerance implementation"/>
    <x v="294"/>
    <n v="178338"/>
    <n v="0.95521156936261387"/>
    <x v="2"/>
    <x v="379"/>
    <n v="48.993956043956047"/>
    <x v="5"/>
    <s v="CHF"/>
    <x v="495"/>
    <n v="1388988000"/>
    <b v="0"/>
    <b v="0"/>
    <s v="games/video games"/>
    <x v="6"/>
    <x v="11"/>
  </r>
  <r>
    <x v="532"/>
    <x v="524"/>
    <s v="Pre-emptive grid-enabled contingency"/>
    <x v="39"/>
    <n v="8046"/>
    <n v="5.0287499999999996"/>
    <x v="1"/>
    <x v="105"/>
    <n v="63.857142857142854"/>
    <x v="0"/>
    <s v="CAD"/>
    <x v="496"/>
    <n v="1516946400"/>
    <b v="0"/>
    <b v="0"/>
    <s v="theater/plays"/>
    <x v="3"/>
    <x v="3"/>
  </r>
  <r>
    <x v="533"/>
    <x v="525"/>
    <s v="Multi-lateral didactic encoding"/>
    <x v="295"/>
    <n v="184086"/>
    <n v="1.5924394463667819"/>
    <x v="1"/>
    <x v="380"/>
    <n v="82.996393146979258"/>
    <x v="4"/>
    <s v="GBP"/>
    <x v="497"/>
    <n v="1377752400"/>
    <b v="0"/>
    <b v="0"/>
    <s v="music/indie rock"/>
    <x v="1"/>
    <x v="7"/>
  </r>
  <r>
    <x v="534"/>
    <x v="526"/>
    <s v="Self-enabling didactic orchestration"/>
    <x v="296"/>
    <n v="13385"/>
    <n v="0.15022446689113356"/>
    <x v="0"/>
    <x v="166"/>
    <n v="55.08230452674897"/>
    <x v="1"/>
    <s v="USD"/>
    <x v="498"/>
    <n v="1534568400"/>
    <b v="0"/>
    <b v="1"/>
    <s v="film &amp; video/drama"/>
    <x v="4"/>
    <x v="6"/>
  </r>
  <r>
    <x v="535"/>
    <x v="527"/>
    <s v="Profit-focused 24/7 data-warehouse"/>
    <x v="97"/>
    <n v="12533"/>
    <n v="4.820384615384615"/>
    <x v="1"/>
    <x v="381"/>
    <n v="62.044554455445542"/>
    <x v="6"/>
    <s v="EUR"/>
    <x v="499"/>
    <n v="1528606800"/>
    <b v="0"/>
    <b v="1"/>
    <s v="theater/plays"/>
    <x v="3"/>
    <x v="3"/>
  </r>
  <r>
    <x v="536"/>
    <x v="528"/>
    <s v="Enhanced methodical middleware"/>
    <x v="122"/>
    <n v="14697"/>
    <n v="1.4996938775510205"/>
    <x v="1"/>
    <x v="382"/>
    <n v="104.97857142857143"/>
    <x v="6"/>
    <s v="EUR"/>
    <x v="500"/>
    <n v="1284872400"/>
    <b v="0"/>
    <b v="0"/>
    <s v="publishing/fiction"/>
    <x v="5"/>
    <x v="13"/>
  </r>
  <r>
    <x v="537"/>
    <x v="529"/>
    <s v="Synchronized client-driven projection"/>
    <x v="197"/>
    <n v="98935"/>
    <n v="1.1722156398104266"/>
    <x v="1"/>
    <x v="383"/>
    <n v="94.044676806083643"/>
    <x v="3"/>
    <s v="DKK"/>
    <x v="501"/>
    <n v="1537592400"/>
    <b v="1"/>
    <b v="1"/>
    <s v="film &amp; video/documentary"/>
    <x v="4"/>
    <x v="4"/>
  </r>
  <r>
    <x v="538"/>
    <x v="530"/>
    <s v="Networked didactic time-frame"/>
    <x v="297"/>
    <n v="57034"/>
    <n v="0.37695968274950431"/>
    <x v="0"/>
    <x v="384"/>
    <n v="44.007716049382715"/>
    <x v="1"/>
    <s v="USD"/>
    <x v="502"/>
    <n v="1381208400"/>
    <b v="0"/>
    <b v="0"/>
    <s v="games/mobile games"/>
    <x v="6"/>
    <x v="20"/>
  </r>
  <r>
    <x v="539"/>
    <x v="531"/>
    <s v="Assimilated exuding toolset"/>
    <x v="122"/>
    <n v="7120"/>
    <n v="0.72653061224489801"/>
    <x v="0"/>
    <x v="385"/>
    <n v="92.467532467532465"/>
    <x v="1"/>
    <s v="USD"/>
    <x v="503"/>
    <n v="1562475600"/>
    <b v="0"/>
    <b v="1"/>
    <s v="food/food trucks"/>
    <x v="0"/>
    <x v="0"/>
  </r>
  <r>
    <x v="540"/>
    <x v="532"/>
    <s v="Front-line client-server secured line"/>
    <x v="98"/>
    <n v="14097"/>
    <n v="2.6598113207547169"/>
    <x v="1"/>
    <x v="326"/>
    <n v="57.072874493927124"/>
    <x v="1"/>
    <s v="USD"/>
    <x v="504"/>
    <n v="1527397200"/>
    <b v="0"/>
    <b v="0"/>
    <s v="photography/photography books"/>
    <x v="7"/>
    <x v="14"/>
  </r>
  <r>
    <x v="541"/>
    <x v="533"/>
    <s v="Polarized systemic Internet solution"/>
    <x v="298"/>
    <n v="43086"/>
    <n v="0.24205617977528091"/>
    <x v="0"/>
    <x v="386"/>
    <n v="109.07848101265823"/>
    <x v="6"/>
    <s v="EUR"/>
    <x v="505"/>
    <n v="1436158800"/>
    <b v="0"/>
    <b v="0"/>
    <s v="games/mobile games"/>
    <x v="6"/>
    <x v="20"/>
  </r>
  <r>
    <x v="542"/>
    <x v="534"/>
    <s v="Profit-focused exuding moderator"/>
    <x v="299"/>
    <n v="1930"/>
    <n v="2.5064935064935064E-2"/>
    <x v="0"/>
    <x v="240"/>
    <n v="39.387755102040813"/>
    <x v="4"/>
    <s v="GBP"/>
    <x v="506"/>
    <n v="1456034400"/>
    <b v="0"/>
    <b v="0"/>
    <s v="music/indie rock"/>
    <x v="1"/>
    <x v="7"/>
  </r>
  <r>
    <x v="543"/>
    <x v="535"/>
    <s v="Cross-group high-level moderator"/>
    <x v="300"/>
    <n v="13864"/>
    <n v="0.1632979976442874"/>
    <x v="0"/>
    <x v="80"/>
    <n v="77.022222222222226"/>
    <x v="1"/>
    <s v="USD"/>
    <x v="507"/>
    <n v="1380171600"/>
    <b v="0"/>
    <b v="0"/>
    <s v="games/video games"/>
    <x v="6"/>
    <x v="11"/>
  </r>
  <r>
    <x v="544"/>
    <x v="536"/>
    <s v="Public-key 3rdgeneration system engine"/>
    <x v="54"/>
    <n v="7742"/>
    <n v="2.7650000000000001"/>
    <x v="1"/>
    <x v="286"/>
    <n v="92.166666666666671"/>
    <x v="1"/>
    <s v="USD"/>
    <x v="508"/>
    <n v="1453356000"/>
    <b v="0"/>
    <b v="0"/>
    <s v="music/rock"/>
    <x v="1"/>
    <x v="1"/>
  </r>
  <r>
    <x v="545"/>
    <x v="537"/>
    <s v="Organized value-added access"/>
    <x v="301"/>
    <n v="164109"/>
    <n v="0.88803571428571426"/>
    <x v="0"/>
    <x v="387"/>
    <n v="61.007063197026021"/>
    <x v="1"/>
    <s v="USD"/>
    <x v="509"/>
    <n v="1578981600"/>
    <b v="0"/>
    <b v="0"/>
    <s v="theater/plays"/>
    <x v="3"/>
    <x v="3"/>
  </r>
  <r>
    <x v="546"/>
    <x v="538"/>
    <s v="Cloned global Graphical User Interface"/>
    <x v="3"/>
    <n v="6870"/>
    <n v="1.6357142857142857"/>
    <x v="1"/>
    <x v="39"/>
    <n v="78.068181818181813"/>
    <x v="1"/>
    <s v="USD"/>
    <x v="510"/>
    <n v="1537419600"/>
    <b v="0"/>
    <b v="1"/>
    <s v="theater/plays"/>
    <x v="3"/>
    <x v="3"/>
  </r>
  <r>
    <x v="547"/>
    <x v="539"/>
    <s v="Focused solution-oriented matrix"/>
    <x v="81"/>
    <n v="12597"/>
    <n v="9.69"/>
    <x v="1"/>
    <x v="388"/>
    <n v="80.75"/>
    <x v="1"/>
    <s v="USD"/>
    <x v="511"/>
    <n v="1423202400"/>
    <b v="0"/>
    <b v="0"/>
    <s v="film &amp; video/drama"/>
    <x v="4"/>
    <x v="6"/>
  </r>
  <r>
    <x v="548"/>
    <x v="540"/>
    <s v="Monitored discrete toolset"/>
    <x v="302"/>
    <n v="179074"/>
    <n v="2.7091376701966716"/>
    <x v="1"/>
    <x v="389"/>
    <n v="59.991289782244557"/>
    <x v="1"/>
    <s v="USD"/>
    <x v="512"/>
    <n v="1460610000"/>
    <b v="0"/>
    <b v="0"/>
    <s v="theater/plays"/>
    <x v="3"/>
    <x v="3"/>
  </r>
  <r>
    <x v="549"/>
    <x v="541"/>
    <s v="Business-focused intermediate system engine"/>
    <x v="303"/>
    <n v="83843"/>
    <n v="2.8421355932203389"/>
    <x v="1"/>
    <x v="390"/>
    <n v="110.03018372703411"/>
    <x v="1"/>
    <s v="USD"/>
    <x v="513"/>
    <n v="1370494800"/>
    <b v="0"/>
    <b v="0"/>
    <s v="technology/wearables"/>
    <x v="2"/>
    <x v="8"/>
  </r>
  <r>
    <x v="550"/>
    <x v="542"/>
    <s v="De-engineered disintermediate encoding"/>
    <x v="0"/>
    <n v="4"/>
    <n v="0.04"/>
    <x v="3"/>
    <x v="49"/>
    <n v="4"/>
    <x v="5"/>
    <s v="CHF"/>
    <x v="514"/>
    <n v="1332306000"/>
    <b v="0"/>
    <b v="0"/>
    <s v="music/indie rock"/>
    <x v="1"/>
    <x v="7"/>
  </r>
  <r>
    <x v="551"/>
    <x v="543"/>
    <s v="Streamlined upward-trending analyzer"/>
    <x v="304"/>
    <n v="105598"/>
    <n v="0.58632981676846196"/>
    <x v="0"/>
    <x v="391"/>
    <n v="37.99856063332134"/>
    <x v="2"/>
    <s v="AUD"/>
    <x v="515"/>
    <n v="1422511200"/>
    <b v="0"/>
    <b v="1"/>
    <s v="technology/web"/>
    <x v="2"/>
    <x v="2"/>
  </r>
  <r>
    <x v="552"/>
    <x v="544"/>
    <s v="Distributed human-resource policy"/>
    <x v="25"/>
    <n v="8866"/>
    <n v="0.98511111111111116"/>
    <x v="0"/>
    <x v="45"/>
    <n v="96.369565217391298"/>
    <x v="1"/>
    <s v="USD"/>
    <x v="516"/>
    <n v="1480312800"/>
    <b v="0"/>
    <b v="0"/>
    <s v="theater/plays"/>
    <x v="3"/>
    <x v="3"/>
  </r>
  <r>
    <x v="553"/>
    <x v="545"/>
    <s v="De-engineered 5thgeneration contingency"/>
    <x v="305"/>
    <n v="75022"/>
    <n v="0.43975381008206332"/>
    <x v="0"/>
    <x v="392"/>
    <n v="72.978599221789878"/>
    <x v="1"/>
    <s v="USD"/>
    <x v="517"/>
    <n v="1294034400"/>
    <b v="0"/>
    <b v="0"/>
    <s v="music/rock"/>
    <x v="1"/>
    <x v="1"/>
  </r>
  <r>
    <x v="554"/>
    <x v="546"/>
    <s v="Multi-channeled upward-trending application"/>
    <x v="40"/>
    <n v="14408"/>
    <n v="1.5166315789473683"/>
    <x v="1"/>
    <x v="353"/>
    <n v="26.007220216606498"/>
    <x v="0"/>
    <s v="CAD"/>
    <x v="518"/>
    <n v="1482645600"/>
    <b v="0"/>
    <b v="0"/>
    <s v="music/indie rock"/>
    <x v="1"/>
    <x v="7"/>
  </r>
  <r>
    <x v="555"/>
    <x v="547"/>
    <s v="Organic maximized database"/>
    <x v="9"/>
    <n v="14089"/>
    <n v="2.2363492063492063"/>
    <x v="1"/>
    <x v="18"/>
    <n v="104.36296296296297"/>
    <x v="3"/>
    <s v="DKK"/>
    <x v="519"/>
    <n v="1399093200"/>
    <b v="0"/>
    <b v="0"/>
    <s v="music/rock"/>
    <x v="1"/>
    <x v="1"/>
  </r>
  <r>
    <x v="556"/>
    <x v="195"/>
    <s v="Grass-roots 24/7 attitude"/>
    <x v="5"/>
    <n v="12467"/>
    <n v="2.3975"/>
    <x v="1"/>
    <x v="393"/>
    <n v="102.18852459016394"/>
    <x v="1"/>
    <s v="USD"/>
    <x v="520"/>
    <n v="1315890000"/>
    <b v="0"/>
    <b v="1"/>
    <s v="publishing/translations"/>
    <x v="5"/>
    <x v="18"/>
  </r>
  <r>
    <x v="557"/>
    <x v="548"/>
    <s v="Team-oriented global strategy"/>
    <x v="46"/>
    <n v="11960"/>
    <n v="1.9933333333333334"/>
    <x v="1"/>
    <x v="394"/>
    <n v="54.117647058823529"/>
    <x v="1"/>
    <s v="USD"/>
    <x v="521"/>
    <n v="1444021200"/>
    <b v="0"/>
    <b v="1"/>
    <s v="film &amp; video/science fiction"/>
    <x v="4"/>
    <x v="22"/>
  </r>
  <r>
    <x v="558"/>
    <x v="549"/>
    <s v="Enhanced client-driven capacity"/>
    <x v="306"/>
    <n v="7966"/>
    <n v="1.373448275862069"/>
    <x v="1"/>
    <x v="105"/>
    <n v="63.222222222222221"/>
    <x v="1"/>
    <s v="USD"/>
    <x v="522"/>
    <n v="1460005200"/>
    <b v="0"/>
    <b v="0"/>
    <s v="theater/plays"/>
    <x v="3"/>
    <x v="3"/>
  </r>
  <r>
    <x v="559"/>
    <x v="550"/>
    <s v="Exclusive systematic productivity"/>
    <x v="307"/>
    <n v="106321"/>
    <n v="1.009696106362773"/>
    <x v="1"/>
    <x v="395"/>
    <n v="104.03228962818004"/>
    <x v="1"/>
    <s v="USD"/>
    <x v="523"/>
    <n v="1470718800"/>
    <b v="0"/>
    <b v="0"/>
    <s v="theater/plays"/>
    <x v="3"/>
    <x v="3"/>
  </r>
  <r>
    <x v="560"/>
    <x v="551"/>
    <s v="Re-engineered radical policy"/>
    <x v="77"/>
    <n v="158832"/>
    <n v="7.9416000000000002"/>
    <x v="1"/>
    <x v="396"/>
    <n v="49.994334277620396"/>
    <x v="1"/>
    <s v="USD"/>
    <x v="524"/>
    <n v="1325052000"/>
    <b v="0"/>
    <b v="0"/>
    <s v="film &amp; video/animation"/>
    <x v="4"/>
    <x v="10"/>
  </r>
  <r>
    <x v="561"/>
    <x v="552"/>
    <s v="Down-sized logistical adapter"/>
    <x v="162"/>
    <n v="11091"/>
    <n v="3.6970000000000001"/>
    <x v="1"/>
    <x v="40"/>
    <n v="56.015151515151516"/>
    <x v="5"/>
    <s v="CHF"/>
    <x v="525"/>
    <n v="1319000400"/>
    <b v="0"/>
    <b v="0"/>
    <s v="theater/plays"/>
    <x v="3"/>
    <x v="3"/>
  </r>
  <r>
    <x v="562"/>
    <x v="553"/>
    <s v="Configurable bandwidth-monitored throughput"/>
    <x v="34"/>
    <n v="1269"/>
    <n v="0.12818181818181817"/>
    <x v="0"/>
    <x v="150"/>
    <n v="48.807692307692307"/>
    <x v="5"/>
    <s v="CHF"/>
    <x v="188"/>
    <n v="1552539600"/>
    <b v="0"/>
    <b v="0"/>
    <s v="music/rock"/>
    <x v="1"/>
    <x v="1"/>
  </r>
  <r>
    <x v="563"/>
    <x v="554"/>
    <s v="Optional tangible pricing structure"/>
    <x v="41"/>
    <n v="5107"/>
    <n v="1.3802702702702703"/>
    <x v="1"/>
    <x v="72"/>
    <n v="60.082352941176474"/>
    <x v="2"/>
    <s v="AUD"/>
    <x v="526"/>
    <n v="1543816800"/>
    <b v="0"/>
    <b v="0"/>
    <s v="film &amp; video/documentary"/>
    <x v="4"/>
    <x v="4"/>
  </r>
  <r>
    <x v="564"/>
    <x v="555"/>
    <s v="Organic high-level implementation"/>
    <x v="308"/>
    <n v="141393"/>
    <n v="0.83813278008298753"/>
    <x v="0"/>
    <x v="397"/>
    <n v="78.990502793296088"/>
    <x v="1"/>
    <s v="USD"/>
    <x v="527"/>
    <n v="1427086800"/>
    <b v="0"/>
    <b v="0"/>
    <s v="theater/plays"/>
    <x v="3"/>
    <x v="3"/>
  </r>
  <r>
    <x v="565"/>
    <x v="556"/>
    <s v="Decentralized logistical collaboration"/>
    <x v="309"/>
    <n v="194166"/>
    <n v="2.0460063224446787"/>
    <x v="1"/>
    <x v="398"/>
    <n v="53.99499443826474"/>
    <x v="1"/>
    <s v="USD"/>
    <x v="528"/>
    <n v="1323064800"/>
    <b v="0"/>
    <b v="0"/>
    <s v="theater/plays"/>
    <x v="3"/>
    <x v="3"/>
  </r>
  <r>
    <x v="566"/>
    <x v="557"/>
    <s v="Advanced content-based installation"/>
    <x v="29"/>
    <n v="4124"/>
    <n v="0.44344086021505374"/>
    <x v="0"/>
    <x v="95"/>
    <n v="111.45945945945945"/>
    <x v="1"/>
    <s v="USD"/>
    <x v="522"/>
    <n v="1458277200"/>
    <b v="0"/>
    <b v="1"/>
    <s v="music/electric music"/>
    <x v="1"/>
    <x v="5"/>
  </r>
  <r>
    <x v="567"/>
    <x v="558"/>
    <s v="Distributed high-level open architecture"/>
    <x v="85"/>
    <n v="14865"/>
    <n v="2.1860294117647059"/>
    <x v="1"/>
    <x v="146"/>
    <n v="60.922131147540981"/>
    <x v="1"/>
    <s v="USD"/>
    <x v="529"/>
    <n v="1405141200"/>
    <b v="0"/>
    <b v="0"/>
    <s v="music/rock"/>
    <x v="1"/>
    <x v="1"/>
  </r>
  <r>
    <x v="568"/>
    <x v="559"/>
    <s v="Synergized zero tolerance help-desk"/>
    <x v="310"/>
    <n v="134688"/>
    <n v="1.8603314917127072"/>
    <x v="1"/>
    <x v="399"/>
    <n v="26.0015444015444"/>
    <x v="1"/>
    <s v="USD"/>
    <x v="530"/>
    <n v="1283058000"/>
    <b v="0"/>
    <b v="0"/>
    <s v="theater/plays"/>
    <x v="3"/>
    <x v="3"/>
  </r>
  <r>
    <x v="569"/>
    <x v="560"/>
    <s v="Extended multi-tasking definition"/>
    <x v="311"/>
    <n v="47705"/>
    <n v="2.3733830845771142"/>
    <x v="1"/>
    <x v="400"/>
    <n v="80.993208828522924"/>
    <x v="6"/>
    <s v="EUR"/>
    <x v="531"/>
    <n v="1295762400"/>
    <b v="0"/>
    <b v="0"/>
    <s v="film &amp; video/animation"/>
    <x v="4"/>
    <x v="10"/>
  </r>
  <r>
    <x v="570"/>
    <x v="561"/>
    <s v="Realigned uniform knowledge user"/>
    <x v="312"/>
    <n v="95364"/>
    <n v="3.0565384615384614"/>
    <x v="1"/>
    <x v="401"/>
    <n v="34.995963302752294"/>
    <x v="1"/>
    <s v="USD"/>
    <x v="515"/>
    <n v="1419573600"/>
    <b v="0"/>
    <b v="1"/>
    <s v="music/rock"/>
    <x v="1"/>
    <x v="1"/>
  </r>
  <r>
    <x v="571"/>
    <x v="562"/>
    <s v="Monitored grid-enabled model"/>
    <x v="26"/>
    <n v="3295"/>
    <n v="0.94142857142857139"/>
    <x v="0"/>
    <x v="164"/>
    <n v="94.142857142857139"/>
    <x v="6"/>
    <s v="EUR"/>
    <x v="532"/>
    <n v="1438750800"/>
    <b v="0"/>
    <b v="0"/>
    <s v="film &amp; video/shorts"/>
    <x v="4"/>
    <x v="12"/>
  </r>
  <r>
    <x v="572"/>
    <x v="563"/>
    <s v="Assimilated actuating policy"/>
    <x v="25"/>
    <n v="4896"/>
    <n v="0.54400000000000004"/>
    <x v="3"/>
    <x v="115"/>
    <n v="52.085106382978722"/>
    <x v="1"/>
    <s v="USD"/>
    <x v="533"/>
    <n v="1444798800"/>
    <b v="0"/>
    <b v="1"/>
    <s v="music/rock"/>
    <x v="1"/>
    <x v="1"/>
  </r>
  <r>
    <x v="573"/>
    <x v="564"/>
    <s v="Total incremental productivity"/>
    <x v="313"/>
    <n v="7496"/>
    <n v="1.1188059701492536"/>
    <x v="1"/>
    <x v="402"/>
    <n v="24.986666666666668"/>
    <x v="1"/>
    <s v="USD"/>
    <x v="409"/>
    <n v="1399179600"/>
    <b v="0"/>
    <b v="0"/>
    <s v="journalism/audio"/>
    <x v="8"/>
    <x v="23"/>
  </r>
  <r>
    <x v="574"/>
    <x v="565"/>
    <s v="Adaptive local task-force"/>
    <x v="50"/>
    <n v="9967"/>
    <n v="3.6914814814814814"/>
    <x v="1"/>
    <x v="358"/>
    <n v="69.215277777777771"/>
    <x v="1"/>
    <s v="USD"/>
    <x v="534"/>
    <n v="1576562400"/>
    <b v="0"/>
    <b v="1"/>
    <s v="food/food trucks"/>
    <x v="0"/>
    <x v="0"/>
  </r>
  <r>
    <x v="575"/>
    <x v="566"/>
    <s v="Universal zero-defect concept"/>
    <x v="314"/>
    <n v="52421"/>
    <n v="0.62930372148859548"/>
    <x v="0"/>
    <x v="21"/>
    <n v="93.944444444444443"/>
    <x v="1"/>
    <s v="USD"/>
    <x v="53"/>
    <n v="1400821200"/>
    <b v="0"/>
    <b v="1"/>
    <s v="theater/plays"/>
    <x v="3"/>
    <x v="3"/>
  </r>
  <r>
    <x v="576"/>
    <x v="567"/>
    <s v="Object-based bottom-line superstructure"/>
    <x v="62"/>
    <n v="6298"/>
    <n v="0.6492783505154639"/>
    <x v="0"/>
    <x v="251"/>
    <n v="98.40625"/>
    <x v="1"/>
    <s v="USD"/>
    <x v="535"/>
    <n v="1510984800"/>
    <b v="0"/>
    <b v="0"/>
    <s v="theater/plays"/>
    <x v="3"/>
    <x v="3"/>
  </r>
  <r>
    <x v="577"/>
    <x v="568"/>
    <s v="Adaptive 24hour projection"/>
    <x v="139"/>
    <n v="1546"/>
    <n v="0.18853658536585366"/>
    <x v="3"/>
    <x v="95"/>
    <n v="41.783783783783782"/>
    <x v="1"/>
    <s v="USD"/>
    <x v="536"/>
    <n v="1302066000"/>
    <b v="0"/>
    <b v="0"/>
    <s v="music/jazz"/>
    <x v="1"/>
    <x v="17"/>
  </r>
  <r>
    <x v="578"/>
    <x v="569"/>
    <s v="Sharable radical toolset"/>
    <x v="315"/>
    <n v="16168"/>
    <n v="0.1675440414507772"/>
    <x v="0"/>
    <x v="242"/>
    <n v="65.991836734693877"/>
    <x v="1"/>
    <s v="USD"/>
    <x v="537"/>
    <n v="1322978400"/>
    <b v="0"/>
    <b v="0"/>
    <s v="film &amp; video/science fiction"/>
    <x v="4"/>
    <x v="22"/>
  </r>
  <r>
    <x v="579"/>
    <x v="570"/>
    <s v="Focused multimedia knowledgebase"/>
    <x v="8"/>
    <n v="6269"/>
    <n v="1.0111290322580646"/>
    <x v="1"/>
    <x v="215"/>
    <n v="72.05747126436782"/>
    <x v="1"/>
    <s v="USD"/>
    <x v="538"/>
    <n v="1313730000"/>
    <b v="0"/>
    <b v="0"/>
    <s v="music/jazz"/>
    <x v="1"/>
    <x v="17"/>
  </r>
  <r>
    <x v="580"/>
    <x v="251"/>
    <s v="Seamless 6thgeneration extranet"/>
    <x v="316"/>
    <n v="149578"/>
    <n v="3.4150228310502282"/>
    <x v="1"/>
    <x v="403"/>
    <n v="48.003209242618745"/>
    <x v="1"/>
    <s v="USD"/>
    <x v="539"/>
    <n v="1394085600"/>
    <b v="0"/>
    <b v="0"/>
    <s v="theater/plays"/>
    <x v="3"/>
    <x v="3"/>
  </r>
  <r>
    <x v="581"/>
    <x v="571"/>
    <s v="Sharable mobile knowledgebase"/>
    <x v="46"/>
    <n v="3841"/>
    <n v="0.64016666666666666"/>
    <x v="0"/>
    <x v="83"/>
    <n v="54.098591549295776"/>
    <x v="1"/>
    <s v="USD"/>
    <x v="540"/>
    <n v="1305349200"/>
    <b v="0"/>
    <b v="0"/>
    <s v="technology/web"/>
    <x v="2"/>
    <x v="2"/>
  </r>
  <r>
    <x v="582"/>
    <x v="572"/>
    <s v="Cross-group global system engine"/>
    <x v="251"/>
    <n v="4531"/>
    <n v="0.5208045977011494"/>
    <x v="0"/>
    <x v="344"/>
    <n v="107.88095238095238"/>
    <x v="1"/>
    <s v="USD"/>
    <x v="505"/>
    <n v="1434344400"/>
    <b v="0"/>
    <b v="1"/>
    <s v="games/video games"/>
    <x v="6"/>
    <x v="11"/>
  </r>
  <r>
    <x v="583"/>
    <x v="573"/>
    <s v="Centralized clear-thinking conglomeration"/>
    <x v="317"/>
    <n v="60934"/>
    <n v="3.2240211640211642"/>
    <x v="1"/>
    <x v="404"/>
    <n v="67.034103410341032"/>
    <x v="1"/>
    <s v="USD"/>
    <x v="541"/>
    <n v="1331186400"/>
    <b v="0"/>
    <b v="0"/>
    <s v="film &amp; video/documentary"/>
    <x v="4"/>
    <x v="4"/>
  </r>
  <r>
    <x v="584"/>
    <x v="8"/>
    <s v="De-engineered cohesive system engine"/>
    <x v="318"/>
    <n v="103255"/>
    <n v="1.1950810185185186"/>
    <x v="1"/>
    <x v="405"/>
    <n v="64.01425914445133"/>
    <x v="1"/>
    <s v="USD"/>
    <x v="542"/>
    <n v="1336539600"/>
    <b v="0"/>
    <b v="0"/>
    <s v="technology/web"/>
    <x v="2"/>
    <x v="2"/>
  </r>
  <r>
    <x v="585"/>
    <x v="574"/>
    <s v="Reactive analyzing function"/>
    <x v="200"/>
    <n v="13065"/>
    <n v="1.4679775280898877"/>
    <x v="1"/>
    <x v="158"/>
    <n v="96.066176470588232"/>
    <x v="1"/>
    <s v="USD"/>
    <x v="543"/>
    <n v="1269752400"/>
    <b v="0"/>
    <b v="0"/>
    <s v="publishing/translations"/>
    <x v="5"/>
    <x v="18"/>
  </r>
  <r>
    <x v="586"/>
    <x v="575"/>
    <s v="Robust hybrid budgetary management"/>
    <x v="31"/>
    <n v="6654"/>
    <n v="9.5057142857142853"/>
    <x v="1"/>
    <x v="406"/>
    <n v="51.184615384615384"/>
    <x v="1"/>
    <s v="USD"/>
    <x v="544"/>
    <n v="1291615200"/>
    <b v="0"/>
    <b v="0"/>
    <s v="music/rock"/>
    <x v="1"/>
    <x v="1"/>
  </r>
  <r>
    <x v="587"/>
    <x v="576"/>
    <s v="Open-source analyzing monitoring"/>
    <x v="151"/>
    <n v="6852"/>
    <n v="0.72893617021276591"/>
    <x v="0"/>
    <x v="388"/>
    <n v="43.92307692307692"/>
    <x v="0"/>
    <s v="CAD"/>
    <x v="35"/>
    <n v="1552366800"/>
    <b v="0"/>
    <b v="1"/>
    <s v="food/food trucks"/>
    <x v="0"/>
    <x v="0"/>
  </r>
  <r>
    <x v="588"/>
    <x v="577"/>
    <s v="Up-sized discrete firmware"/>
    <x v="215"/>
    <n v="124517"/>
    <n v="0.7900824873096447"/>
    <x v="0"/>
    <x v="407"/>
    <n v="91.021198830409361"/>
    <x v="4"/>
    <s v="GBP"/>
    <x v="152"/>
    <n v="1272171600"/>
    <b v="0"/>
    <b v="0"/>
    <s v="theater/plays"/>
    <x v="3"/>
    <x v="3"/>
  </r>
  <r>
    <x v="589"/>
    <x v="578"/>
    <s v="Exclusive intangible extranet"/>
    <x v="58"/>
    <n v="5113"/>
    <n v="0.64721518987341775"/>
    <x v="0"/>
    <x v="408"/>
    <n v="50.127450980392155"/>
    <x v="1"/>
    <s v="USD"/>
    <x v="545"/>
    <n v="1436677200"/>
    <b v="0"/>
    <b v="0"/>
    <s v="film &amp; video/documentary"/>
    <x v="4"/>
    <x v="4"/>
  </r>
  <r>
    <x v="590"/>
    <x v="579"/>
    <s v="Synergized analyzing process improvement"/>
    <x v="143"/>
    <n v="5824"/>
    <n v="0.82028169014084507"/>
    <x v="0"/>
    <x v="99"/>
    <n v="67.720930232558146"/>
    <x v="2"/>
    <s v="AUD"/>
    <x v="546"/>
    <n v="1420092000"/>
    <b v="0"/>
    <b v="0"/>
    <s v="publishing/radio &amp; podcasts"/>
    <x v="5"/>
    <x v="15"/>
  </r>
  <r>
    <x v="591"/>
    <x v="580"/>
    <s v="Realigned dedicated system engine"/>
    <x v="60"/>
    <n v="6226"/>
    <n v="10.376666666666667"/>
    <x v="1"/>
    <x v="408"/>
    <n v="61.03921568627451"/>
    <x v="1"/>
    <s v="USD"/>
    <x v="547"/>
    <n v="1279947600"/>
    <b v="0"/>
    <b v="0"/>
    <s v="games/video games"/>
    <x v="6"/>
    <x v="11"/>
  </r>
  <r>
    <x v="592"/>
    <x v="581"/>
    <s v="Object-based bandwidth-monitored concept"/>
    <x v="154"/>
    <n v="20243"/>
    <n v="0.12910076530612244"/>
    <x v="0"/>
    <x v="259"/>
    <n v="80.011857707509876"/>
    <x v="1"/>
    <s v="USD"/>
    <x v="548"/>
    <n v="1402203600"/>
    <b v="0"/>
    <b v="0"/>
    <s v="theater/plays"/>
    <x v="3"/>
    <x v="3"/>
  </r>
  <r>
    <x v="593"/>
    <x v="582"/>
    <s v="Ameliorated client-driven open system"/>
    <x v="319"/>
    <n v="188288"/>
    <n v="1.5484210526315789"/>
    <x v="1"/>
    <x v="409"/>
    <n v="47.001497753369947"/>
    <x v="1"/>
    <s v="USD"/>
    <x v="549"/>
    <n v="1396933200"/>
    <b v="0"/>
    <b v="0"/>
    <s v="film &amp; video/animation"/>
    <x v="4"/>
    <x v="10"/>
  </r>
  <r>
    <x v="594"/>
    <x v="583"/>
    <s v="Upgradable leadingedge Local Area Network"/>
    <x v="320"/>
    <n v="11167"/>
    <n v="7.0991735537190084E-2"/>
    <x v="0"/>
    <x v="144"/>
    <n v="71.127388535031841"/>
    <x v="1"/>
    <s v="USD"/>
    <x v="550"/>
    <n v="1467262800"/>
    <b v="0"/>
    <b v="1"/>
    <s v="theater/plays"/>
    <x v="3"/>
    <x v="3"/>
  </r>
  <r>
    <x v="595"/>
    <x v="584"/>
    <s v="Customizable intermediate data-warehouse"/>
    <x v="321"/>
    <n v="146595"/>
    <n v="2.0852773826458035"/>
    <x v="1"/>
    <x v="410"/>
    <n v="89.99079189686924"/>
    <x v="1"/>
    <s v="USD"/>
    <x v="551"/>
    <n v="1270530000"/>
    <b v="0"/>
    <b v="1"/>
    <s v="theater/plays"/>
    <x v="3"/>
    <x v="3"/>
  </r>
  <r>
    <x v="596"/>
    <x v="585"/>
    <s v="Managed optimizing archive"/>
    <x v="58"/>
    <n v="7875"/>
    <n v="0.99683544303797467"/>
    <x v="0"/>
    <x v="236"/>
    <n v="43.032786885245905"/>
    <x v="1"/>
    <s v="USD"/>
    <x v="552"/>
    <n v="1457762400"/>
    <b v="0"/>
    <b v="1"/>
    <s v="film &amp; video/drama"/>
    <x v="4"/>
    <x v="6"/>
  </r>
  <r>
    <x v="597"/>
    <x v="586"/>
    <s v="Diverse systematic projection"/>
    <x v="322"/>
    <n v="148779"/>
    <n v="2.0159756097560977"/>
    <x v="1"/>
    <x v="411"/>
    <n v="67.997714808043881"/>
    <x v="1"/>
    <s v="USD"/>
    <x v="462"/>
    <n v="1575525600"/>
    <b v="0"/>
    <b v="0"/>
    <s v="theater/plays"/>
    <x v="3"/>
    <x v="3"/>
  </r>
  <r>
    <x v="598"/>
    <x v="587"/>
    <s v="Up-sized web-enabled info-mediaries"/>
    <x v="323"/>
    <n v="175868"/>
    <n v="1.6209032258064515"/>
    <x v="1"/>
    <x v="412"/>
    <n v="73.004566210045667"/>
    <x v="6"/>
    <s v="EUR"/>
    <x v="553"/>
    <n v="1279083600"/>
    <b v="0"/>
    <b v="0"/>
    <s v="music/rock"/>
    <x v="1"/>
    <x v="1"/>
  </r>
  <r>
    <x v="599"/>
    <x v="588"/>
    <s v="Persevering optimizing Graphical User Interface"/>
    <x v="324"/>
    <n v="5112"/>
    <n v="3.6436208125445471E-2"/>
    <x v="0"/>
    <x v="172"/>
    <n v="62.341463414634148"/>
    <x v="3"/>
    <s v="DKK"/>
    <x v="554"/>
    <n v="1424412000"/>
    <b v="0"/>
    <b v="0"/>
    <s v="film &amp; video/documentary"/>
    <x v="4"/>
    <x v="4"/>
  </r>
  <r>
    <x v="600"/>
    <x v="589"/>
    <s v="Cross-platform tertiary array"/>
    <x v="0"/>
    <n v="5"/>
    <n v="0.05"/>
    <x v="0"/>
    <x v="49"/>
    <n v="5"/>
    <x v="4"/>
    <s v="GBP"/>
    <x v="555"/>
    <n v="1376197200"/>
    <b v="0"/>
    <b v="0"/>
    <s v="food/food trucks"/>
    <x v="0"/>
    <x v="0"/>
  </r>
  <r>
    <x v="601"/>
    <x v="590"/>
    <s v="Inverse neutral structure"/>
    <x v="9"/>
    <n v="13018"/>
    <n v="2.0663492063492064"/>
    <x v="1"/>
    <x v="346"/>
    <n v="67.103092783505161"/>
    <x v="1"/>
    <s v="USD"/>
    <x v="548"/>
    <n v="1402894800"/>
    <b v="1"/>
    <b v="0"/>
    <s v="technology/wearables"/>
    <x v="2"/>
    <x v="8"/>
  </r>
  <r>
    <x v="602"/>
    <x v="591"/>
    <s v="Quality-focused system-worthy support"/>
    <x v="325"/>
    <n v="91176"/>
    <n v="1.2823628691983122"/>
    <x v="1"/>
    <x v="413"/>
    <n v="79.978947368421046"/>
    <x v="1"/>
    <s v="USD"/>
    <x v="62"/>
    <n v="1434430800"/>
    <b v="0"/>
    <b v="0"/>
    <s v="theater/plays"/>
    <x v="3"/>
    <x v="3"/>
  </r>
  <r>
    <x v="603"/>
    <x v="592"/>
    <s v="Vision-oriented 5thgeneration array"/>
    <x v="98"/>
    <n v="6342"/>
    <n v="1.1966037735849056"/>
    <x v="1"/>
    <x v="408"/>
    <n v="62.176470588235297"/>
    <x v="1"/>
    <s v="USD"/>
    <x v="556"/>
    <n v="1557896400"/>
    <b v="0"/>
    <b v="0"/>
    <s v="theater/plays"/>
    <x v="3"/>
    <x v="3"/>
  </r>
  <r>
    <x v="604"/>
    <x v="593"/>
    <s v="Cross-platform logistical circuit"/>
    <x v="326"/>
    <n v="151438"/>
    <n v="1.7073055242390078"/>
    <x v="1"/>
    <x v="414"/>
    <n v="53.005950297514879"/>
    <x v="1"/>
    <s v="USD"/>
    <x v="557"/>
    <n v="1297490400"/>
    <b v="0"/>
    <b v="0"/>
    <s v="theater/plays"/>
    <x v="3"/>
    <x v="3"/>
  </r>
  <r>
    <x v="605"/>
    <x v="594"/>
    <s v="Profound solution-oriented matrix"/>
    <x v="88"/>
    <n v="6178"/>
    <n v="1.8721212121212121"/>
    <x v="1"/>
    <x v="37"/>
    <n v="57.738317757009348"/>
    <x v="1"/>
    <s v="USD"/>
    <x v="27"/>
    <n v="1447394400"/>
    <b v="0"/>
    <b v="0"/>
    <s v="publishing/nonfiction"/>
    <x v="5"/>
    <x v="9"/>
  </r>
  <r>
    <x v="606"/>
    <x v="595"/>
    <s v="Extended asynchronous initiative"/>
    <x v="74"/>
    <n v="6405"/>
    <n v="1.8838235294117647"/>
    <x v="1"/>
    <x v="415"/>
    <n v="40.03125"/>
    <x v="4"/>
    <s v="GBP"/>
    <x v="558"/>
    <n v="1458277200"/>
    <b v="0"/>
    <b v="0"/>
    <s v="music/rock"/>
    <x v="1"/>
    <x v="1"/>
  </r>
  <r>
    <x v="607"/>
    <x v="596"/>
    <s v="Fundamental needs-based frame"/>
    <x v="327"/>
    <n v="180667"/>
    <n v="1.3129869186046512"/>
    <x v="1"/>
    <x v="416"/>
    <n v="81.016591928251117"/>
    <x v="1"/>
    <s v="USD"/>
    <x v="559"/>
    <n v="1395723600"/>
    <b v="0"/>
    <b v="0"/>
    <s v="food/food trucks"/>
    <x v="0"/>
    <x v="0"/>
  </r>
  <r>
    <x v="608"/>
    <x v="597"/>
    <s v="Compatible full-range leverage"/>
    <x v="61"/>
    <n v="11075"/>
    <n v="2.8397435897435899"/>
    <x v="1"/>
    <x v="417"/>
    <n v="35.047468354430379"/>
    <x v="1"/>
    <s v="USD"/>
    <x v="426"/>
    <n v="1552197600"/>
    <b v="0"/>
    <b v="1"/>
    <s v="music/jazz"/>
    <x v="1"/>
    <x v="17"/>
  </r>
  <r>
    <x v="609"/>
    <x v="598"/>
    <s v="Upgradable holistic system engine"/>
    <x v="83"/>
    <n v="12042"/>
    <n v="1.2041999999999999"/>
    <x v="1"/>
    <x v="124"/>
    <n v="102.92307692307692"/>
    <x v="1"/>
    <s v="USD"/>
    <x v="560"/>
    <n v="1549087200"/>
    <b v="0"/>
    <b v="0"/>
    <s v="film &amp; video/science fiction"/>
    <x v="4"/>
    <x v="22"/>
  </r>
  <r>
    <x v="610"/>
    <x v="599"/>
    <s v="Stand-alone multi-state data-warehouse"/>
    <x v="328"/>
    <n v="179356"/>
    <n v="4.1905607476635511"/>
    <x v="1"/>
    <x v="418"/>
    <n v="27.998126756166094"/>
    <x v="1"/>
    <s v="USD"/>
    <x v="561"/>
    <n v="1356847200"/>
    <b v="0"/>
    <b v="0"/>
    <s v="theater/plays"/>
    <x v="3"/>
    <x v="3"/>
  </r>
  <r>
    <x v="611"/>
    <x v="600"/>
    <s v="Multi-lateral maximized core"/>
    <x v="139"/>
    <n v="1136"/>
    <n v="0.13853658536585367"/>
    <x v="3"/>
    <x v="27"/>
    <n v="75.733333333333334"/>
    <x v="1"/>
    <s v="USD"/>
    <x v="562"/>
    <n v="1375765200"/>
    <b v="0"/>
    <b v="0"/>
    <s v="theater/plays"/>
    <x v="3"/>
    <x v="3"/>
  </r>
  <r>
    <x v="612"/>
    <x v="601"/>
    <s v="Innovative holistic hub"/>
    <x v="8"/>
    <n v="8645"/>
    <n v="1.3943548387096774"/>
    <x v="1"/>
    <x v="325"/>
    <n v="45.026041666666664"/>
    <x v="1"/>
    <s v="USD"/>
    <x v="563"/>
    <n v="1289800800"/>
    <b v="0"/>
    <b v="0"/>
    <s v="music/electric music"/>
    <x v="1"/>
    <x v="5"/>
  </r>
  <r>
    <x v="613"/>
    <x v="602"/>
    <s v="Reverse-engineered 24/7 methodology"/>
    <x v="65"/>
    <n v="1914"/>
    <n v="1.74"/>
    <x v="1"/>
    <x v="150"/>
    <n v="73.615384615384613"/>
    <x v="0"/>
    <s v="CAD"/>
    <x v="564"/>
    <n v="1504501200"/>
    <b v="0"/>
    <b v="0"/>
    <s v="theater/plays"/>
    <x v="3"/>
    <x v="3"/>
  </r>
  <r>
    <x v="614"/>
    <x v="603"/>
    <s v="Business-focused dynamic info-mediaries"/>
    <x v="329"/>
    <n v="41205"/>
    <n v="1.5549056603773586"/>
    <x v="1"/>
    <x v="419"/>
    <n v="56.991701244813278"/>
    <x v="1"/>
    <s v="USD"/>
    <x v="565"/>
    <n v="1485669600"/>
    <b v="0"/>
    <b v="0"/>
    <s v="theater/plays"/>
    <x v="3"/>
    <x v="3"/>
  </r>
  <r>
    <x v="615"/>
    <x v="604"/>
    <s v="Digitized clear-thinking installation"/>
    <x v="275"/>
    <n v="14488"/>
    <n v="1.7044705882352942"/>
    <x v="1"/>
    <x v="73"/>
    <n v="85.223529411764702"/>
    <x v="6"/>
    <s v="EUR"/>
    <x v="566"/>
    <n v="1462770000"/>
    <b v="0"/>
    <b v="0"/>
    <s v="theater/plays"/>
    <x v="3"/>
    <x v="3"/>
  </r>
  <r>
    <x v="616"/>
    <x v="605"/>
    <s v="Quality-focused 24/7 superstructure"/>
    <x v="330"/>
    <n v="12129"/>
    <n v="1.8951562500000001"/>
    <x v="1"/>
    <x v="202"/>
    <n v="50.962184873949582"/>
    <x v="4"/>
    <s v="GBP"/>
    <x v="567"/>
    <n v="1379739600"/>
    <b v="0"/>
    <b v="1"/>
    <s v="music/indie rock"/>
    <x v="1"/>
    <x v="7"/>
  </r>
  <r>
    <x v="617"/>
    <x v="606"/>
    <s v="Multi-channeled local intranet"/>
    <x v="1"/>
    <n v="3496"/>
    <n v="2.4971428571428573"/>
    <x v="1"/>
    <x v="12"/>
    <n v="63.563636363636363"/>
    <x v="1"/>
    <s v="USD"/>
    <x v="568"/>
    <n v="1402722000"/>
    <b v="0"/>
    <b v="0"/>
    <s v="theater/plays"/>
    <x v="3"/>
    <x v="3"/>
  </r>
  <r>
    <x v="618"/>
    <x v="607"/>
    <s v="Open-architected mobile emulation"/>
    <x v="331"/>
    <n v="97037"/>
    <n v="0.48860523665659616"/>
    <x v="0"/>
    <x v="420"/>
    <n v="80.999165275459092"/>
    <x v="1"/>
    <s v="USD"/>
    <x v="569"/>
    <n v="1369285200"/>
    <b v="0"/>
    <b v="0"/>
    <s v="publishing/nonfiction"/>
    <x v="5"/>
    <x v="9"/>
  </r>
  <r>
    <x v="619"/>
    <x v="608"/>
    <s v="Ameliorated foreground methodology"/>
    <x v="332"/>
    <n v="55757"/>
    <n v="0.28461970393057684"/>
    <x v="0"/>
    <x v="355"/>
    <n v="86.044753086419746"/>
    <x v="1"/>
    <s v="USD"/>
    <x v="570"/>
    <n v="1304744400"/>
    <b v="1"/>
    <b v="1"/>
    <s v="theater/plays"/>
    <x v="3"/>
    <x v="3"/>
  </r>
  <r>
    <x v="620"/>
    <x v="609"/>
    <s v="Synergized well-modulated project"/>
    <x v="333"/>
    <n v="11525"/>
    <n v="2.6802325581395348"/>
    <x v="1"/>
    <x v="58"/>
    <n v="90.0390625"/>
    <x v="2"/>
    <s v="AUD"/>
    <x v="571"/>
    <n v="1468299600"/>
    <b v="0"/>
    <b v="0"/>
    <s v="photography/photography books"/>
    <x v="7"/>
    <x v="14"/>
  </r>
  <r>
    <x v="621"/>
    <x v="610"/>
    <s v="Extended context-sensitive forecast"/>
    <x v="334"/>
    <n v="158669"/>
    <n v="6.1980078125000002"/>
    <x v="1"/>
    <x v="421"/>
    <n v="74.006063432835816"/>
    <x v="1"/>
    <s v="USD"/>
    <x v="572"/>
    <n v="1474174800"/>
    <b v="0"/>
    <b v="0"/>
    <s v="theater/plays"/>
    <x v="3"/>
    <x v="3"/>
  </r>
  <r>
    <x v="622"/>
    <x v="611"/>
    <s v="Total leadingedge neural-net"/>
    <x v="335"/>
    <n v="5916"/>
    <n v="3.1301587301587303E-2"/>
    <x v="0"/>
    <x v="251"/>
    <n v="92.4375"/>
    <x v="1"/>
    <s v="USD"/>
    <x v="573"/>
    <n v="1526014800"/>
    <b v="0"/>
    <b v="0"/>
    <s v="music/indie rock"/>
    <x v="1"/>
    <x v="7"/>
  </r>
  <r>
    <x v="623"/>
    <x v="612"/>
    <s v="Organic actuating protocol"/>
    <x v="336"/>
    <n v="150806"/>
    <n v="1.5992152704135738"/>
    <x v="1"/>
    <x v="422"/>
    <n v="55.999257333828446"/>
    <x v="4"/>
    <s v="GBP"/>
    <x v="574"/>
    <n v="1437454800"/>
    <b v="0"/>
    <b v="0"/>
    <s v="theater/plays"/>
    <x v="3"/>
    <x v="3"/>
  </r>
  <r>
    <x v="624"/>
    <x v="613"/>
    <s v="Down-sized national software"/>
    <x v="135"/>
    <n v="14249"/>
    <n v="2.793921568627451"/>
    <x v="1"/>
    <x v="423"/>
    <n v="32.983796296296298"/>
    <x v="1"/>
    <s v="USD"/>
    <x v="511"/>
    <n v="1422684000"/>
    <b v="0"/>
    <b v="0"/>
    <s v="photography/photography books"/>
    <x v="7"/>
    <x v="14"/>
  </r>
  <r>
    <x v="625"/>
    <x v="614"/>
    <s v="Organic upward-trending Graphical User Interface"/>
    <x v="168"/>
    <n v="5803"/>
    <n v="0.77373333333333338"/>
    <x v="0"/>
    <x v="197"/>
    <n v="93.596774193548384"/>
    <x v="1"/>
    <s v="USD"/>
    <x v="575"/>
    <n v="1581314400"/>
    <b v="0"/>
    <b v="0"/>
    <s v="theater/plays"/>
    <x v="3"/>
    <x v="3"/>
  </r>
  <r>
    <x v="626"/>
    <x v="615"/>
    <s v="Synergistic tertiary budgetary management"/>
    <x v="330"/>
    <n v="13205"/>
    <n v="2.0632812500000002"/>
    <x v="1"/>
    <x v="288"/>
    <n v="69.867724867724874"/>
    <x v="1"/>
    <s v="USD"/>
    <x v="576"/>
    <n v="1286427600"/>
    <b v="0"/>
    <b v="1"/>
    <s v="theater/plays"/>
    <x v="3"/>
    <x v="3"/>
  </r>
  <r>
    <x v="627"/>
    <x v="616"/>
    <s v="Open-architected incremental ability"/>
    <x v="39"/>
    <n v="11108"/>
    <n v="6.9424999999999999"/>
    <x v="1"/>
    <x v="110"/>
    <n v="72.129870129870127"/>
    <x v="4"/>
    <s v="GBP"/>
    <x v="577"/>
    <n v="1278738000"/>
    <b v="1"/>
    <b v="0"/>
    <s v="food/food trucks"/>
    <x v="0"/>
    <x v="0"/>
  </r>
  <r>
    <x v="628"/>
    <x v="617"/>
    <s v="Intuitive object-oriented task-force"/>
    <x v="89"/>
    <n v="2884"/>
    <n v="1.5178947368421052"/>
    <x v="1"/>
    <x v="87"/>
    <n v="30.041666666666668"/>
    <x v="1"/>
    <s v="USD"/>
    <x v="578"/>
    <n v="1286427600"/>
    <b v="0"/>
    <b v="0"/>
    <s v="music/indie rock"/>
    <x v="1"/>
    <x v="7"/>
  </r>
  <r>
    <x v="629"/>
    <x v="618"/>
    <s v="Multi-tiered executive toolset"/>
    <x v="337"/>
    <n v="55476"/>
    <n v="0.64582072176949945"/>
    <x v="0"/>
    <x v="424"/>
    <n v="73.968000000000004"/>
    <x v="1"/>
    <s v="USD"/>
    <x v="579"/>
    <n v="1467954000"/>
    <b v="0"/>
    <b v="1"/>
    <s v="theater/plays"/>
    <x v="3"/>
    <x v="3"/>
  </r>
  <r>
    <x v="630"/>
    <x v="619"/>
    <s v="Grass-roots directional workforce"/>
    <x v="40"/>
    <n v="5973"/>
    <n v="0.62873684210526315"/>
    <x v="3"/>
    <x v="215"/>
    <n v="68.65517241379311"/>
    <x v="1"/>
    <s v="USD"/>
    <x v="580"/>
    <n v="1557637200"/>
    <b v="0"/>
    <b v="1"/>
    <s v="theater/plays"/>
    <x v="3"/>
    <x v="3"/>
  </r>
  <r>
    <x v="631"/>
    <x v="620"/>
    <s v="Quality-focused real-time solution"/>
    <x v="338"/>
    <n v="183756"/>
    <n v="3.1039864864864866"/>
    <x v="1"/>
    <x v="425"/>
    <n v="59.992164544564154"/>
    <x v="1"/>
    <s v="USD"/>
    <x v="581"/>
    <n v="1553922000"/>
    <b v="0"/>
    <b v="0"/>
    <s v="theater/plays"/>
    <x v="3"/>
    <x v="3"/>
  </r>
  <r>
    <x v="632"/>
    <x v="621"/>
    <s v="Reduced interactive matrix"/>
    <x v="339"/>
    <n v="30902"/>
    <n v="0.42859916782246882"/>
    <x v="2"/>
    <x v="426"/>
    <n v="111.15827338129496"/>
    <x v="1"/>
    <s v="USD"/>
    <x v="582"/>
    <n v="1416463200"/>
    <b v="0"/>
    <b v="0"/>
    <s v="theater/plays"/>
    <x v="3"/>
    <x v="3"/>
  </r>
  <r>
    <x v="633"/>
    <x v="622"/>
    <s v="Adaptive context-sensitive architecture"/>
    <x v="313"/>
    <n v="5569"/>
    <n v="0.83119402985074631"/>
    <x v="0"/>
    <x v="339"/>
    <n v="53.038095238095238"/>
    <x v="1"/>
    <s v="USD"/>
    <x v="336"/>
    <n v="1447221600"/>
    <b v="0"/>
    <b v="0"/>
    <s v="film &amp; video/animation"/>
    <x v="4"/>
    <x v="10"/>
  </r>
  <r>
    <x v="634"/>
    <x v="623"/>
    <s v="Polarized incremental portal"/>
    <x v="195"/>
    <n v="92824"/>
    <n v="0.78531302876480547"/>
    <x v="3"/>
    <x v="427"/>
    <n v="55.985524728588658"/>
    <x v="1"/>
    <s v="USD"/>
    <x v="583"/>
    <n v="1491627600"/>
    <b v="0"/>
    <b v="0"/>
    <s v="film &amp; video/television"/>
    <x v="4"/>
    <x v="19"/>
  </r>
  <r>
    <x v="635"/>
    <x v="624"/>
    <s v="Reactive regional access"/>
    <x v="340"/>
    <n v="158590"/>
    <n v="1.1409352517985611"/>
    <x v="1"/>
    <x v="428"/>
    <n v="69.986760812003524"/>
    <x v="1"/>
    <s v="USD"/>
    <x v="584"/>
    <n v="1363150800"/>
    <b v="0"/>
    <b v="0"/>
    <s v="film &amp; video/television"/>
    <x v="4"/>
    <x v="19"/>
  </r>
  <r>
    <x v="636"/>
    <x v="625"/>
    <s v="Stand-alone reciprocal frame"/>
    <x v="341"/>
    <n v="127591"/>
    <n v="0.64537683358624176"/>
    <x v="0"/>
    <x v="429"/>
    <n v="48.998079877112133"/>
    <x v="3"/>
    <s v="DKK"/>
    <x v="585"/>
    <n v="1330754400"/>
    <b v="0"/>
    <b v="1"/>
    <s v="film &amp; video/animation"/>
    <x v="4"/>
    <x v="10"/>
  </r>
  <r>
    <x v="637"/>
    <x v="626"/>
    <s v="Open-architected 24/7 throughput"/>
    <x v="275"/>
    <n v="6750"/>
    <n v="0.79411764705882348"/>
    <x v="0"/>
    <x v="167"/>
    <n v="103.84615384615384"/>
    <x v="1"/>
    <s v="USD"/>
    <x v="586"/>
    <n v="1479794400"/>
    <b v="0"/>
    <b v="0"/>
    <s v="theater/plays"/>
    <x v="3"/>
    <x v="3"/>
  </r>
  <r>
    <x v="638"/>
    <x v="627"/>
    <s v="Monitored 24/7 approach"/>
    <x v="342"/>
    <n v="9318"/>
    <n v="0.11419117647058824"/>
    <x v="0"/>
    <x v="115"/>
    <n v="99.127659574468083"/>
    <x v="1"/>
    <s v="USD"/>
    <x v="587"/>
    <n v="1281243600"/>
    <b v="0"/>
    <b v="1"/>
    <s v="theater/plays"/>
    <x v="3"/>
    <x v="3"/>
  </r>
  <r>
    <x v="639"/>
    <x v="628"/>
    <s v="Upgradable explicit forecast"/>
    <x v="133"/>
    <n v="4832"/>
    <n v="0.56186046511627907"/>
    <x v="2"/>
    <x v="430"/>
    <n v="107.37777777777778"/>
    <x v="1"/>
    <s v="USD"/>
    <x v="588"/>
    <n v="1532754000"/>
    <b v="0"/>
    <b v="1"/>
    <s v="film &amp; video/drama"/>
    <x v="4"/>
    <x v="6"/>
  </r>
  <r>
    <x v="640"/>
    <x v="629"/>
    <s v="Pre-emptive context-sensitive support"/>
    <x v="343"/>
    <n v="19769"/>
    <n v="0.16501669449081802"/>
    <x v="0"/>
    <x v="431"/>
    <n v="76.922178988326849"/>
    <x v="1"/>
    <s v="USD"/>
    <x v="589"/>
    <n v="1453356000"/>
    <b v="0"/>
    <b v="0"/>
    <s v="theater/plays"/>
    <x v="3"/>
    <x v="3"/>
  </r>
  <r>
    <x v="641"/>
    <x v="630"/>
    <s v="Business-focused leadingedge instruction set"/>
    <x v="151"/>
    <n v="11277"/>
    <n v="1.1996808510638297"/>
    <x v="1"/>
    <x v="346"/>
    <n v="58.128865979381445"/>
    <x v="5"/>
    <s v="CHF"/>
    <x v="590"/>
    <n v="1489986000"/>
    <b v="0"/>
    <b v="0"/>
    <s v="theater/plays"/>
    <x v="3"/>
    <x v="3"/>
  </r>
  <r>
    <x v="642"/>
    <x v="631"/>
    <s v="Extended multi-state knowledge user"/>
    <x v="243"/>
    <n v="13382"/>
    <n v="1.4545652173913044"/>
    <x v="1"/>
    <x v="30"/>
    <n v="103.73643410852713"/>
    <x v="0"/>
    <s v="CAD"/>
    <x v="591"/>
    <n v="1545804000"/>
    <b v="0"/>
    <b v="0"/>
    <s v="technology/wearables"/>
    <x v="2"/>
    <x v="8"/>
  </r>
  <r>
    <x v="643"/>
    <x v="632"/>
    <s v="Future-proofed modular groupware"/>
    <x v="344"/>
    <n v="32986"/>
    <n v="2.2138255033557046"/>
    <x v="1"/>
    <x v="432"/>
    <n v="87.962666666666664"/>
    <x v="1"/>
    <s v="USD"/>
    <x v="592"/>
    <n v="1489899600"/>
    <b v="0"/>
    <b v="0"/>
    <s v="theater/plays"/>
    <x v="3"/>
    <x v="3"/>
  </r>
  <r>
    <x v="644"/>
    <x v="633"/>
    <s v="Distributed real-time algorithm"/>
    <x v="345"/>
    <n v="81984"/>
    <n v="0.48396694214876035"/>
    <x v="0"/>
    <x v="433"/>
    <n v="28"/>
    <x v="0"/>
    <s v="CAD"/>
    <x v="593"/>
    <n v="1546495200"/>
    <b v="0"/>
    <b v="0"/>
    <s v="theater/plays"/>
    <x v="3"/>
    <x v="3"/>
  </r>
  <r>
    <x v="645"/>
    <x v="634"/>
    <s v="Multi-lateral heuristic throughput"/>
    <x v="346"/>
    <n v="178483"/>
    <n v="0.92911504424778757"/>
    <x v="0"/>
    <x v="434"/>
    <n v="37.999361294443261"/>
    <x v="1"/>
    <s v="USD"/>
    <x v="594"/>
    <n v="1539752400"/>
    <b v="0"/>
    <b v="1"/>
    <s v="music/rock"/>
    <x v="1"/>
    <x v="1"/>
  </r>
  <r>
    <x v="646"/>
    <x v="635"/>
    <s v="Switchable reciprocal middleware"/>
    <x v="201"/>
    <n v="87448"/>
    <n v="0.88599797365754818"/>
    <x v="0"/>
    <x v="435"/>
    <n v="29.999313893653515"/>
    <x v="1"/>
    <s v="USD"/>
    <x v="595"/>
    <n v="1364101200"/>
    <b v="0"/>
    <b v="0"/>
    <s v="games/video games"/>
    <x v="6"/>
    <x v="11"/>
  </r>
  <r>
    <x v="647"/>
    <x v="636"/>
    <s v="Inverse multimedia Graphic Interface"/>
    <x v="6"/>
    <n v="1863"/>
    <n v="0.41399999999999998"/>
    <x v="0"/>
    <x v="6"/>
    <n v="103.5"/>
    <x v="1"/>
    <s v="USD"/>
    <x v="596"/>
    <n v="1525323600"/>
    <b v="0"/>
    <b v="0"/>
    <s v="publishing/translations"/>
    <x v="5"/>
    <x v="18"/>
  </r>
  <r>
    <x v="648"/>
    <x v="637"/>
    <s v="Vision-oriented local contingency"/>
    <x v="347"/>
    <n v="62174"/>
    <n v="0.63056795131845844"/>
    <x v="3"/>
    <x v="419"/>
    <n v="85.994467496542185"/>
    <x v="1"/>
    <s v="USD"/>
    <x v="597"/>
    <n v="1500872400"/>
    <b v="1"/>
    <b v="0"/>
    <s v="food/food trucks"/>
    <x v="0"/>
    <x v="0"/>
  </r>
  <r>
    <x v="649"/>
    <x v="638"/>
    <s v="Reactive 6thgeneration hub"/>
    <x v="155"/>
    <n v="59003"/>
    <n v="0.48482333607230893"/>
    <x v="0"/>
    <x v="436"/>
    <n v="98.011627906976742"/>
    <x v="5"/>
    <s v="CHF"/>
    <x v="598"/>
    <n v="1288501200"/>
    <b v="1"/>
    <b v="1"/>
    <s v="theater/plays"/>
    <x v="3"/>
    <x v="3"/>
  </r>
  <r>
    <x v="650"/>
    <x v="639"/>
    <s v="Optional asymmetric success"/>
    <x v="0"/>
    <n v="2"/>
    <n v="0.02"/>
    <x v="0"/>
    <x v="49"/>
    <n v="2"/>
    <x v="1"/>
    <s v="USD"/>
    <x v="599"/>
    <n v="1407128400"/>
    <b v="0"/>
    <b v="0"/>
    <s v="music/jazz"/>
    <x v="1"/>
    <x v="17"/>
  </r>
  <r>
    <x v="651"/>
    <x v="640"/>
    <s v="Digitized analyzing capacity"/>
    <x v="348"/>
    <n v="174039"/>
    <n v="0.88479410269445857"/>
    <x v="0"/>
    <x v="437"/>
    <n v="44.994570837642193"/>
    <x v="6"/>
    <s v="EUR"/>
    <x v="600"/>
    <n v="1394344800"/>
    <b v="0"/>
    <b v="0"/>
    <s v="film &amp; video/shorts"/>
    <x v="4"/>
    <x v="12"/>
  </r>
  <r>
    <x v="652"/>
    <x v="641"/>
    <s v="Vision-oriented regional hub"/>
    <x v="83"/>
    <n v="12684"/>
    <n v="1.2684"/>
    <x v="1"/>
    <x v="438"/>
    <n v="31.012224938875306"/>
    <x v="1"/>
    <s v="USD"/>
    <x v="601"/>
    <n v="1474088400"/>
    <b v="0"/>
    <b v="0"/>
    <s v="technology/web"/>
    <x v="2"/>
    <x v="2"/>
  </r>
  <r>
    <x v="653"/>
    <x v="642"/>
    <s v="Monitored incremental info-mediaries"/>
    <x v="60"/>
    <n v="14033"/>
    <n v="23.388333333333332"/>
    <x v="1"/>
    <x v="439"/>
    <n v="59.970085470085472"/>
    <x v="1"/>
    <s v="USD"/>
    <x v="602"/>
    <n v="1460264400"/>
    <b v="0"/>
    <b v="0"/>
    <s v="technology/web"/>
    <x v="2"/>
    <x v="2"/>
  </r>
  <r>
    <x v="654"/>
    <x v="643"/>
    <s v="Programmable static middleware"/>
    <x v="349"/>
    <n v="177936"/>
    <n v="5.0838857142857146"/>
    <x v="1"/>
    <x v="440"/>
    <n v="58.9973474801061"/>
    <x v="1"/>
    <s v="USD"/>
    <x v="335"/>
    <n v="1440824400"/>
    <b v="0"/>
    <b v="0"/>
    <s v="music/metal"/>
    <x v="1"/>
    <x v="16"/>
  </r>
  <r>
    <x v="655"/>
    <x v="644"/>
    <s v="Multi-layered bottom-line encryption"/>
    <x v="350"/>
    <n v="13212"/>
    <n v="1.9147826086956521"/>
    <x v="1"/>
    <x v="441"/>
    <n v="50.045454545454547"/>
    <x v="1"/>
    <s v="USD"/>
    <x v="603"/>
    <n v="1489554000"/>
    <b v="1"/>
    <b v="0"/>
    <s v="photography/photography books"/>
    <x v="7"/>
    <x v="14"/>
  </r>
  <r>
    <x v="656"/>
    <x v="645"/>
    <s v="Vision-oriented systematic Graphical User Interface"/>
    <x v="351"/>
    <n v="49879"/>
    <n v="0.42127533783783783"/>
    <x v="0"/>
    <x v="442"/>
    <n v="98.966269841269835"/>
    <x v="2"/>
    <s v="AUD"/>
    <x v="604"/>
    <n v="1514872800"/>
    <b v="0"/>
    <b v="0"/>
    <s v="food/food trucks"/>
    <x v="0"/>
    <x v="0"/>
  </r>
  <r>
    <x v="657"/>
    <x v="646"/>
    <s v="Balanced optimal hardware"/>
    <x v="83"/>
    <n v="824"/>
    <n v="8.2400000000000001E-2"/>
    <x v="0"/>
    <x v="443"/>
    <n v="58.857142857142854"/>
    <x v="1"/>
    <s v="USD"/>
    <x v="605"/>
    <n v="1515736800"/>
    <b v="0"/>
    <b v="0"/>
    <s v="film &amp; video/science fiction"/>
    <x v="4"/>
    <x v="22"/>
  </r>
  <r>
    <x v="658"/>
    <x v="647"/>
    <s v="Self-enabling mission-critical success"/>
    <x v="352"/>
    <n v="31594"/>
    <n v="0.60064638783269964"/>
    <x v="3"/>
    <x v="444"/>
    <n v="81.010256410256417"/>
    <x v="1"/>
    <s v="USD"/>
    <x v="606"/>
    <n v="1442898000"/>
    <b v="0"/>
    <b v="0"/>
    <s v="music/rock"/>
    <x v="1"/>
    <x v="1"/>
  </r>
  <r>
    <x v="659"/>
    <x v="648"/>
    <s v="Grass-roots dynamic emulation"/>
    <x v="353"/>
    <n v="57010"/>
    <n v="0.47232808616404309"/>
    <x v="0"/>
    <x v="424"/>
    <n v="76.013333333333335"/>
    <x v="4"/>
    <s v="GBP"/>
    <x v="65"/>
    <n v="1296194400"/>
    <b v="0"/>
    <b v="0"/>
    <s v="film &amp; video/documentary"/>
    <x v="4"/>
    <x v="4"/>
  </r>
  <r>
    <x v="660"/>
    <x v="649"/>
    <s v="Fundamental disintermediate matrix"/>
    <x v="14"/>
    <n v="7438"/>
    <n v="0.81736263736263737"/>
    <x v="0"/>
    <x v="385"/>
    <n v="96.597402597402592"/>
    <x v="1"/>
    <s v="USD"/>
    <x v="607"/>
    <n v="1440910800"/>
    <b v="1"/>
    <b v="0"/>
    <s v="theater/plays"/>
    <x v="3"/>
    <x v="3"/>
  </r>
  <r>
    <x v="661"/>
    <x v="650"/>
    <s v="Right-sized secondary challenge"/>
    <x v="354"/>
    <n v="57872"/>
    <n v="0.54187265917603"/>
    <x v="0"/>
    <x v="445"/>
    <n v="76.957446808510639"/>
    <x v="3"/>
    <s v="DKK"/>
    <x v="608"/>
    <n v="1335502800"/>
    <b v="0"/>
    <b v="0"/>
    <s v="music/jazz"/>
    <x v="1"/>
    <x v="17"/>
  </r>
  <r>
    <x v="662"/>
    <x v="651"/>
    <s v="Implemented exuding software"/>
    <x v="14"/>
    <n v="8906"/>
    <n v="0.97868131868131869"/>
    <x v="0"/>
    <x v="54"/>
    <n v="67.984732824427482"/>
    <x v="1"/>
    <s v="USD"/>
    <x v="609"/>
    <n v="1544680800"/>
    <b v="0"/>
    <b v="0"/>
    <s v="theater/plays"/>
    <x v="3"/>
    <x v="3"/>
  </r>
  <r>
    <x v="663"/>
    <x v="652"/>
    <s v="Total optimizing software"/>
    <x v="83"/>
    <n v="7724"/>
    <n v="0.77239999999999998"/>
    <x v="0"/>
    <x v="215"/>
    <n v="88.781609195402297"/>
    <x v="1"/>
    <s v="USD"/>
    <x v="610"/>
    <n v="1288414800"/>
    <b v="0"/>
    <b v="0"/>
    <s v="theater/plays"/>
    <x v="3"/>
    <x v="3"/>
  </r>
  <r>
    <x v="664"/>
    <x v="327"/>
    <s v="Optional maximized attitude"/>
    <x v="355"/>
    <n v="26571"/>
    <n v="0.33464735516372796"/>
    <x v="0"/>
    <x v="446"/>
    <n v="24.99623706491063"/>
    <x v="1"/>
    <s v="USD"/>
    <x v="541"/>
    <n v="1330581600"/>
    <b v="0"/>
    <b v="0"/>
    <s v="music/jazz"/>
    <x v="1"/>
    <x v="17"/>
  </r>
  <r>
    <x v="665"/>
    <x v="653"/>
    <s v="Customer-focused impactful extranet"/>
    <x v="135"/>
    <n v="12219"/>
    <n v="2.3958823529411766"/>
    <x v="1"/>
    <x v="447"/>
    <n v="44.922794117647058"/>
    <x v="1"/>
    <s v="USD"/>
    <x v="611"/>
    <n v="1311397200"/>
    <b v="0"/>
    <b v="1"/>
    <s v="film &amp; video/documentary"/>
    <x v="4"/>
    <x v="4"/>
  </r>
  <r>
    <x v="666"/>
    <x v="654"/>
    <s v="Cloned bottom-line success"/>
    <x v="33"/>
    <n v="1985"/>
    <n v="0.64032258064516134"/>
    <x v="3"/>
    <x v="270"/>
    <n v="79.400000000000006"/>
    <x v="1"/>
    <s v="USD"/>
    <x v="612"/>
    <n v="1378357200"/>
    <b v="0"/>
    <b v="1"/>
    <s v="theater/plays"/>
    <x v="3"/>
    <x v="3"/>
  </r>
  <r>
    <x v="667"/>
    <x v="655"/>
    <s v="Decentralized bandwidth-monitored ability"/>
    <x v="350"/>
    <n v="12155"/>
    <n v="1.7615942028985507"/>
    <x v="1"/>
    <x v="448"/>
    <n v="29.009546539379475"/>
    <x v="1"/>
    <s v="USD"/>
    <x v="613"/>
    <n v="1411102800"/>
    <b v="0"/>
    <b v="0"/>
    <s v="journalism/audio"/>
    <x v="8"/>
    <x v="23"/>
  </r>
  <r>
    <x v="668"/>
    <x v="656"/>
    <s v="Programmable leadingedge budgetary management"/>
    <x v="356"/>
    <n v="5593"/>
    <n v="0.20338181818181819"/>
    <x v="0"/>
    <x v="70"/>
    <n v="73.59210526315789"/>
    <x v="1"/>
    <s v="USD"/>
    <x v="614"/>
    <n v="1344834000"/>
    <b v="0"/>
    <b v="0"/>
    <s v="theater/plays"/>
    <x v="3"/>
    <x v="3"/>
  </r>
  <r>
    <x v="669"/>
    <x v="657"/>
    <s v="Upgradable bi-directional concept"/>
    <x v="357"/>
    <n v="175020"/>
    <n v="3.5864754098360656"/>
    <x v="1"/>
    <x v="449"/>
    <n v="107.97038864898211"/>
    <x v="6"/>
    <s v="EUR"/>
    <x v="615"/>
    <n v="1499230800"/>
    <b v="0"/>
    <b v="0"/>
    <s v="theater/plays"/>
    <x v="3"/>
    <x v="3"/>
  </r>
  <r>
    <x v="670"/>
    <x v="635"/>
    <s v="Re-contextualized homogeneous flexibility"/>
    <x v="358"/>
    <n v="75955"/>
    <n v="4.6885802469135802"/>
    <x v="1"/>
    <x v="450"/>
    <n v="68.987284287011803"/>
    <x v="1"/>
    <s v="USD"/>
    <x v="90"/>
    <n v="1457416800"/>
    <b v="0"/>
    <b v="0"/>
    <s v="music/indie rock"/>
    <x v="1"/>
    <x v="7"/>
  </r>
  <r>
    <x v="671"/>
    <x v="658"/>
    <s v="Monitored bi-directional standardization"/>
    <x v="359"/>
    <n v="119127"/>
    <n v="1.220563524590164"/>
    <x v="1"/>
    <x v="451"/>
    <n v="111.02236719478098"/>
    <x v="1"/>
    <s v="USD"/>
    <x v="616"/>
    <n v="1280898000"/>
    <b v="0"/>
    <b v="1"/>
    <s v="theater/plays"/>
    <x v="3"/>
    <x v="3"/>
  </r>
  <r>
    <x v="672"/>
    <x v="659"/>
    <s v="Stand-alone grid-enabled leverage"/>
    <x v="360"/>
    <n v="110689"/>
    <n v="0.55931783729156137"/>
    <x v="0"/>
    <x v="452"/>
    <n v="24.997515808491418"/>
    <x v="2"/>
    <s v="AUD"/>
    <x v="617"/>
    <n v="1522472400"/>
    <b v="0"/>
    <b v="0"/>
    <s v="theater/plays"/>
    <x v="3"/>
    <x v="3"/>
  </r>
  <r>
    <x v="673"/>
    <x v="660"/>
    <s v="Assimilated regional groupware"/>
    <x v="36"/>
    <n v="2445"/>
    <n v="0.43660714285714286"/>
    <x v="0"/>
    <x v="125"/>
    <n v="42.155172413793103"/>
    <x v="6"/>
    <s v="EUR"/>
    <x v="618"/>
    <n v="1462510800"/>
    <b v="0"/>
    <b v="0"/>
    <s v="music/indie rock"/>
    <x v="1"/>
    <x v="7"/>
  </r>
  <r>
    <x v="674"/>
    <x v="661"/>
    <s v="Up-sized 24hour instruction set"/>
    <x v="361"/>
    <n v="57250"/>
    <n v="0.33538371411833628"/>
    <x v="3"/>
    <x v="453"/>
    <n v="47.003284072249592"/>
    <x v="1"/>
    <s v="USD"/>
    <x v="619"/>
    <n v="1317790800"/>
    <b v="0"/>
    <b v="0"/>
    <s v="photography/photography books"/>
    <x v="7"/>
    <x v="14"/>
  </r>
  <r>
    <x v="675"/>
    <x v="662"/>
    <s v="Right-sized web-enabled intranet"/>
    <x v="62"/>
    <n v="11929"/>
    <n v="1.2297938144329896"/>
    <x v="1"/>
    <x v="269"/>
    <n v="36.0392749244713"/>
    <x v="1"/>
    <s v="USD"/>
    <x v="620"/>
    <n v="1568782800"/>
    <b v="0"/>
    <b v="0"/>
    <s v="journalism/audio"/>
    <x v="8"/>
    <x v="23"/>
  </r>
  <r>
    <x v="676"/>
    <x v="663"/>
    <s v="Expanded needs-based orchestration"/>
    <x v="362"/>
    <n v="118214"/>
    <n v="1.8974959871589085"/>
    <x v="1"/>
    <x v="454"/>
    <n v="101.03760683760684"/>
    <x v="1"/>
    <s v="USD"/>
    <x v="621"/>
    <n v="1349413200"/>
    <b v="0"/>
    <b v="0"/>
    <s v="photography/photography books"/>
    <x v="7"/>
    <x v="14"/>
  </r>
  <r>
    <x v="677"/>
    <x v="664"/>
    <s v="Organic system-worthy orchestration"/>
    <x v="98"/>
    <n v="4432"/>
    <n v="0.83622641509433959"/>
    <x v="0"/>
    <x v="41"/>
    <n v="39.927927927927925"/>
    <x v="1"/>
    <s v="USD"/>
    <x v="622"/>
    <n v="1472446800"/>
    <b v="0"/>
    <b v="0"/>
    <s v="publishing/fiction"/>
    <x v="5"/>
    <x v="13"/>
  </r>
  <r>
    <x v="678"/>
    <x v="665"/>
    <s v="Inverse static standardization"/>
    <x v="105"/>
    <n v="17879"/>
    <n v="0.17968844221105529"/>
    <x v="3"/>
    <x v="455"/>
    <n v="83.158139534883716"/>
    <x v="1"/>
    <s v="USD"/>
    <x v="35"/>
    <n v="1548050400"/>
    <b v="0"/>
    <b v="0"/>
    <s v="film &amp; video/drama"/>
    <x v="4"/>
    <x v="6"/>
  </r>
  <r>
    <x v="679"/>
    <x v="307"/>
    <s v="Synchronized motivating solution"/>
    <x v="1"/>
    <n v="14511"/>
    <n v="10.365"/>
    <x v="1"/>
    <x v="456"/>
    <n v="39.97520661157025"/>
    <x v="1"/>
    <s v="USD"/>
    <x v="623"/>
    <n v="1571806800"/>
    <b v="0"/>
    <b v="1"/>
    <s v="food/food trucks"/>
    <x v="0"/>
    <x v="0"/>
  </r>
  <r>
    <x v="680"/>
    <x v="666"/>
    <s v="Open-source 4thgeneration open system"/>
    <x v="363"/>
    <n v="141822"/>
    <n v="0.97405219780219776"/>
    <x v="0"/>
    <x v="457"/>
    <n v="47.993908629441627"/>
    <x v="1"/>
    <s v="USD"/>
    <x v="624"/>
    <n v="1576476000"/>
    <b v="0"/>
    <b v="1"/>
    <s v="games/mobile games"/>
    <x v="6"/>
    <x v="20"/>
  </r>
  <r>
    <x v="681"/>
    <x v="667"/>
    <s v="Decentralized context-sensitive superstructure"/>
    <x v="364"/>
    <n v="159037"/>
    <n v="0.86386203150461705"/>
    <x v="0"/>
    <x v="458"/>
    <n v="95.978877489438744"/>
    <x v="1"/>
    <s v="USD"/>
    <x v="625"/>
    <n v="1324965600"/>
    <b v="0"/>
    <b v="0"/>
    <s v="theater/plays"/>
    <x v="3"/>
    <x v="3"/>
  </r>
  <r>
    <x v="682"/>
    <x v="668"/>
    <s v="Compatible 5thgeneration concept"/>
    <x v="91"/>
    <n v="8109"/>
    <n v="1.5016666666666667"/>
    <x v="1"/>
    <x v="459"/>
    <n v="78.728155339805824"/>
    <x v="1"/>
    <s v="USD"/>
    <x v="626"/>
    <n v="1387519200"/>
    <b v="0"/>
    <b v="0"/>
    <s v="theater/plays"/>
    <x v="3"/>
    <x v="3"/>
  </r>
  <r>
    <x v="683"/>
    <x v="669"/>
    <s v="Virtual systemic intranet"/>
    <x v="173"/>
    <n v="8244"/>
    <n v="3.5843478260869563"/>
    <x v="1"/>
    <x v="98"/>
    <n v="56.081632653061227"/>
    <x v="1"/>
    <s v="USD"/>
    <x v="627"/>
    <n v="1537246800"/>
    <b v="0"/>
    <b v="0"/>
    <s v="theater/plays"/>
    <x v="3"/>
    <x v="3"/>
  </r>
  <r>
    <x v="684"/>
    <x v="670"/>
    <s v="Optimized systemic algorithm"/>
    <x v="1"/>
    <n v="7600"/>
    <n v="5.4285714285714288"/>
    <x v="1"/>
    <x v="460"/>
    <n v="69.090909090909093"/>
    <x v="0"/>
    <s v="CAD"/>
    <x v="628"/>
    <n v="1279515600"/>
    <b v="0"/>
    <b v="0"/>
    <s v="publishing/nonfiction"/>
    <x v="5"/>
    <x v="9"/>
  </r>
  <r>
    <x v="685"/>
    <x v="671"/>
    <s v="Customizable homogeneous firmware"/>
    <x v="365"/>
    <n v="94501"/>
    <n v="0.67500714285714281"/>
    <x v="0"/>
    <x v="461"/>
    <n v="102.05291576673866"/>
    <x v="0"/>
    <s v="CAD"/>
    <x v="629"/>
    <n v="1442379600"/>
    <b v="0"/>
    <b v="0"/>
    <s v="theater/plays"/>
    <x v="3"/>
    <x v="3"/>
  </r>
  <r>
    <x v="686"/>
    <x v="672"/>
    <s v="Front-line cohesive extranet"/>
    <x v="168"/>
    <n v="14381"/>
    <n v="1.9174666666666667"/>
    <x v="1"/>
    <x v="38"/>
    <n v="107.32089552238806"/>
    <x v="1"/>
    <s v="USD"/>
    <x v="630"/>
    <n v="1523077200"/>
    <b v="0"/>
    <b v="0"/>
    <s v="technology/wearables"/>
    <x v="2"/>
    <x v="8"/>
  </r>
  <r>
    <x v="687"/>
    <x v="673"/>
    <s v="Distributed holistic neural-net"/>
    <x v="42"/>
    <n v="13980"/>
    <n v="9.32"/>
    <x v="1"/>
    <x v="462"/>
    <n v="51.970260223048328"/>
    <x v="1"/>
    <s v="USD"/>
    <x v="631"/>
    <n v="1489554000"/>
    <b v="0"/>
    <b v="0"/>
    <s v="theater/plays"/>
    <x v="3"/>
    <x v="3"/>
  </r>
  <r>
    <x v="688"/>
    <x v="674"/>
    <s v="Devolved client-server monitoring"/>
    <x v="49"/>
    <n v="12449"/>
    <n v="4.2927586206896553"/>
    <x v="1"/>
    <x v="463"/>
    <n v="71.137142857142862"/>
    <x v="1"/>
    <s v="USD"/>
    <x v="632"/>
    <n v="1548482400"/>
    <b v="0"/>
    <b v="1"/>
    <s v="film &amp; video/television"/>
    <x v="4"/>
    <x v="19"/>
  </r>
  <r>
    <x v="689"/>
    <x v="675"/>
    <s v="Seamless directional capacity"/>
    <x v="190"/>
    <n v="7348"/>
    <n v="1.0065753424657535"/>
    <x v="1"/>
    <x v="464"/>
    <n v="106.49275362318841"/>
    <x v="1"/>
    <s v="USD"/>
    <x v="633"/>
    <n v="1384063200"/>
    <b v="0"/>
    <b v="0"/>
    <s v="technology/web"/>
    <x v="2"/>
    <x v="2"/>
  </r>
  <r>
    <x v="690"/>
    <x v="676"/>
    <s v="Polarized actuating implementation"/>
    <x v="136"/>
    <n v="8158"/>
    <n v="2.266111111111111"/>
    <x v="1"/>
    <x v="257"/>
    <n v="42.93684210526316"/>
    <x v="1"/>
    <s v="USD"/>
    <x v="634"/>
    <n v="1322892000"/>
    <b v="0"/>
    <b v="1"/>
    <s v="film &amp; video/documentary"/>
    <x v="4"/>
    <x v="4"/>
  </r>
  <r>
    <x v="691"/>
    <x v="677"/>
    <s v="Front-line disintermediate hub"/>
    <x v="92"/>
    <n v="7119"/>
    <n v="1.4238"/>
    <x v="1"/>
    <x v="465"/>
    <n v="30.037974683544302"/>
    <x v="1"/>
    <s v="USD"/>
    <x v="635"/>
    <n v="1350709200"/>
    <b v="1"/>
    <b v="1"/>
    <s v="film &amp; video/documentary"/>
    <x v="4"/>
    <x v="4"/>
  </r>
  <r>
    <x v="692"/>
    <x v="678"/>
    <s v="Decentralized 4thgeneration challenge"/>
    <x v="46"/>
    <n v="5438"/>
    <n v="0.90633333333333332"/>
    <x v="0"/>
    <x v="385"/>
    <n v="70.623376623376629"/>
    <x v="4"/>
    <s v="GBP"/>
    <x v="636"/>
    <n v="1564203600"/>
    <b v="0"/>
    <b v="0"/>
    <s v="music/rock"/>
    <x v="1"/>
    <x v="1"/>
  </r>
  <r>
    <x v="693"/>
    <x v="679"/>
    <s v="Reverse-engineered composite hierarchy"/>
    <x v="366"/>
    <n v="115396"/>
    <n v="0.63966740576496672"/>
    <x v="0"/>
    <x v="466"/>
    <n v="66.016018306636155"/>
    <x v="1"/>
    <s v="USD"/>
    <x v="637"/>
    <n v="1509685200"/>
    <b v="0"/>
    <b v="0"/>
    <s v="theater/plays"/>
    <x v="3"/>
    <x v="3"/>
  </r>
  <r>
    <x v="694"/>
    <x v="680"/>
    <s v="Programmable tangible ability"/>
    <x v="14"/>
    <n v="7656"/>
    <n v="0.84131868131868137"/>
    <x v="0"/>
    <x v="467"/>
    <n v="96.911392405063296"/>
    <x v="1"/>
    <s v="USD"/>
    <x v="638"/>
    <n v="1514959200"/>
    <b v="0"/>
    <b v="0"/>
    <s v="theater/plays"/>
    <x v="3"/>
    <x v="3"/>
  </r>
  <r>
    <x v="695"/>
    <x v="681"/>
    <s v="Configurable full-range emulation"/>
    <x v="243"/>
    <n v="12322"/>
    <n v="1.3393478260869565"/>
    <x v="1"/>
    <x v="468"/>
    <n v="62.867346938775512"/>
    <x v="6"/>
    <s v="EUR"/>
    <x v="639"/>
    <n v="1448863200"/>
    <b v="1"/>
    <b v="0"/>
    <s v="music/rock"/>
    <x v="1"/>
    <x v="1"/>
  </r>
  <r>
    <x v="696"/>
    <x v="682"/>
    <s v="Total real-time hardware"/>
    <x v="367"/>
    <n v="96888"/>
    <n v="0.59042047531992692"/>
    <x v="0"/>
    <x v="469"/>
    <n v="108.98537682789652"/>
    <x v="1"/>
    <s v="USD"/>
    <x v="640"/>
    <n v="1429592400"/>
    <b v="0"/>
    <b v="1"/>
    <s v="theater/plays"/>
    <x v="3"/>
    <x v="3"/>
  </r>
  <r>
    <x v="697"/>
    <x v="683"/>
    <s v="Profound system-worthy functionalities"/>
    <x v="368"/>
    <n v="196960"/>
    <n v="1.5280062063615205"/>
    <x v="1"/>
    <x v="470"/>
    <n v="26.999314599040439"/>
    <x v="1"/>
    <s v="USD"/>
    <x v="641"/>
    <n v="1522645200"/>
    <b v="0"/>
    <b v="0"/>
    <s v="music/electric music"/>
    <x v="1"/>
    <x v="5"/>
  </r>
  <r>
    <x v="698"/>
    <x v="684"/>
    <s v="Cloned hybrid focus group"/>
    <x v="369"/>
    <n v="188057"/>
    <n v="4.466912114014252"/>
    <x v="1"/>
    <x v="471"/>
    <n v="65.004147943311438"/>
    <x v="0"/>
    <s v="CAD"/>
    <x v="642"/>
    <n v="1323324000"/>
    <b v="0"/>
    <b v="0"/>
    <s v="technology/wearables"/>
    <x v="2"/>
    <x v="8"/>
  </r>
  <r>
    <x v="699"/>
    <x v="196"/>
    <s v="Ergonomic dedicated focus group"/>
    <x v="71"/>
    <n v="6245"/>
    <n v="0.8439189189189189"/>
    <x v="0"/>
    <x v="75"/>
    <n v="111.51785714285714"/>
    <x v="1"/>
    <s v="USD"/>
    <x v="230"/>
    <n v="1561525200"/>
    <b v="0"/>
    <b v="0"/>
    <s v="film &amp; video/drama"/>
    <x v="4"/>
    <x v="6"/>
  </r>
  <r>
    <x v="700"/>
    <x v="685"/>
    <s v="Realigned zero administration paradigm"/>
    <x v="0"/>
    <n v="3"/>
    <n v="0.03"/>
    <x v="0"/>
    <x v="49"/>
    <n v="3"/>
    <x v="1"/>
    <s v="USD"/>
    <x v="67"/>
    <n v="1265695200"/>
    <b v="0"/>
    <b v="0"/>
    <s v="technology/wearables"/>
    <x v="2"/>
    <x v="8"/>
  </r>
  <r>
    <x v="701"/>
    <x v="686"/>
    <s v="Open-source multi-tasking methodology"/>
    <x v="370"/>
    <n v="91014"/>
    <n v="1.7502692307692307"/>
    <x v="1"/>
    <x v="472"/>
    <n v="110.99268292682927"/>
    <x v="1"/>
    <s v="USD"/>
    <x v="643"/>
    <n v="1301806800"/>
    <b v="1"/>
    <b v="0"/>
    <s v="theater/plays"/>
    <x v="3"/>
    <x v="3"/>
  </r>
  <r>
    <x v="702"/>
    <x v="687"/>
    <s v="Object-based attitude-oriented analyzer"/>
    <x v="251"/>
    <n v="4710"/>
    <n v="0.54137931034482756"/>
    <x v="0"/>
    <x v="100"/>
    <n v="56.746987951807228"/>
    <x v="1"/>
    <s v="USD"/>
    <x v="644"/>
    <n v="1374901200"/>
    <b v="0"/>
    <b v="0"/>
    <s v="technology/wearables"/>
    <x v="2"/>
    <x v="8"/>
  </r>
  <r>
    <x v="703"/>
    <x v="688"/>
    <s v="Cross-platform tertiary hub"/>
    <x v="371"/>
    <n v="197728"/>
    <n v="3.1187381703470032"/>
    <x v="1"/>
    <x v="473"/>
    <n v="97.020608439646708"/>
    <x v="1"/>
    <s v="USD"/>
    <x v="645"/>
    <n v="1336453200"/>
    <b v="1"/>
    <b v="1"/>
    <s v="publishing/translations"/>
    <x v="5"/>
    <x v="18"/>
  </r>
  <r>
    <x v="704"/>
    <x v="689"/>
    <s v="Seamless clear-thinking artificial intelligence"/>
    <x v="251"/>
    <n v="10682"/>
    <n v="1.2278160919540231"/>
    <x v="1"/>
    <x v="220"/>
    <n v="92.08620689655173"/>
    <x v="1"/>
    <s v="USD"/>
    <x v="646"/>
    <n v="1468904400"/>
    <b v="0"/>
    <b v="0"/>
    <s v="film &amp; video/animation"/>
    <x v="4"/>
    <x v="10"/>
  </r>
  <r>
    <x v="705"/>
    <x v="690"/>
    <s v="Centralized tangible success"/>
    <x v="372"/>
    <n v="168048"/>
    <n v="0.99026517383618151"/>
    <x v="0"/>
    <x v="474"/>
    <n v="82.986666666666665"/>
    <x v="4"/>
    <s v="GBP"/>
    <x v="626"/>
    <n v="1387087200"/>
    <b v="0"/>
    <b v="0"/>
    <s v="publishing/nonfiction"/>
    <x v="5"/>
    <x v="9"/>
  </r>
  <r>
    <x v="706"/>
    <x v="691"/>
    <s v="Customer-focused multimedia methodology"/>
    <x v="2"/>
    <n v="138586"/>
    <n v="1.278468634686347"/>
    <x v="1"/>
    <x v="475"/>
    <n v="103.03791821561339"/>
    <x v="2"/>
    <s v="AUD"/>
    <x v="647"/>
    <n v="1547445600"/>
    <b v="0"/>
    <b v="1"/>
    <s v="technology/web"/>
    <x v="2"/>
    <x v="2"/>
  </r>
  <r>
    <x v="707"/>
    <x v="692"/>
    <s v="Visionary maximized Local Area Network"/>
    <x v="190"/>
    <n v="11579"/>
    <n v="1.5861643835616439"/>
    <x v="1"/>
    <x v="170"/>
    <n v="68.922619047619051"/>
    <x v="1"/>
    <s v="USD"/>
    <x v="159"/>
    <n v="1547359200"/>
    <b v="0"/>
    <b v="0"/>
    <s v="film &amp; video/drama"/>
    <x v="4"/>
    <x v="6"/>
  </r>
  <r>
    <x v="708"/>
    <x v="693"/>
    <s v="Secured bifurcated intranet"/>
    <x v="12"/>
    <n v="12020"/>
    <n v="7.0705882352941174"/>
    <x v="1"/>
    <x v="231"/>
    <n v="87.737226277372258"/>
    <x v="5"/>
    <s v="CHF"/>
    <x v="648"/>
    <n v="1496293200"/>
    <b v="0"/>
    <b v="0"/>
    <s v="theater/plays"/>
    <x v="3"/>
    <x v="3"/>
  </r>
  <r>
    <x v="709"/>
    <x v="694"/>
    <s v="Grass-roots 4thgeneration product"/>
    <x v="122"/>
    <n v="13954"/>
    <n v="1.4238775510204082"/>
    <x v="1"/>
    <x v="129"/>
    <n v="75.021505376344081"/>
    <x v="6"/>
    <s v="EUR"/>
    <x v="267"/>
    <n v="1335416400"/>
    <b v="0"/>
    <b v="0"/>
    <s v="theater/plays"/>
    <x v="3"/>
    <x v="3"/>
  </r>
  <r>
    <x v="710"/>
    <x v="695"/>
    <s v="Reduced next generation info-mediaries"/>
    <x v="333"/>
    <n v="6358"/>
    <n v="1.4786046511627906"/>
    <x v="1"/>
    <x v="476"/>
    <n v="50.863999999999997"/>
    <x v="1"/>
    <s v="USD"/>
    <x v="649"/>
    <n v="1532149200"/>
    <b v="0"/>
    <b v="1"/>
    <s v="theater/plays"/>
    <x v="3"/>
    <x v="3"/>
  </r>
  <r>
    <x v="711"/>
    <x v="696"/>
    <s v="Customizable full-range artificial intelligence"/>
    <x v="8"/>
    <n v="1260"/>
    <n v="0.20322580645161289"/>
    <x v="0"/>
    <x v="443"/>
    <n v="90"/>
    <x v="6"/>
    <s v="EUR"/>
    <x v="248"/>
    <n v="1453788000"/>
    <b v="1"/>
    <b v="1"/>
    <s v="theater/plays"/>
    <x v="3"/>
    <x v="3"/>
  </r>
  <r>
    <x v="712"/>
    <x v="697"/>
    <s v="Programmable leadingedge contingency"/>
    <x v="126"/>
    <n v="14725"/>
    <n v="18.40625"/>
    <x v="1"/>
    <x v="381"/>
    <n v="72.896039603960389"/>
    <x v="1"/>
    <s v="USD"/>
    <x v="571"/>
    <n v="1471496400"/>
    <b v="0"/>
    <b v="0"/>
    <s v="theater/plays"/>
    <x v="3"/>
    <x v="3"/>
  </r>
  <r>
    <x v="713"/>
    <x v="698"/>
    <s v="Multi-layered global groupware"/>
    <x v="350"/>
    <n v="11174"/>
    <n v="1.6194202898550725"/>
    <x v="1"/>
    <x v="459"/>
    <n v="108.48543689320388"/>
    <x v="1"/>
    <s v="USD"/>
    <x v="650"/>
    <n v="1472878800"/>
    <b v="0"/>
    <b v="0"/>
    <s v="publishing/radio &amp; podcasts"/>
    <x v="5"/>
    <x v="15"/>
  </r>
  <r>
    <x v="714"/>
    <x v="699"/>
    <s v="Switchable methodical superstructure"/>
    <x v="373"/>
    <n v="182036"/>
    <n v="4.7282077922077921"/>
    <x v="1"/>
    <x v="477"/>
    <n v="101.98095238095237"/>
    <x v="1"/>
    <s v="USD"/>
    <x v="1"/>
    <n v="1408510800"/>
    <b v="0"/>
    <b v="0"/>
    <s v="music/rock"/>
    <x v="1"/>
    <x v="1"/>
  </r>
  <r>
    <x v="715"/>
    <x v="700"/>
    <s v="Expanded even-keeled portal"/>
    <x v="374"/>
    <n v="28870"/>
    <n v="0.24466101694915254"/>
    <x v="0"/>
    <x v="478"/>
    <n v="44.009146341463413"/>
    <x v="1"/>
    <s v="USD"/>
    <x v="651"/>
    <n v="1281589200"/>
    <b v="0"/>
    <b v="0"/>
    <s v="games/mobile games"/>
    <x v="6"/>
    <x v="20"/>
  </r>
  <r>
    <x v="716"/>
    <x v="701"/>
    <s v="Advanced modular moderator"/>
    <x v="22"/>
    <n v="10353"/>
    <n v="5.1764999999999999"/>
    <x v="1"/>
    <x v="144"/>
    <n v="65.942675159235662"/>
    <x v="1"/>
    <s v="USD"/>
    <x v="652"/>
    <n v="1375851600"/>
    <b v="0"/>
    <b v="1"/>
    <s v="theater/plays"/>
    <x v="3"/>
    <x v="3"/>
  </r>
  <r>
    <x v="717"/>
    <x v="702"/>
    <s v="Reverse-engineered well-modulated ability"/>
    <x v="36"/>
    <n v="13868"/>
    <n v="2.4764285714285714"/>
    <x v="1"/>
    <x v="479"/>
    <n v="24.987387387387386"/>
    <x v="1"/>
    <s v="USD"/>
    <x v="653"/>
    <n v="1315803600"/>
    <b v="0"/>
    <b v="0"/>
    <s v="film &amp; video/documentary"/>
    <x v="4"/>
    <x v="4"/>
  </r>
  <r>
    <x v="718"/>
    <x v="703"/>
    <s v="Expanded optimal pricing structure"/>
    <x v="111"/>
    <n v="8317"/>
    <n v="1.0020481927710843"/>
    <x v="1"/>
    <x v="480"/>
    <n v="28.003367003367003"/>
    <x v="1"/>
    <s v="USD"/>
    <x v="654"/>
    <n v="1373691600"/>
    <b v="0"/>
    <b v="0"/>
    <s v="technology/wearables"/>
    <x v="2"/>
    <x v="8"/>
  </r>
  <r>
    <x v="719"/>
    <x v="704"/>
    <s v="Down-sized uniform ability"/>
    <x v="350"/>
    <n v="10557"/>
    <n v="1.53"/>
    <x v="1"/>
    <x v="300"/>
    <n v="85.829268292682926"/>
    <x v="1"/>
    <s v="USD"/>
    <x v="655"/>
    <n v="1339218000"/>
    <b v="0"/>
    <b v="0"/>
    <s v="publishing/fiction"/>
    <x v="5"/>
    <x v="13"/>
  </r>
  <r>
    <x v="720"/>
    <x v="705"/>
    <s v="Multi-layered upward-trending conglomeration"/>
    <x v="251"/>
    <n v="3227"/>
    <n v="0.37091954022988505"/>
    <x v="3"/>
    <x v="63"/>
    <n v="84.921052631578945"/>
    <x v="3"/>
    <s v="DKK"/>
    <x v="656"/>
    <n v="1520402400"/>
    <b v="0"/>
    <b v="1"/>
    <s v="theater/plays"/>
    <x v="3"/>
    <x v="3"/>
  </r>
  <r>
    <x v="721"/>
    <x v="706"/>
    <s v="Open-architected systematic intranet"/>
    <x v="375"/>
    <n v="5429"/>
    <n v="4.3923948220064728E-2"/>
    <x v="3"/>
    <x v="101"/>
    <n v="90.483333333333334"/>
    <x v="1"/>
    <s v="USD"/>
    <x v="657"/>
    <n v="1523336400"/>
    <b v="0"/>
    <b v="0"/>
    <s v="music/rock"/>
    <x v="1"/>
    <x v="1"/>
  </r>
  <r>
    <x v="722"/>
    <x v="707"/>
    <s v="Proactive 24hour frame"/>
    <x v="376"/>
    <n v="75906"/>
    <n v="1.5650721649484536"/>
    <x v="1"/>
    <x v="481"/>
    <n v="25.00197628458498"/>
    <x v="1"/>
    <s v="USD"/>
    <x v="265"/>
    <n v="1512280800"/>
    <b v="0"/>
    <b v="0"/>
    <s v="film &amp; video/documentary"/>
    <x v="4"/>
    <x v="4"/>
  </r>
  <r>
    <x v="723"/>
    <x v="708"/>
    <s v="Exclusive fresh-thinking model"/>
    <x v="70"/>
    <n v="13250"/>
    <n v="2.704081632653061"/>
    <x v="1"/>
    <x v="358"/>
    <n v="92.013888888888886"/>
    <x v="2"/>
    <s v="AUD"/>
    <x v="658"/>
    <n v="1458709200"/>
    <b v="0"/>
    <b v="0"/>
    <s v="theater/plays"/>
    <x v="3"/>
    <x v="3"/>
  </r>
  <r>
    <x v="724"/>
    <x v="709"/>
    <s v="Business-focused encompassing intranet"/>
    <x v="141"/>
    <n v="11261"/>
    <n v="1.3405952380952382"/>
    <x v="1"/>
    <x v="246"/>
    <n v="93.066115702479337"/>
    <x v="4"/>
    <s v="GBP"/>
    <x v="659"/>
    <n v="1414126800"/>
    <b v="0"/>
    <b v="1"/>
    <s v="theater/plays"/>
    <x v="3"/>
    <x v="3"/>
  </r>
  <r>
    <x v="725"/>
    <x v="710"/>
    <s v="Optional 6thgeneration access"/>
    <x v="377"/>
    <n v="97369"/>
    <n v="0.50398033126293995"/>
    <x v="0"/>
    <x v="482"/>
    <n v="61.008145363408524"/>
    <x v="1"/>
    <s v="USD"/>
    <x v="660"/>
    <n v="1416204000"/>
    <b v="0"/>
    <b v="0"/>
    <s v="games/mobile games"/>
    <x v="6"/>
    <x v="20"/>
  </r>
  <r>
    <x v="726"/>
    <x v="711"/>
    <s v="Realigned web-enabled functionalities"/>
    <x v="378"/>
    <n v="48227"/>
    <n v="0.88815837937384901"/>
    <x v="3"/>
    <x v="168"/>
    <n v="92.036259541984734"/>
    <x v="1"/>
    <s v="USD"/>
    <x v="661"/>
    <n v="1288501200"/>
    <b v="0"/>
    <b v="1"/>
    <s v="theater/plays"/>
    <x v="3"/>
    <x v="3"/>
  </r>
  <r>
    <x v="727"/>
    <x v="712"/>
    <s v="Enterprise-wide multimedia software"/>
    <x v="200"/>
    <n v="14685"/>
    <n v="1.65"/>
    <x v="1"/>
    <x v="483"/>
    <n v="81.132596685082873"/>
    <x v="1"/>
    <s v="USD"/>
    <x v="4"/>
    <n v="1552971600"/>
    <b v="0"/>
    <b v="0"/>
    <s v="technology/web"/>
    <x v="2"/>
    <x v="2"/>
  </r>
  <r>
    <x v="728"/>
    <x v="713"/>
    <s v="Versatile mission-critical knowledgebase"/>
    <x v="3"/>
    <n v="735"/>
    <n v="0.17499999999999999"/>
    <x v="0"/>
    <x v="234"/>
    <n v="73.5"/>
    <x v="1"/>
    <s v="USD"/>
    <x v="662"/>
    <n v="1465102800"/>
    <b v="0"/>
    <b v="0"/>
    <s v="theater/plays"/>
    <x v="3"/>
    <x v="3"/>
  </r>
  <r>
    <x v="729"/>
    <x v="714"/>
    <s v="Multi-lateral object-oriented open system"/>
    <x v="36"/>
    <n v="10397"/>
    <n v="1.8566071428571429"/>
    <x v="1"/>
    <x v="393"/>
    <n v="85.221311475409834"/>
    <x v="1"/>
    <s v="USD"/>
    <x v="663"/>
    <n v="1360130400"/>
    <b v="0"/>
    <b v="0"/>
    <s v="film &amp; video/drama"/>
    <x v="4"/>
    <x v="6"/>
  </r>
  <r>
    <x v="730"/>
    <x v="715"/>
    <s v="Visionary system-worthy attitude"/>
    <x v="379"/>
    <n v="118847"/>
    <n v="4.1266319444444441"/>
    <x v="1"/>
    <x v="130"/>
    <n v="110.96825396825396"/>
    <x v="0"/>
    <s v="CAD"/>
    <x v="664"/>
    <n v="1432875600"/>
    <b v="0"/>
    <b v="0"/>
    <s v="technology/wearables"/>
    <x v="2"/>
    <x v="8"/>
  </r>
  <r>
    <x v="731"/>
    <x v="716"/>
    <s v="Synergized content-based hierarchy"/>
    <x v="48"/>
    <n v="7220"/>
    <n v="0.90249999999999997"/>
    <x v="3"/>
    <x v="319"/>
    <n v="32.968036529680369"/>
    <x v="1"/>
    <s v="USD"/>
    <x v="665"/>
    <n v="1500872400"/>
    <b v="0"/>
    <b v="0"/>
    <s v="technology/web"/>
    <x v="2"/>
    <x v="2"/>
  </r>
  <r>
    <x v="732"/>
    <x v="717"/>
    <s v="Business-focused 24hour access"/>
    <x v="380"/>
    <n v="107622"/>
    <n v="0.91984615384615387"/>
    <x v="0"/>
    <x v="484"/>
    <n v="96.005352363960753"/>
    <x v="1"/>
    <s v="USD"/>
    <x v="666"/>
    <n v="1492146000"/>
    <b v="0"/>
    <b v="1"/>
    <s v="music/rock"/>
    <x v="1"/>
    <x v="1"/>
  </r>
  <r>
    <x v="733"/>
    <x v="718"/>
    <s v="Automated hybrid orchestration"/>
    <x v="144"/>
    <n v="83267"/>
    <n v="5.2700632911392402"/>
    <x v="1"/>
    <x v="485"/>
    <n v="84.96632653061225"/>
    <x v="1"/>
    <s v="USD"/>
    <x v="43"/>
    <n v="1407301200"/>
    <b v="0"/>
    <b v="0"/>
    <s v="music/metal"/>
    <x v="1"/>
    <x v="16"/>
  </r>
  <r>
    <x v="734"/>
    <x v="719"/>
    <s v="Exclusive 5thgeneration leverage"/>
    <x v="3"/>
    <n v="13404"/>
    <n v="3.1914285714285713"/>
    <x v="1"/>
    <x v="486"/>
    <n v="25.007462686567163"/>
    <x v="1"/>
    <s v="USD"/>
    <x v="667"/>
    <n v="1486620000"/>
    <b v="0"/>
    <b v="1"/>
    <s v="theater/plays"/>
    <x v="3"/>
    <x v="3"/>
  </r>
  <r>
    <x v="735"/>
    <x v="720"/>
    <s v="Grass-roots zero administration alliance"/>
    <x v="211"/>
    <n v="131404"/>
    <n v="3.5418867924528303"/>
    <x v="1"/>
    <x v="487"/>
    <n v="65.998995479658461"/>
    <x v="1"/>
    <s v="USD"/>
    <x v="668"/>
    <n v="1459918800"/>
    <b v="0"/>
    <b v="0"/>
    <s v="photography/photography books"/>
    <x v="7"/>
    <x v="14"/>
  </r>
  <r>
    <x v="736"/>
    <x v="721"/>
    <s v="Proactive heuristic orchestration"/>
    <x v="106"/>
    <n v="2533"/>
    <n v="0.32896103896103895"/>
    <x v="3"/>
    <x v="226"/>
    <n v="87.34482758620689"/>
    <x v="1"/>
    <s v="USD"/>
    <x v="669"/>
    <n v="1424757600"/>
    <b v="0"/>
    <b v="0"/>
    <s v="publishing/nonfiction"/>
    <x v="5"/>
    <x v="9"/>
  </r>
  <r>
    <x v="737"/>
    <x v="722"/>
    <s v="Function-based systematic Graphical User Interface"/>
    <x v="41"/>
    <n v="5028"/>
    <n v="1.358918918918919"/>
    <x v="1"/>
    <x v="80"/>
    <n v="27.933333333333334"/>
    <x v="1"/>
    <s v="USD"/>
    <x v="670"/>
    <n v="1479880800"/>
    <b v="0"/>
    <b v="0"/>
    <s v="music/indie rock"/>
    <x v="1"/>
    <x v="7"/>
  </r>
  <r>
    <x v="738"/>
    <x v="486"/>
    <s v="Extended zero administration software"/>
    <x v="381"/>
    <n v="1557"/>
    <n v="2.0843373493975904E-2"/>
    <x v="0"/>
    <x v="27"/>
    <n v="103.8"/>
    <x v="1"/>
    <s v="USD"/>
    <x v="671"/>
    <n v="1418018400"/>
    <b v="0"/>
    <b v="1"/>
    <s v="theater/plays"/>
    <x v="3"/>
    <x v="3"/>
  </r>
  <r>
    <x v="739"/>
    <x v="723"/>
    <s v="Multi-tiered discrete support"/>
    <x v="83"/>
    <n v="6100"/>
    <n v="0.61"/>
    <x v="0"/>
    <x v="271"/>
    <n v="31.937172774869111"/>
    <x v="1"/>
    <s v="USD"/>
    <x v="672"/>
    <n v="1341032400"/>
    <b v="0"/>
    <b v="0"/>
    <s v="music/indie rock"/>
    <x v="1"/>
    <x v="7"/>
  </r>
  <r>
    <x v="740"/>
    <x v="724"/>
    <s v="Phased system-worthy conglomeration"/>
    <x v="98"/>
    <n v="1592"/>
    <n v="0.30037735849056602"/>
    <x v="0"/>
    <x v="36"/>
    <n v="99.5"/>
    <x v="1"/>
    <s v="USD"/>
    <x v="673"/>
    <n v="1486360800"/>
    <b v="0"/>
    <b v="0"/>
    <s v="theater/plays"/>
    <x v="3"/>
    <x v="3"/>
  </r>
  <r>
    <x v="741"/>
    <x v="287"/>
    <s v="Balanced mobile alliance"/>
    <x v="272"/>
    <n v="14150"/>
    <n v="11.791666666666666"/>
    <x v="1"/>
    <x v="406"/>
    <n v="108.84615384615384"/>
    <x v="1"/>
    <s v="USD"/>
    <x v="674"/>
    <n v="1274677200"/>
    <b v="0"/>
    <b v="0"/>
    <s v="theater/plays"/>
    <x v="3"/>
    <x v="3"/>
  </r>
  <r>
    <x v="742"/>
    <x v="725"/>
    <s v="Reactive solution-oriented groupware"/>
    <x v="272"/>
    <n v="13513"/>
    <n v="11.260833333333334"/>
    <x v="1"/>
    <x v="393"/>
    <n v="110.76229508196721"/>
    <x v="1"/>
    <s v="USD"/>
    <x v="675"/>
    <n v="1267509600"/>
    <b v="0"/>
    <b v="0"/>
    <s v="music/electric music"/>
    <x v="1"/>
    <x v="5"/>
  </r>
  <r>
    <x v="743"/>
    <x v="726"/>
    <s v="Exclusive bandwidth-monitored orchestration"/>
    <x v="61"/>
    <n v="504"/>
    <n v="0.12923076923076923"/>
    <x v="0"/>
    <x v="68"/>
    <n v="29.647058823529413"/>
    <x v="1"/>
    <s v="USD"/>
    <x v="676"/>
    <n v="1445922000"/>
    <b v="0"/>
    <b v="1"/>
    <s v="theater/plays"/>
    <x v="3"/>
    <x v="3"/>
  </r>
  <r>
    <x v="744"/>
    <x v="727"/>
    <s v="Intuitive exuding initiative"/>
    <x v="22"/>
    <n v="14240"/>
    <n v="7.12"/>
    <x v="1"/>
    <x v="382"/>
    <n v="101.71428571428571"/>
    <x v="1"/>
    <s v="USD"/>
    <x v="342"/>
    <n v="1534050000"/>
    <b v="0"/>
    <b v="1"/>
    <s v="theater/plays"/>
    <x v="3"/>
    <x v="3"/>
  </r>
  <r>
    <x v="745"/>
    <x v="728"/>
    <s v="Streamlined needs-based knowledge user"/>
    <x v="350"/>
    <n v="2091"/>
    <n v="0.30304347826086958"/>
    <x v="0"/>
    <x v="298"/>
    <n v="61.5"/>
    <x v="1"/>
    <s v="USD"/>
    <x v="677"/>
    <n v="1277528400"/>
    <b v="0"/>
    <b v="0"/>
    <s v="technology/wearables"/>
    <x v="2"/>
    <x v="8"/>
  </r>
  <r>
    <x v="746"/>
    <x v="729"/>
    <s v="Automated system-worthy structure"/>
    <x v="382"/>
    <n v="118580"/>
    <n v="2.1250896057347672"/>
    <x v="1"/>
    <x v="488"/>
    <n v="35"/>
    <x v="1"/>
    <s v="USD"/>
    <x v="678"/>
    <n v="1318568400"/>
    <b v="0"/>
    <b v="0"/>
    <s v="technology/web"/>
    <x v="2"/>
    <x v="2"/>
  </r>
  <r>
    <x v="747"/>
    <x v="730"/>
    <s v="Secured clear-thinking intranet"/>
    <x v="70"/>
    <n v="11214"/>
    <n v="2.2885714285714287"/>
    <x v="1"/>
    <x v="489"/>
    <n v="40.049999999999997"/>
    <x v="1"/>
    <s v="USD"/>
    <x v="679"/>
    <n v="1284354000"/>
    <b v="0"/>
    <b v="0"/>
    <s v="theater/plays"/>
    <x v="3"/>
    <x v="3"/>
  </r>
  <r>
    <x v="748"/>
    <x v="731"/>
    <s v="Cloned actuating architecture"/>
    <x v="383"/>
    <n v="68137"/>
    <n v="0.34959979476654696"/>
    <x v="3"/>
    <x v="490"/>
    <n v="110.97231270358306"/>
    <x v="1"/>
    <s v="USD"/>
    <x v="680"/>
    <n v="1269579600"/>
    <b v="0"/>
    <b v="1"/>
    <s v="film &amp; video/animation"/>
    <x v="4"/>
    <x v="10"/>
  </r>
  <r>
    <x v="749"/>
    <x v="732"/>
    <s v="Down-sized needs-based task-force"/>
    <x v="133"/>
    <n v="13527"/>
    <n v="1.5729069767441861"/>
    <x v="1"/>
    <x v="491"/>
    <n v="36.959016393442624"/>
    <x v="6"/>
    <s v="EUR"/>
    <x v="681"/>
    <n v="1413781200"/>
    <b v="0"/>
    <b v="1"/>
    <s v="technology/wearables"/>
    <x v="2"/>
    <x v="8"/>
  </r>
  <r>
    <x v="750"/>
    <x v="733"/>
    <s v="Extended responsive Internet solution"/>
    <x v="0"/>
    <n v="1"/>
    <n v="0.01"/>
    <x v="0"/>
    <x v="49"/>
    <n v="1"/>
    <x v="4"/>
    <s v="GBP"/>
    <x v="682"/>
    <n v="1280120400"/>
    <b v="0"/>
    <b v="0"/>
    <s v="music/electric music"/>
    <x v="1"/>
    <x v="5"/>
  </r>
  <r>
    <x v="751"/>
    <x v="734"/>
    <s v="Universal value-added moderator"/>
    <x v="136"/>
    <n v="8363"/>
    <n v="2.3230555555555554"/>
    <x v="1"/>
    <x v="492"/>
    <n v="30.974074074074075"/>
    <x v="1"/>
    <s v="USD"/>
    <x v="683"/>
    <n v="1459486800"/>
    <b v="1"/>
    <b v="1"/>
    <s v="publishing/nonfiction"/>
    <x v="5"/>
    <x v="9"/>
  </r>
  <r>
    <x v="752"/>
    <x v="735"/>
    <s v="Sharable motivating emulation"/>
    <x v="306"/>
    <n v="5362"/>
    <n v="0.92448275862068963"/>
    <x v="3"/>
    <x v="493"/>
    <n v="47.035087719298247"/>
    <x v="1"/>
    <s v="USD"/>
    <x v="684"/>
    <n v="1282539600"/>
    <b v="0"/>
    <b v="1"/>
    <s v="theater/plays"/>
    <x v="3"/>
    <x v="3"/>
  </r>
  <r>
    <x v="753"/>
    <x v="736"/>
    <s v="Networked web-enabled product"/>
    <x v="53"/>
    <n v="12065"/>
    <n v="2.5670212765957445"/>
    <x v="1"/>
    <x v="231"/>
    <n v="88.065693430656935"/>
    <x v="1"/>
    <s v="USD"/>
    <x v="674"/>
    <n v="1275886800"/>
    <b v="0"/>
    <b v="0"/>
    <s v="photography/photography books"/>
    <x v="7"/>
    <x v="14"/>
  </r>
  <r>
    <x v="754"/>
    <x v="737"/>
    <s v="Advanced dedicated encoding"/>
    <x v="384"/>
    <n v="118603"/>
    <n v="1.6847017045454546"/>
    <x v="1"/>
    <x v="494"/>
    <n v="37.005616224648989"/>
    <x v="1"/>
    <s v="USD"/>
    <x v="685"/>
    <n v="1355983200"/>
    <b v="0"/>
    <b v="0"/>
    <s v="theater/plays"/>
    <x v="3"/>
    <x v="3"/>
  </r>
  <r>
    <x v="755"/>
    <x v="738"/>
    <s v="Stand-alone multi-state project"/>
    <x v="6"/>
    <n v="7496"/>
    <n v="1.6657777777777778"/>
    <x v="1"/>
    <x v="495"/>
    <n v="26.027777777777779"/>
    <x v="3"/>
    <s v="DKK"/>
    <x v="605"/>
    <n v="1515391200"/>
    <b v="0"/>
    <b v="1"/>
    <s v="theater/plays"/>
    <x v="3"/>
    <x v="3"/>
  </r>
  <r>
    <x v="756"/>
    <x v="739"/>
    <s v="Customizable bi-directional monitoring"/>
    <x v="81"/>
    <n v="10037"/>
    <n v="7.7207692307692311"/>
    <x v="1"/>
    <x v="496"/>
    <n v="67.817567567567565"/>
    <x v="1"/>
    <s v="USD"/>
    <x v="686"/>
    <n v="1422252000"/>
    <b v="0"/>
    <b v="0"/>
    <s v="theater/plays"/>
    <x v="3"/>
    <x v="3"/>
  </r>
  <r>
    <x v="757"/>
    <x v="740"/>
    <s v="Profit-focused motivating function"/>
    <x v="1"/>
    <n v="5696"/>
    <n v="4.0685714285714285"/>
    <x v="1"/>
    <x v="493"/>
    <n v="49.964912280701753"/>
    <x v="1"/>
    <s v="USD"/>
    <x v="687"/>
    <n v="1305522000"/>
    <b v="0"/>
    <b v="0"/>
    <s v="film &amp; video/drama"/>
    <x v="4"/>
    <x v="6"/>
  </r>
  <r>
    <x v="758"/>
    <x v="741"/>
    <s v="Proactive systemic firmware"/>
    <x v="241"/>
    <n v="167005"/>
    <n v="5.6420608108108112"/>
    <x v="1"/>
    <x v="497"/>
    <n v="110.01646903820817"/>
    <x v="0"/>
    <s v="CAD"/>
    <x v="688"/>
    <n v="1414904400"/>
    <b v="0"/>
    <b v="0"/>
    <s v="music/rock"/>
    <x v="1"/>
    <x v="1"/>
  </r>
  <r>
    <x v="759"/>
    <x v="742"/>
    <s v="Grass-roots upward-trending installation"/>
    <x v="385"/>
    <n v="114615"/>
    <n v="0.6842686567164179"/>
    <x v="0"/>
    <x v="498"/>
    <n v="89.964678178963894"/>
    <x v="1"/>
    <s v="USD"/>
    <x v="689"/>
    <n v="1520402400"/>
    <b v="0"/>
    <b v="0"/>
    <s v="music/electric music"/>
    <x v="1"/>
    <x v="5"/>
  </r>
  <r>
    <x v="760"/>
    <x v="743"/>
    <s v="Virtual heuristic hub"/>
    <x v="386"/>
    <n v="16592"/>
    <n v="0.34351966873706002"/>
    <x v="0"/>
    <x v="155"/>
    <n v="79.009523809523813"/>
    <x v="6"/>
    <s v="EUR"/>
    <x v="690"/>
    <n v="1567141200"/>
    <b v="0"/>
    <b v="1"/>
    <s v="games/video games"/>
    <x v="6"/>
    <x v="11"/>
  </r>
  <r>
    <x v="761"/>
    <x v="744"/>
    <s v="Customizable leadingedge model"/>
    <x v="196"/>
    <n v="14420"/>
    <n v="6.5545454545454547"/>
    <x v="1"/>
    <x v="499"/>
    <n v="86.867469879518069"/>
    <x v="1"/>
    <s v="USD"/>
    <x v="691"/>
    <n v="1501131600"/>
    <b v="0"/>
    <b v="0"/>
    <s v="music/rock"/>
    <x v="1"/>
    <x v="1"/>
  </r>
  <r>
    <x v="762"/>
    <x v="307"/>
    <s v="Upgradable uniform service-desk"/>
    <x v="26"/>
    <n v="6204"/>
    <n v="1.7725714285714285"/>
    <x v="1"/>
    <x v="16"/>
    <n v="62.04"/>
    <x v="2"/>
    <s v="AUD"/>
    <x v="692"/>
    <n v="1355032800"/>
    <b v="0"/>
    <b v="0"/>
    <s v="music/jazz"/>
    <x v="1"/>
    <x v="17"/>
  </r>
  <r>
    <x v="763"/>
    <x v="745"/>
    <s v="Inverse client-driven product"/>
    <x v="36"/>
    <n v="6338"/>
    <n v="1.1317857142857144"/>
    <x v="1"/>
    <x v="500"/>
    <n v="26.970212765957445"/>
    <x v="1"/>
    <s v="USD"/>
    <x v="693"/>
    <n v="1339477200"/>
    <b v="0"/>
    <b v="1"/>
    <s v="theater/plays"/>
    <x v="3"/>
    <x v="3"/>
  </r>
  <r>
    <x v="764"/>
    <x v="746"/>
    <s v="Managed bandwidth-monitored system engine"/>
    <x v="65"/>
    <n v="8010"/>
    <n v="7.2818181818181822"/>
    <x v="1"/>
    <x v="496"/>
    <n v="54.121621621621621"/>
    <x v="1"/>
    <s v="USD"/>
    <x v="694"/>
    <n v="1305954000"/>
    <b v="0"/>
    <b v="0"/>
    <s v="music/rock"/>
    <x v="1"/>
    <x v="1"/>
  </r>
  <r>
    <x v="765"/>
    <x v="747"/>
    <s v="Advanced transitional help-desk"/>
    <x v="61"/>
    <n v="8125"/>
    <n v="2.0833333333333335"/>
    <x v="1"/>
    <x v="40"/>
    <n v="41.035353535353536"/>
    <x v="1"/>
    <s v="USD"/>
    <x v="695"/>
    <n v="1494392400"/>
    <b v="1"/>
    <b v="1"/>
    <s v="music/indie rock"/>
    <x v="1"/>
    <x v="7"/>
  </r>
  <r>
    <x v="766"/>
    <x v="748"/>
    <s v="De-engineered disintermediate encryption"/>
    <x v="316"/>
    <n v="13653"/>
    <n v="0.31171232876712329"/>
    <x v="0"/>
    <x v="501"/>
    <n v="55.052419354838712"/>
    <x v="2"/>
    <s v="AUD"/>
    <x v="123"/>
    <n v="1537419600"/>
    <b v="0"/>
    <b v="0"/>
    <s v="film &amp; video/science fiction"/>
    <x v="4"/>
    <x v="22"/>
  </r>
  <r>
    <x v="767"/>
    <x v="749"/>
    <s v="Upgradable attitude-oriented project"/>
    <x v="387"/>
    <n v="55372"/>
    <n v="0.56967078189300413"/>
    <x v="0"/>
    <x v="502"/>
    <n v="107.93762183235867"/>
    <x v="1"/>
    <s v="USD"/>
    <x v="696"/>
    <n v="1447999200"/>
    <b v="0"/>
    <b v="0"/>
    <s v="publishing/translations"/>
    <x v="5"/>
    <x v="18"/>
  </r>
  <r>
    <x v="768"/>
    <x v="750"/>
    <s v="Fundamental zero tolerance alliance"/>
    <x v="73"/>
    <n v="11088"/>
    <n v="2.31"/>
    <x v="1"/>
    <x v="503"/>
    <n v="73.92"/>
    <x v="1"/>
    <s v="USD"/>
    <x v="626"/>
    <n v="1388037600"/>
    <b v="0"/>
    <b v="0"/>
    <s v="theater/plays"/>
    <x v="3"/>
    <x v="3"/>
  </r>
  <r>
    <x v="769"/>
    <x v="751"/>
    <s v="Devolved 24hour forecast"/>
    <x v="388"/>
    <n v="109106"/>
    <n v="0.86867834394904464"/>
    <x v="0"/>
    <x v="504"/>
    <n v="31.995894428152493"/>
    <x v="1"/>
    <s v="USD"/>
    <x v="697"/>
    <n v="1378789200"/>
    <b v="0"/>
    <b v="0"/>
    <s v="games/video games"/>
    <x v="6"/>
    <x v="11"/>
  </r>
  <r>
    <x v="770"/>
    <x v="752"/>
    <s v="User-centric attitude-oriented intranet"/>
    <x v="333"/>
    <n v="11642"/>
    <n v="2.7074418604651163"/>
    <x v="1"/>
    <x v="505"/>
    <n v="53.898148148148145"/>
    <x v="6"/>
    <s v="EUR"/>
    <x v="698"/>
    <n v="1398056400"/>
    <b v="0"/>
    <b v="1"/>
    <s v="theater/plays"/>
    <x v="3"/>
    <x v="3"/>
  </r>
  <r>
    <x v="771"/>
    <x v="753"/>
    <s v="Self-enabling 5thgeneration paradigm"/>
    <x v="36"/>
    <n v="2769"/>
    <n v="0.49446428571428569"/>
    <x v="3"/>
    <x v="150"/>
    <n v="106.5"/>
    <x v="1"/>
    <s v="USD"/>
    <x v="699"/>
    <n v="1550815200"/>
    <b v="0"/>
    <b v="0"/>
    <s v="theater/plays"/>
    <x v="3"/>
    <x v="3"/>
  </r>
  <r>
    <x v="772"/>
    <x v="754"/>
    <s v="Persistent 3rdgeneration moratorium"/>
    <x v="389"/>
    <n v="169586"/>
    <n v="1.1335962566844919"/>
    <x v="1"/>
    <x v="506"/>
    <n v="32.999805409612762"/>
    <x v="1"/>
    <s v="USD"/>
    <x v="700"/>
    <n v="1550037600"/>
    <b v="0"/>
    <b v="0"/>
    <s v="music/indie rock"/>
    <x v="1"/>
    <x v="7"/>
  </r>
  <r>
    <x v="773"/>
    <x v="755"/>
    <s v="Cross-platform empowering project"/>
    <x v="390"/>
    <n v="101185"/>
    <n v="1.9055555555555554"/>
    <x v="1"/>
    <x v="507"/>
    <n v="43.00254993625159"/>
    <x v="1"/>
    <s v="USD"/>
    <x v="701"/>
    <n v="1492923600"/>
    <b v="0"/>
    <b v="0"/>
    <s v="theater/plays"/>
    <x v="3"/>
    <x v="3"/>
  </r>
  <r>
    <x v="774"/>
    <x v="756"/>
    <s v="Polarized user-facing interface"/>
    <x v="92"/>
    <n v="6775"/>
    <n v="1.355"/>
    <x v="1"/>
    <x v="373"/>
    <n v="86.858974358974365"/>
    <x v="6"/>
    <s v="EUR"/>
    <x v="702"/>
    <n v="1467522000"/>
    <b v="0"/>
    <b v="0"/>
    <s v="technology/web"/>
    <x v="2"/>
    <x v="2"/>
  </r>
  <r>
    <x v="775"/>
    <x v="757"/>
    <s v="Customer-focused non-volatile framework"/>
    <x v="151"/>
    <n v="968"/>
    <n v="0.10297872340425532"/>
    <x v="0"/>
    <x v="234"/>
    <n v="96.8"/>
    <x v="1"/>
    <s v="USD"/>
    <x v="703"/>
    <n v="1416117600"/>
    <b v="0"/>
    <b v="0"/>
    <s v="music/rock"/>
    <x v="1"/>
    <x v="1"/>
  </r>
  <r>
    <x v="776"/>
    <x v="758"/>
    <s v="Synchronized multimedia frame"/>
    <x v="391"/>
    <n v="72623"/>
    <n v="0.65544223826714798"/>
    <x v="0"/>
    <x v="508"/>
    <n v="32.995456610631528"/>
    <x v="1"/>
    <s v="USD"/>
    <x v="704"/>
    <n v="1563771600"/>
    <b v="0"/>
    <b v="0"/>
    <s v="theater/plays"/>
    <x v="3"/>
    <x v="3"/>
  </r>
  <r>
    <x v="777"/>
    <x v="759"/>
    <s v="Open-architected stable algorithm"/>
    <x v="202"/>
    <n v="45987"/>
    <n v="0.49026652452025588"/>
    <x v="0"/>
    <x v="103"/>
    <n v="68.028106508875737"/>
    <x v="1"/>
    <s v="USD"/>
    <x v="431"/>
    <n v="1319259600"/>
    <b v="0"/>
    <b v="0"/>
    <s v="theater/plays"/>
    <x v="3"/>
    <x v="3"/>
  </r>
  <r>
    <x v="778"/>
    <x v="760"/>
    <s v="Cross-platform optimizing website"/>
    <x v="81"/>
    <n v="10243"/>
    <n v="7.8792307692307695"/>
    <x v="1"/>
    <x v="5"/>
    <n v="58.867816091954026"/>
    <x v="5"/>
    <s v="CHF"/>
    <x v="705"/>
    <n v="1313643600"/>
    <b v="0"/>
    <b v="0"/>
    <s v="film &amp; video/animation"/>
    <x v="4"/>
    <x v="10"/>
  </r>
  <r>
    <x v="779"/>
    <x v="761"/>
    <s v="Public-key actuating projection"/>
    <x v="392"/>
    <n v="87293"/>
    <n v="0.80306347746090156"/>
    <x v="0"/>
    <x v="509"/>
    <n v="105.04572803850782"/>
    <x v="1"/>
    <s v="USD"/>
    <x v="706"/>
    <n v="1440306000"/>
    <b v="0"/>
    <b v="1"/>
    <s v="theater/plays"/>
    <x v="3"/>
    <x v="3"/>
  </r>
  <r>
    <x v="780"/>
    <x v="762"/>
    <s v="Implemented intangible instruction set"/>
    <x v="135"/>
    <n v="5421"/>
    <n v="1.0629411764705883"/>
    <x v="1"/>
    <x v="55"/>
    <n v="33.054878048780488"/>
    <x v="1"/>
    <s v="USD"/>
    <x v="707"/>
    <n v="1470805200"/>
    <b v="0"/>
    <b v="1"/>
    <s v="film &amp; video/drama"/>
    <x v="4"/>
    <x v="6"/>
  </r>
  <r>
    <x v="781"/>
    <x v="763"/>
    <s v="Cross-group interactive architecture"/>
    <x v="251"/>
    <n v="4414"/>
    <n v="0.50735632183908042"/>
    <x v="3"/>
    <x v="75"/>
    <n v="78.821428571428569"/>
    <x v="5"/>
    <s v="CHF"/>
    <x v="708"/>
    <n v="1292911200"/>
    <b v="0"/>
    <b v="0"/>
    <s v="theater/plays"/>
    <x v="3"/>
    <x v="3"/>
  </r>
  <r>
    <x v="782"/>
    <x v="764"/>
    <s v="Centralized asymmetric framework"/>
    <x v="135"/>
    <n v="10981"/>
    <n v="2.153137254901961"/>
    <x v="1"/>
    <x v="510"/>
    <n v="68.204968944099377"/>
    <x v="1"/>
    <s v="USD"/>
    <x v="709"/>
    <n v="1301374800"/>
    <b v="0"/>
    <b v="1"/>
    <s v="film &amp; video/animation"/>
    <x v="4"/>
    <x v="10"/>
  </r>
  <r>
    <x v="783"/>
    <x v="765"/>
    <s v="Down-sized systematic utilization"/>
    <x v="71"/>
    <n v="10451"/>
    <n v="1.4122972972972974"/>
    <x v="1"/>
    <x v="188"/>
    <n v="75.731884057971016"/>
    <x v="1"/>
    <s v="USD"/>
    <x v="710"/>
    <n v="1387864800"/>
    <b v="0"/>
    <b v="0"/>
    <s v="music/rock"/>
    <x v="1"/>
    <x v="1"/>
  </r>
  <r>
    <x v="784"/>
    <x v="766"/>
    <s v="Profound fault-tolerant model"/>
    <x v="393"/>
    <n v="102535"/>
    <n v="1.1533745781777278"/>
    <x v="1"/>
    <x v="511"/>
    <n v="30.996070133010882"/>
    <x v="1"/>
    <s v="USD"/>
    <x v="711"/>
    <n v="1458190800"/>
    <b v="0"/>
    <b v="0"/>
    <s v="technology/web"/>
    <x v="2"/>
    <x v="2"/>
  </r>
  <r>
    <x v="785"/>
    <x v="767"/>
    <s v="Multi-channeled bi-directional moratorium"/>
    <x v="313"/>
    <n v="12939"/>
    <n v="1.9311940298507462"/>
    <x v="1"/>
    <x v="78"/>
    <n v="101.88188976377953"/>
    <x v="2"/>
    <s v="AUD"/>
    <x v="157"/>
    <n v="1559278800"/>
    <b v="0"/>
    <b v="1"/>
    <s v="film &amp; video/animation"/>
    <x v="4"/>
    <x v="10"/>
  </r>
  <r>
    <x v="786"/>
    <x v="768"/>
    <s v="Object-based content-based ability"/>
    <x v="42"/>
    <n v="10946"/>
    <n v="7.2973333333333334"/>
    <x v="1"/>
    <x v="512"/>
    <n v="52.879227053140099"/>
    <x v="6"/>
    <s v="EUR"/>
    <x v="630"/>
    <n v="1522731600"/>
    <b v="0"/>
    <b v="1"/>
    <s v="music/jazz"/>
    <x v="1"/>
    <x v="17"/>
  </r>
  <r>
    <x v="787"/>
    <x v="769"/>
    <s v="Progressive coherent secured line"/>
    <x v="394"/>
    <n v="60994"/>
    <n v="0.99663398692810456"/>
    <x v="0"/>
    <x v="513"/>
    <n v="71.005820721769496"/>
    <x v="0"/>
    <s v="CAD"/>
    <x v="712"/>
    <n v="1306731600"/>
    <b v="0"/>
    <b v="0"/>
    <s v="music/rock"/>
    <x v="1"/>
    <x v="1"/>
  </r>
  <r>
    <x v="788"/>
    <x v="770"/>
    <s v="Synchronized directional capability"/>
    <x v="136"/>
    <n v="3174"/>
    <n v="0.88166666666666671"/>
    <x v="2"/>
    <x v="249"/>
    <n v="102.38709677419355"/>
    <x v="1"/>
    <s v="USD"/>
    <x v="93"/>
    <n v="1352527200"/>
    <b v="0"/>
    <b v="0"/>
    <s v="film &amp; video/animation"/>
    <x v="4"/>
    <x v="10"/>
  </r>
  <r>
    <x v="789"/>
    <x v="771"/>
    <s v="Cross-platform composite migration"/>
    <x v="25"/>
    <n v="3351"/>
    <n v="0.37233333333333335"/>
    <x v="0"/>
    <x v="430"/>
    <n v="74.466666666666669"/>
    <x v="1"/>
    <s v="USD"/>
    <x v="713"/>
    <n v="1404363600"/>
    <b v="0"/>
    <b v="0"/>
    <s v="theater/plays"/>
    <x v="3"/>
    <x v="3"/>
  </r>
  <r>
    <x v="790"/>
    <x v="772"/>
    <s v="Operative local pricing structure"/>
    <x v="395"/>
    <n v="56774"/>
    <n v="0.30540075309306081"/>
    <x v="3"/>
    <x v="260"/>
    <n v="51.009883198562441"/>
    <x v="1"/>
    <s v="USD"/>
    <x v="714"/>
    <n v="1266645600"/>
    <b v="0"/>
    <b v="0"/>
    <s v="theater/plays"/>
    <x v="3"/>
    <x v="3"/>
  </r>
  <r>
    <x v="791"/>
    <x v="773"/>
    <s v="Optional web-enabled extranet"/>
    <x v="118"/>
    <n v="540"/>
    <n v="0.25714285714285712"/>
    <x v="0"/>
    <x v="514"/>
    <n v="90"/>
    <x v="1"/>
    <s v="USD"/>
    <x v="715"/>
    <n v="1482818400"/>
    <b v="0"/>
    <b v="0"/>
    <s v="food/food trucks"/>
    <x v="0"/>
    <x v="0"/>
  </r>
  <r>
    <x v="792"/>
    <x v="774"/>
    <s v="Reduced 6thgeneration intranet"/>
    <x v="22"/>
    <n v="680"/>
    <n v="0.34"/>
    <x v="0"/>
    <x v="243"/>
    <n v="97.142857142857139"/>
    <x v="1"/>
    <s v="USD"/>
    <x v="716"/>
    <n v="1374642000"/>
    <b v="0"/>
    <b v="1"/>
    <s v="theater/plays"/>
    <x v="3"/>
    <x v="3"/>
  </r>
  <r>
    <x v="793"/>
    <x v="775"/>
    <s v="Networked disintermediate leverage"/>
    <x v="65"/>
    <n v="13045"/>
    <n v="11.859090909090909"/>
    <x v="1"/>
    <x v="483"/>
    <n v="72.071823204419886"/>
    <x v="5"/>
    <s v="CHF"/>
    <x v="448"/>
    <n v="1372482000"/>
    <b v="0"/>
    <b v="0"/>
    <s v="publishing/nonfiction"/>
    <x v="5"/>
    <x v="9"/>
  </r>
  <r>
    <x v="794"/>
    <x v="776"/>
    <s v="Optional optimal website"/>
    <x v="47"/>
    <n v="8276"/>
    <n v="1.2539393939393939"/>
    <x v="1"/>
    <x v="460"/>
    <n v="75.236363636363635"/>
    <x v="1"/>
    <s v="USD"/>
    <x v="717"/>
    <n v="1514959200"/>
    <b v="0"/>
    <b v="0"/>
    <s v="music/rock"/>
    <x v="1"/>
    <x v="1"/>
  </r>
  <r>
    <x v="795"/>
    <x v="777"/>
    <s v="Stand-alone asynchronous functionalities"/>
    <x v="143"/>
    <n v="1022"/>
    <n v="0.14394366197183098"/>
    <x v="0"/>
    <x v="249"/>
    <n v="32.967741935483872"/>
    <x v="1"/>
    <s v="USD"/>
    <x v="718"/>
    <n v="1478235600"/>
    <b v="0"/>
    <b v="0"/>
    <s v="film &amp; video/drama"/>
    <x v="4"/>
    <x v="6"/>
  </r>
  <r>
    <x v="796"/>
    <x v="778"/>
    <s v="Profound full-range open system"/>
    <x v="75"/>
    <n v="4275"/>
    <n v="0.54807692307692313"/>
    <x v="0"/>
    <x v="373"/>
    <n v="54.807692307692307"/>
    <x v="1"/>
    <s v="USD"/>
    <x v="719"/>
    <n v="1408078800"/>
    <b v="0"/>
    <b v="1"/>
    <s v="games/mobile games"/>
    <x v="6"/>
    <x v="20"/>
  </r>
  <r>
    <x v="797"/>
    <x v="779"/>
    <s v="Optional tangible utilization"/>
    <x v="4"/>
    <n v="8332"/>
    <n v="1.0963157894736841"/>
    <x v="1"/>
    <x v="515"/>
    <n v="45.037837837837834"/>
    <x v="1"/>
    <s v="USD"/>
    <x v="720"/>
    <n v="1548136800"/>
    <b v="0"/>
    <b v="0"/>
    <s v="technology/web"/>
    <x v="2"/>
    <x v="2"/>
  </r>
  <r>
    <x v="798"/>
    <x v="780"/>
    <s v="Seamless maximized product"/>
    <x v="74"/>
    <n v="6408"/>
    <n v="1.8847058823529412"/>
    <x v="1"/>
    <x v="246"/>
    <n v="52.958677685950413"/>
    <x v="1"/>
    <s v="USD"/>
    <x v="721"/>
    <n v="1340859600"/>
    <b v="0"/>
    <b v="1"/>
    <s v="theater/plays"/>
    <x v="3"/>
    <x v="3"/>
  </r>
  <r>
    <x v="799"/>
    <x v="781"/>
    <s v="Devolved tertiary time-frame"/>
    <x v="396"/>
    <n v="73522"/>
    <n v="0.87008284023668636"/>
    <x v="0"/>
    <x v="516"/>
    <n v="60.017959183673469"/>
    <x v="4"/>
    <s v="GBP"/>
    <x v="722"/>
    <n v="1454479200"/>
    <b v="0"/>
    <b v="0"/>
    <s v="theater/plays"/>
    <x v="3"/>
    <x v="3"/>
  </r>
  <r>
    <x v="800"/>
    <x v="782"/>
    <s v="Centralized regional function"/>
    <x v="0"/>
    <n v="1"/>
    <n v="0.01"/>
    <x v="0"/>
    <x v="49"/>
    <n v="1"/>
    <x v="5"/>
    <s v="CHF"/>
    <x v="139"/>
    <n v="1434430800"/>
    <b v="0"/>
    <b v="0"/>
    <s v="music/rock"/>
    <x v="1"/>
    <x v="1"/>
  </r>
  <r>
    <x v="801"/>
    <x v="783"/>
    <s v="User-friendly high-level initiative"/>
    <x v="173"/>
    <n v="4667"/>
    <n v="2.0291304347826089"/>
    <x v="1"/>
    <x v="88"/>
    <n v="44.028301886792455"/>
    <x v="1"/>
    <s v="USD"/>
    <x v="723"/>
    <n v="1579672800"/>
    <b v="0"/>
    <b v="1"/>
    <s v="photography/photography books"/>
    <x v="7"/>
    <x v="14"/>
  </r>
  <r>
    <x v="802"/>
    <x v="784"/>
    <s v="Reverse-engineered zero-defect infrastructure"/>
    <x v="8"/>
    <n v="12216"/>
    <n v="1.9703225806451612"/>
    <x v="1"/>
    <x v="23"/>
    <n v="86.028169014084511"/>
    <x v="1"/>
    <s v="USD"/>
    <x v="704"/>
    <n v="1562389200"/>
    <b v="0"/>
    <b v="0"/>
    <s v="photography/photography books"/>
    <x v="7"/>
    <x v="14"/>
  </r>
  <r>
    <x v="803"/>
    <x v="785"/>
    <s v="Stand-alone background customer loyalty"/>
    <x v="55"/>
    <n v="6527"/>
    <n v="1.07"/>
    <x v="1"/>
    <x v="517"/>
    <n v="28.012875536480685"/>
    <x v="1"/>
    <s v="USD"/>
    <x v="724"/>
    <n v="1551506400"/>
    <b v="0"/>
    <b v="0"/>
    <s v="theater/plays"/>
    <x v="3"/>
    <x v="3"/>
  </r>
  <r>
    <x v="804"/>
    <x v="786"/>
    <s v="Business-focused discrete software"/>
    <x v="97"/>
    <n v="6987"/>
    <n v="2.6873076923076922"/>
    <x v="1"/>
    <x v="205"/>
    <n v="32.050458715596328"/>
    <x v="1"/>
    <s v="USD"/>
    <x v="725"/>
    <n v="1516600800"/>
    <b v="0"/>
    <b v="0"/>
    <s v="music/rock"/>
    <x v="1"/>
    <x v="1"/>
  </r>
  <r>
    <x v="805"/>
    <x v="787"/>
    <s v="Advanced intermediate Graphic Interface"/>
    <x v="62"/>
    <n v="4932"/>
    <n v="0.50845360824742269"/>
    <x v="0"/>
    <x v="109"/>
    <n v="73.611940298507463"/>
    <x v="2"/>
    <s v="AUD"/>
    <x v="660"/>
    <n v="1420437600"/>
    <b v="0"/>
    <b v="0"/>
    <s v="film &amp; video/documentary"/>
    <x v="4"/>
    <x v="4"/>
  </r>
  <r>
    <x v="806"/>
    <x v="788"/>
    <s v="Adaptive holistic hub"/>
    <x v="31"/>
    <n v="8262"/>
    <n v="11.802857142857142"/>
    <x v="1"/>
    <x v="70"/>
    <n v="108.71052631578948"/>
    <x v="1"/>
    <s v="USD"/>
    <x v="726"/>
    <n v="1332997200"/>
    <b v="0"/>
    <b v="1"/>
    <s v="film &amp; video/drama"/>
    <x v="4"/>
    <x v="6"/>
  </r>
  <r>
    <x v="807"/>
    <x v="789"/>
    <s v="Automated uniform concept"/>
    <x v="31"/>
    <n v="1848"/>
    <n v="2.64"/>
    <x v="1"/>
    <x v="177"/>
    <n v="42.97674418604651"/>
    <x v="1"/>
    <s v="USD"/>
    <x v="727"/>
    <n v="1574920800"/>
    <b v="0"/>
    <b v="1"/>
    <s v="theater/plays"/>
    <x v="3"/>
    <x v="3"/>
  </r>
  <r>
    <x v="808"/>
    <x v="790"/>
    <s v="Enhanced regional flexibility"/>
    <x v="5"/>
    <n v="1583"/>
    <n v="0.30442307692307691"/>
    <x v="0"/>
    <x v="161"/>
    <n v="83.315789473684205"/>
    <x v="1"/>
    <s v="USD"/>
    <x v="728"/>
    <n v="1464930000"/>
    <b v="0"/>
    <b v="0"/>
    <s v="food/food trucks"/>
    <x v="0"/>
    <x v="0"/>
  </r>
  <r>
    <x v="809"/>
    <x v="764"/>
    <s v="Public-key bottom-line algorithm"/>
    <x v="397"/>
    <n v="88536"/>
    <n v="0.62880681818181816"/>
    <x v="0"/>
    <x v="518"/>
    <n v="42"/>
    <x v="5"/>
    <s v="CHF"/>
    <x v="729"/>
    <n v="1345006800"/>
    <b v="0"/>
    <b v="0"/>
    <s v="film &amp; video/documentary"/>
    <x v="4"/>
    <x v="4"/>
  </r>
  <r>
    <x v="810"/>
    <x v="791"/>
    <s v="Multi-layered intangible instruction set"/>
    <x v="330"/>
    <n v="12360"/>
    <n v="1.9312499999999999"/>
    <x v="1"/>
    <x v="394"/>
    <n v="55.927601809954751"/>
    <x v="1"/>
    <s v="USD"/>
    <x v="730"/>
    <n v="1512712800"/>
    <b v="0"/>
    <b v="1"/>
    <s v="theater/plays"/>
    <x v="3"/>
    <x v="3"/>
  </r>
  <r>
    <x v="811"/>
    <x v="792"/>
    <s v="Fundamental methodical emulation"/>
    <x v="398"/>
    <n v="71320"/>
    <n v="0.77102702702702708"/>
    <x v="0"/>
    <x v="89"/>
    <n v="105.03681885125184"/>
    <x v="1"/>
    <s v="USD"/>
    <x v="731"/>
    <n v="1452492000"/>
    <b v="0"/>
    <b v="1"/>
    <s v="games/video games"/>
    <x v="6"/>
    <x v="11"/>
  </r>
  <r>
    <x v="812"/>
    <x v="793"/>
    <s v="Expanded value-added hardware"/>
    <x v="221"/>
    <n v="134640"/>
    <n v="2.2552763819095478"/>
    <x v="1"/>
    <x v="519"/>
    <n v="48"/>
    <x v="0"/>
    <s v="CAD"/>
    <x v="78"/>
    <n v="1524286800"/>
    <b v="0"/>
    <b v="0"/>
    <s v="publishing/nonfiction"/>
    <x v="5"/>
    <x v="9"/>
  </r>
  <r>
    <x v="813"/>
    <x v="794"/>
    <s v="Diverse high-level attitude"/>
    <x v="170"/>
    <n v="7661"/>
    <n v="2.3940625"/>
    <x v="1"/>
    <x v="520"/>
    <n v="112.66176470588235"/>
    <x v="1"/>
    <s v="USD"/>
    <x v="732"/>
    <n v="1346907600"/>
    <b v="0"/>
    <b v="0"/>
    <s v="games/video games"/>
    <x v="6"/>
    <x v="11"/>
  </r>
  <r>
    <x v="814"/>
    <x v="795"/>
    <s v="Visionary 24hour analyzer"/>
    <x v="170"/>
    <n v="2950"/>
    <n v="0.921875"/>
    <x v="0"/>
    <x v="521"/>
    <n v="81.944444444444443"/>
    <x v="3"/>
    <s v="DKK"/>
    <x v="733"/>
    <n v="1464498000"/>
    <b v="0"/>
    <b v="1"/>
    <s v="music/rock"/>
    <x v="1"/>
    <x v="1"/>
  </r>
  <r>
    <x v="815"/>
    <x v="796"/>
    <s v="Centralized bandwidth-monitored leverage"/>
    <x v="25"/>
    <n v="11721"/>
    <n v="1.3023333333333333"/>
    <x v="1"/>
    <x v="236"/>
    <n v="64.049180327868854"/>
    <x v="0"/>
    <s v="CAD"/>
    <x v="734"/>
    <n v="1514181600"/>
    <b v="0"/>
    <b v="0"/>
    <s v="music/rock"/>
    <x v="1"/>
    <x v="1"/>
  </r>
  <r>
    <x v="816"/>
    <x v="797"/>
    <s v="Ergonomic mission-critical moratorium"/>
    <x v="173"/>
    <n v="14150"/>
    <n v="6.1521739130434785"/>
    <x v="1"/>
    <x v="221"/>
    <n v="106.39097744360902"/>
    <x v="1"/>
    <s v="USD"/>
    <x v="406"/>
    <n v="1392184800"/>
    <b v="1"/>
    <b v="1"/>
    <s v="theater/plays"/>
    <x v="3"/>
    <x v="3"/>
  </r>
  <r>
    <x v="817"/>
    <x v="798"/>
    <s v="Front-line intermediate moderator"/>
    <x v="399"/>
    <n v="189192"/>
    <n v="3.687953216374269"/>
    <x v="1"/>
    <x v="522"/>
    <n v="76.011249497790274"/>
    <x v="6"/>
    <s v="EUR"/>
    <x v="735"/>
    <n v="1559365200"/>
    <b v="0"/>
    <b v="1"/>
    <s v="publishing/nonfiction"/>
    <x v="5"/>
    <x v="9"/>
  </r>
  <r>
    <x v="818"/>
    <x v="311"/>
    <s v="Automated local secured line"/>
    <x v="31"/>
    <n v="7664"/>
    <n v="10.948571428571428"/>
    <x v="1"/>
    <x v="464"/>
    <n v="111.07246376811594"/>
    <x v="1"/>
    <s v="USD"/>
    <x v="736"/>
    <n v="1549173600"/>
    <b v="0"/>
    <b v="1"/>
    <s v="theater/plays"/>
    <x v="3"/>
    <x v="3"/>
  </r>
  <r>
    <x v="819"/>
    <x v="799"/>
    <s v="Integrated bandwidth-monitored alliance"/>
    <x v="200"/>
    <n v="4509"/>
    <n v="0.50662921348314605"/>
    <x v="0"/>
    <x v="523"/>
    <n v="95.936170212765958"/>
    <x v="1"/>
    <s v="USD"/>
    <x v="737"/>
    <n v="1355032800"/>
    <b v="1"/>
    <b v="0"/>
    <s v="games/video games"/>
    <x v="6"/>
    <x v="11"/>
  </r>
  <r>
    <x v="820"/>
    <x v="800"/>
    <s v="Cross-group heuristic forecast"/>
    <x v="42"/>
    <n v="12009"/>
    <n v="8.0060000000000002"/>
    <x v="1"/>
    <x v="524"/>
    <n v="43.043010752688176"/>
    <x v="4"/>
    <s v="GBP"/>
    <x v="192"/>
    <n v="1533963600"/>
    <b v="0"/>
    <b v="1"/>
    <s v="music/rock"/>
    <x v="1"/>
    <x v="1"/>
  </r>
  <r>
    <x v="821"/>
    <x v="801"/>
    <s v="Extended impactful secured line"/>
    <x v="70"/>
    <n v="14273"/>
    <n v="2.9128571428571428"/>
    <x v="1"/>
    <x v="155"/>
    <n v="67.966666666666669"/>
    <x v="1"/>
    <s v="USD"/>
    <x v="738"/>
    <n v="1489381200"/>
    <b v="0"/>
    <b v="0"/>
    <s v="film &amp; video/documentary"/>
    <x v="4"/>
    <x v="4"/>
  </r>
  <r>
    <x v="822"/>
    <x v="802"/>
    <s v="Distributed optimizing protocol"/>
    <x v="400"/>
    <n v="188982"/>
    <n v="3.4996666666666667"/>
    <x v="1"/>
    <x v="525"/>
    <n v="89.991428571428571"/>
    <x v="1"/>
    <s v="USD"/>
    <x v="739"/>
    <n v="1395032400"/>
    <b v="0"/>
    <b v="0"/>
    <s v="music/rock"/>
    <x v="1"/>
    <x v="1"/>
  </r>
  <r>
    <x v="823"/>
    <x v="803"/>
    <s v="Secured well-modulated system engine"/>
    <x v="178"/>
    <n v="14640"/>
    <n v="3.5707317073170732"/>
    <x v="1"/>
    <x v="526"/>
    <n v="58.095238095238095"/>
    <x v="1"/>
    <s v="USD"/>
    <x v="613"/>
    <n v="1412485200"/>
    <b v="1"/>
    <b v="1"/>
    <s v="music/rock"/>
    <x v="1"/>
    <x v="1"/>
  </r>
  <r>
    <x v="824"/>
    <x v="804"/>
    <s v="Streamlined national benchmark"/>
    <x v="401"/>
    <n v="107516"/>
    <n v="1.2648941176470587"/>
    <x v="1"/>
    <x v="527"/>
    <n v="83.996875000000003"/>
    <x v="1"/>
    <s v="USD"/>
    <x v="740"/>
    <n v="1279688400"/>
    <b v="0"/>
    <b v="1"/>
    <s v="publishing/nonfiction"/>
    <x v="5"/>
    <x v="9"/>
  </r>
  <r>
    <x v="825"/>
    <x v="805"/>
    <s v="Open-architected 24/7 infrastructure"/>
    <x v="136"/>
    <n v="13950"/>
    <n v="3.875"/>
    <x v="1"/>
    <x v="144"/>
    <n v="88.853503184713375"/>
    <x v="4"/>
    <s v="GBP"/>
    <x v="145"/>
    <n v="1501995600"/>
    <b v="0"/>
    <b v="0"/>
    <s v="film &amp; video/shorts"/>
    <x v="4"/>
    <x v="12"/>
  </r>
  <r>
    <x v="826"/>
    <x v="806"/>
    <s v="Digitized 6thgeneration Local Area Network"/>
    <x v="54"/>
    <n v="12797"/>
    <n v="4.5703571428571426"/>
    <x v="1"/>
    <x v="346"/>
    <n v="65.963917525773198"/>
    <x v="1"/>
    <s v="USD"/>
    <x v="741"/>
    <n v="1294639200"/>
    <b v="0"/>
    <b v="1"/>
    <s v="theater/plays"/>
    <x v="3"/>
    <x v="3"/>
  </r>
  <r>
    <x v="827"/>
    <x v="807"/>
    <s v="Innovative actuating artificial intelligence"/>
    <x v="173"/>
    <n v="6134"/>
    <n v="2.6669565217391304"/>
    <x v="1"/>
    <x v="172"/>
    <n v="74.804878048780495"/>
    <x v="2"/>
    <s v="AUD"/>
    <x v="742"/>
    <n v="1305435600"/>
    <b v="0"/>
    <b v="1"/>
    <s v="film &amp; video/drama"/>
    <x v="4"/>
    <x v="6"/>
  </r>
  <r>
    <x v="828"/>
    <x v="808"/>
    <s v="Cross-platform reciprocal budgetary management"/>
    <x v="143"/>
    <n v="4899"/>
    <n v="0.69"/>
    <x v="0"/>
    <x v="131"/>
    <n v="69.98571428571428"/>
    <x v="1"/>
    <s v="USD"/>
    <x v="202"/>
    <n v="1537592400"/>
    <b v="0"/>
    <b v="0"/>
    <s v="theater/plays"/>
    <x v="3"/>
    <x v="3"/>
  </r>
  <r>
    <x v="829"/>
    <x v="809"/>
    <s v="Vision-oriented scalable portal"/>
    <x v="103"/>
    <n v="4929"/>
    <n v="0.51343749999999999"/>
    <x v="0"/>
    <x v="110"/>
    <n v="32.006493506493506"/>
    <x v="1"/>
    <s v="USD"/>
    <x v="743"/>
    <n v="1435122000"/>
    <b v="0"/>
    <b v="0"/>
    <s v="theater/plays"/>
    <x v="3"/>
    <x v="3"/>
  </r>
  <r>
    <x v="830"/>
    <x v="810"/>
    <s v="Persevering zero administration knowledge user"/>
    <x v="319"/>
    <n v="1424"/>
    <n v="1.1710526315789473E-2"/>
    <x v="0"/>
    <x v="528"/>
    <n v="64.727272727272734"/>
    <x v="1"/>
    <s v="USD"/>
    <x v="744"/>
    <n v="1520056800"/>
    <b v="0"/>
    <b v="0"/>
    <s v="theater/plays"/>
    <x v="3"/>
    <x v="3"/>
  </r>
  <r>
    <x v="831"/>
    <x v="811"/>
    <s v="Front-line bottom-line Graphic Interface"/>
    <x v="402"/>
    <n v="105817"/>
    <n v="1.089773429454171"/>
    <x v="1"/>
    <x v="529"/>
    <n v="24.998110087408456"/>
    <x v="1"/>
    <s v="USD"/>
    <x v="745"/>
    <n v="1335675600"/>
    <b v="0"/>
    <b v="0"/>
    <s v="photography/photography books"/>
    <x v="7"/>
    <x v="14"/>
  </r>
  <r>
    <x v="832"/>
    <x v="812"/>
    <s v="Synergized fault-tolerant hierarchy"/>
    <x v="403"/>
    <n v="136156"/>
    <n v="3.1517592592592591"/>
    <x v="1"/>
    <x v="265"/>
    <n v="104.97764070932922"/>
    <x v="3"/>
    <s v="DKK"/>
    <x v="746"/>
    <n v="1448431200"/>
    <b v="1"/>
    <b v="0"/>
    <s v="publishing/translations"/>
    <x v="5"/>
    <x v="18"/>
  </r>
  <r>
    <x v="833"/>
    <x v="813"/>
    <s v="Expanded asynchronous groupware"/>
    <x v="85"/>
    <n v="10723"/>
    <n v="1.5769117647058823"/>
    <x v="1"/>
    <x v="34"/>
    <n v="64.987878787878785"/>
    <x v="3"/>
    <s v="DKK"/>
    <x v="747"/>
    <n v="1298613600"/>
    <b v="0"/>
    <b v="0"/>
    <s v="publishing/translations"/>
    <x v="5"/>
    <x v="18"/>
  </r>
  <r>
    <x v="834"/>
    <x v="814"/>
    <s v="Expanded fault-tolerant emulation"/>
    <x v="190"/>
    <n v="11228"/>
    <n v="1.5380821917808218"/>
    <x v="1"/>
    <x v="530"/>
    <n v="94.352941176470594"/>
    <x v="1"/>
    <s v="USD"/>
    <x v="362"/>
    <n v="1372482000"/>
    <b v="0"/>
    <b v="0"/>
    <s v="theater/plays"/>
    <x v="3"/>
    <x v="3"/>
  </r>
  <r>
    <x v="835"/>
    <x v="815"/>
    <s v="Future-proofed 24hour model"/>
    <x v="404"/>
    <n v="77355"/>
    <n v="0.89738979118329465"/>
    <x v="0"/>
    <x v="531"/>
    <n v="44.001706484641637"/>
    <x v="1"/>
    <s v="USD"/>
    <x v="748"/>
    <n v="1425621600"/>
    <b v="0"/>
    <b v="0"/>
    <s v="technology/web"/>
    <x v="2"/>
    <x v="2"/>
  </r>
  <r>
    <x v="836"/>
    <x v="816"/>
    <s v="Optimized didactic intranet"/>
    <x v="32"/>
    <n v="6086"/>
    <n v="0.75135802469135804"/>
    <x v="0"/>
    <x v="115"/>
    <n v="64.744680851063833"/>
    <x v="1"/>
    <s v="USD"/>
    <x v="749"/>
    <n v="1266300000"/>
    <b v="0"/>
    <b v="0"/>
    <s v="music/indie rock"/>
    <x v="1"/>
    <x v="7"/>
  </r>
  <r>
    <x v="837"/>
    <x v="817"/>
    <s v="Right-sized dedicated standardization"/>
    <x v="405"/>
    <n v="150960"/>
    <n v="8.5288135593220336"/>
    <x v="1"/>
    <x v="532"/>
    <n v="84.00667779632721"/>
    <x v="1"/>
    <s v="USD"/>
    <x v="643"/>
    <n v="1305867600"/>
    <b v="0"/>
    <b v="0"/>
    <s v="music/jazz"/>
    <x v="1"/>
    <x v="17"/>
  </r>
  <r>
    <x v="838"/>
    <x v="818"/>
    <s v="Vision-oriented high-level extranet"/>
    <x v="330"/>
    <n v="8890"/>
    <n v="1.3890625000000001"/>
    <x v="1"/>
    <x v="210"/>
    <n v="34.061302681992338"/>
    <x v="1"/>
    <s v="USD"/>
    <x v="750"/>
    <n v="1538802000"/>
    <b v="0"/>
    <b v="0"/>
    <s v="theater/plays"/>
    <x v="3"/>
    <x v="3"/>
  </r>
  <r>
    <x v="839"/>
    <x v="819"/>
    <s v="Organized scalable initiative"/>
    <x v="106"/>
    <n v="14644"/>
    <n v="1.9018181818181819"/>
    <x v="1"/>
    <x v="144"/>
    <n v="93.273885350318466"/>
    <x v="1"/>
    <s v="USD"/>
    <x v="751"/>
    <n v="1398920400"/>
    <b v="0"/>
    <b v="1"/>
    <s v="film &amp; video/documentary"/>
    <x v="4"/>
    <x v="4"/>
  </r>
  <r>
    <x v="840"/>
    <x v="820"/>
    <s v="Enhanced regional moderator"/>
    <x v="406"/>
    <n v="116583"/>
    <n v="1.0024333619948409"/>
    <x v="1"/>
    <x v="533"/>
    <n v="32.998301726577978"/>
    <x v="1"/>
    <s v="USD"/>
    <x v="752"/>
    <n v="1405659600"/>
    <b v="0"/>
    <b v="1"/>
    <s v="theater/plays"/>
    <x v="3"/>
    <x v="3"/>
  </r>
  <r>
    <x v="841"/>
    <x v="821"/>
    <s v="Automated even-keeled emulation"/>
    <x v="14"/>
    <n v="12991"/>
    <n v="1.4275824175824177"/>
    <x v="1"/>
    <x v="287"/>
    <n v="83.812903225806451"/>
    <x v="1"/>
    <s v="USD"/>
    <x v="753"/>
    <n v="1457244000"/>
    <b v="0"/>
    <b v="0"/>
    <s v="technology/web"/>
    <x v="2"/>
    <x v="2"/>
  </r>
  <r>
    <x v="842"/>
    <x v="822"/>
    <s v="Reverse-engineered multi-tasking product"/>
    <x v="42"/>
    <n v="8447"/>
    <n v="5.6313333333333331"/>
    <x v="1"/>
    <x v="227"/>
    <n v="63.992424242424242"/>
    <x v="6"/>
    <s v="EUR"/>
    <x v="754"/>
    <n v="1529298000"/>
    <b v="0"/>
    <b v="0"/>
    <s v="technology/wearables"/>
    <x v="2"/>
    <x v="8"/>
  </r>
  <r>
    <x v="843"/>
    <x v="823"/>
    <s v="De-engineered next generation parallelism"/>
    <x v="35"/>
    <n v="2703"/>
    <n v="0.30715909090909088"/>
    <x v="0"/>
    <x v="254"/>
    <n v="81.909090909090907"/>
    <x v="1"/>
    <s v="USD"/>
    <x v="755"/>
    <n v="1535778000"/>
    <b v="0"/>
    <b v="0"/>
    <s v="photography/photography books"/>
    <x v="7"/>
    <x v="14"/>
  </r>
  <r>
    <x v="844"/>
    <x v="824"/>
    <s v="Intuitive cohesive groupware"/>
    <x v="35"/>
    <n v="8747"/>
    <n v="0.99397727272727276"/>
    <x v="3"/>
    <x v="115"/>
    <n v="93.053191489361708"/>
    <x v="1"/>
    <s v="USD"/>
    <x v="756"/>
    <n v="1327471200"/>
    <b v="0"/>
    <b v="0"/>
    <s v="film &amp; video/documentary"/>
    <x v="4"/>
    <x v="4"/>
  </r>
  <r>
    <x v="845"/>
    <x v="825"/>
    <s v="Up-sized high-level access"/>
    <x v="407"/>
    <n v="138087"/>
    <n v="1.9754935622317598"/>
    <x v="1"/>
    <x v="534"/>
    <n v="101.98449039881831"/>
    <x v="4"/>
    <s v="GBP"/>
    <x v="757"/>
    <n v="1529557200"/>
    <b v="0"/>
    <b v="0"/>
    <s v="technology/web"/>
    <x v="2"/>
    <x v="2"/>
  </r>
  <r>
    <x v="846"/>
    <x v="826"/>
    <s v="Phased empowering success"/>
    <x v="67"/>
    <n v="5085"/>
    <n v="5.085"/>
    <x v="1"/>
    <x v="44"/>
    <n v="105.9375"/>
    <x v="1"/>
    <s v="USD"/>
    <x v="758"/>
    <n v="1535259600"/>
    <b v="1"/>
    <b v="1"/>
    <s v="technology/web"/>
    <x v="2"/>
    <x v="2"/>
  </r>
  <r>
    <x v="847"/>
    <x v="827"/>
    <s v="Distributed actuating project"/>
    <x v="53"/>
    <n v="11174"/>
    <n v="2.3774468085106384"/>
    <x v="1"/>
    <x v="460"/>
    <n v="101.58181818181818"/>
    <x v="1"/>
    <s v="USD"/>
    <x v="759"/>
    <n v="1515564000"/>
    <b v="0"/>
    <b v="0"/>
    <s v="food/food trucks"/>
    <x v="0"/>
    <x v="0"/>
  </r>
  <r>
    <x v="848"/>
    <x v="828"/>
    <s v="Robust motivating orchestration"/>
    <x v="170"/>
    <n v="10831"/>
    <n v="3.3846875000000001"/>
    <x v="1"/>
    <x v="535"/>
    <n v="62.970930232558139"/>
    <x v="1"/>
    <s v="USD"/>
    <x v="760"/>
    <n v="1277096400"/>
    <b v="0"/>
    <b v="0"/>
    <s v="film &amp; video/drama"/>
    <x v="4"/>
    <x v="6"/>
  </r>
  <r>
    <x v="849"/>
    <x v="829"/>
    <s v="Vision-oriented uniform instruction set"/>
    <x v="313"/>
    <n v="8917"/>
    <n v="1.3308955223880596"/>
    <x v="1"/>
    <x v="253"/>
    <n v="29.045602605863191"/>
    <x v="1"/>
    <s v="USD"/>
    <x v="761"/>
    <n v="1329026400"/>
    <b v="0"/>
    <b v="1"/>
    <s v="music/indie rock"/>
    <x v="1"/>
    <x v="7"/>
  </r>
  <r>
    <x v="850"/>
    <x v="830"/>
    <s v="Cross-group upward-trending hierarchy"/>
    <x v="0"/>
    <n v="1"/>
    <n v="0.01"/>
    <x v="0"/>
    <x v="49"/>
    <n v="1"/>
    <x v="1"/>
    <s v="USD"/>
    <x v="762"/>
    <n v="1322978400"/>
    <b v="1"/>
    <b v="0"/>
    <s v="music/rock"/>
    <x v="1"/>
    <x v="1"/>
  </r>
  <r>
    <x v="851"/>
    <x v="831"/>
    <s v="Object-based needs-based info-mediaries"/>
    <x v="46"/>
    <n v="12468"/>
    <n v="2.0779999999999998"/>
    <x v="1"/>
    <x v="415"/>
    <n v="77.924999999999997"/>
    <x v="1"/>
    <s v="USD"/>
    <x v="444"/>
    <n v="1338786000"/>
    <b v="0"/>
    <b v="0"/>
    <s v="music/electric music"/>
    <x v="1"/>
    <x v="5"/>
  </r>
  <r>
    <x v="852"/>
    <x v="832"/>
    <s v="Open-source reciprocal standardization"/>
    <x v="70"/>
    <n v="2505"/>
    <n v="0.51122448979591839"/>
    <x v="0"/>
    <x v="249"/>
    <n v="80.806451612903231"/>
    <x v="1"/>
    <s v="USD"/>
    <x v="763"/>
    <n v="1311656400"/>
    <b v="0"/>
    <b v="1"/>
    <s v="games/video games"/>
    <x v="6"/>
    <x v="11"/>
  </r>
  <r>
    <x v="853"/>
    <x v="833"/>
    <s v="Secured well-modulated projection"/>
    <x v="408"/>
    <n v="111502"/>
    <n v="6.5205847953216374"/>
    <x v="1"/>
    <x v="50"/>
    <n v="76.006816632583508"/>
    <x v="0"/>
    <s v="CAD"/>
    <x v="764"/>
    <n v="1308978000"/>
    <b v="0"/>
    <b v="1"/>
    <s v="music/indie rock"/>
    <x v="1"/>
    <x v="7"/>
  </r>
  <r>
    <x v="854"/>
    <x v="834"/>
    <s v="Multi-channeled secondary middleware"/>
    <x v="409"/>
    <n v="194309"/>
    <n v="1.1363099415204678"/>
    <x v="1"/>
    <x v="536"/>
    <n v="72.993613824192337"/>
    <x v="0"/>
    <s v="CAD"/>
    <x v="765"/>
    <n v="1576389600"/>
    <b v="0"/>
    <b v="0"/>
    <s v="publishing/fiction"/>
    <x v="5"/>
    <x v="13"/>
  </r>
  <r>
    <x v="855"/>
    <x v="835"/>
    <s v="Horizontal clear-thinking framework"/>
    <x v="410"/>
    <n v="23956"/>
    <n v="1.0237606837606839"/>
    <x v="1"/>
    <x v="15"/>
    <n v="53"/>
    <x v="2"/>
    <s v="AUD"/>
    <x v="766"/>
    <n v="1311051600"/>
    <b v="0"/>
    <b v="0"/>
    <s v="theater/plays"/>
    <x v="3"/>
    <x v="3"/>
  </r>
  <r>
    <x v="856"/>
    <x v="764"/>
    <s v="Profound composite core"/>
    <x v="166"/>
    <n v="8558"/>
    <n v="3.5658333333333334"/>
    <x v="1"/>
    <x v="1"/>
    <n v="54.164556962025316"/>
    <x v="1"/>
    <s v="USD"/>
    <x v="767"/>
    <n v="1336712400"/>
    <b v="0"/>
    <b v="0"/>
    <s v="food/food trucks"/>
    <x v="0"/>
    <x v="0"/>
  </r>
  <r>
    <x v="857"/>
    <x v="836"/>
    <s v="Programmable disintermediate matrices"/>
    <x v="98"/>
    <n v="7413"/>
    <n v="1.3986792452830188"/>
    <x v="1"/>
    <x v="537"/>
    <n v="32.946666666666665"/>
    <x v="5"/>
    <s v="CHF"/>
    <x v="768"/>
    <n v="1330408800"/>
    <b v="1"/>
    <b v="0"/>
    <s v="film &amp; video/shorts"/>
    <x v="4"/>
    <x v="12"/>
  </r>
  <r>
    <x v="858"/>
    <x v="837"/>
    <s v="Realigned 5thgeneration knowledge user"/>
    <x v="220"/>
    <n v="2778"/>
    <n v="0.69450000000000001"/>
    <x v="0"/>
    <x v="164"/>
    <n v="79.371428571428567"/>
    <x v="1"/>
    <s v="USD"/>
    <x v="769"/>
    <n v="1524891600"/>
    <b v="1"/>
    <b v="0"/>
    <s v="food/food trucks"/>
    <x v="0"/>
    <x v="0"/>
  </r>
  <r>
    <x v="859"/>
    <x v="838"/>
    <s v="Multi-layered upward-trending groupware"/>
    <x v="190"/>
    <n v="2594"/>
    <n v="0.35534246575342465"/>
    <x v="0"/>
    <x v="377"/>
    <n v="41.174603174603178"/>
    <x v="1"/>
    <s v="USD"/>
    <x v="770"/>
    <n v="1363669200"/>
    <b v="0"/>
    <b v="1"/>
    <s v="theater/plays"/>
    <x v="3"/>
    <x v="3"/>
  </r>
  <r>
    <x v="860"/>
    <x v="839"/>
    <s v="Re-contextualized leadingedge firmware"/>
    <x v="22"/>
    <n v="5033"/>
    <n v="2.5165000000000002"/>
    <x v="1"/>
    <x v="167"/>
    <n v="77.430769230769229"/>
    <x v="1"/>
    <s v="USD"/>
    <x v="771"/>
    <n v="1551420000"/>
    <b v="0"/>
    <b v="1"/>
    <s v="technology/wearables"/>
    <x v="2"/>
    <x v="8"/>
  </r>
  <r>
    <x v="861"/>
    <x v="840"/>
    <s v="Devolved disintermediate analyzer"/>
    <x v="35"/>
    <n v="9317"/>
    <n v="1.0587500000000001"/>
    <x v="1"/>
    <x v="25"/>
    <n v="57.159509202453989"/>
    <x v="1"/>
    <s v="USD"/>
    <x v="772"/>
    <n v="1269838800"/>
    <b v="0"/>
    <b v="0"/>
    <s v="theater/plays"/>
    <x v="3"/>
    <x v="3"/>
  </r>
  <r>
    <x v="862"/>
    <x v="841"/>
    <s v="Profound disintermediate open system"/>
    <x v="26"/>
    <n v="6560"/>
    <n v="1.8742857142857143"/>
    <x v="1"/>
    <x v="72"/>
    <n v="77.17647058823529"/>
    <x v="1"/>
    <s v="USD"/>
    <x v="773"/>
    <n v="1312520400"/>
    <b v="0"/>
    <b v="0"/>
    <s v="theater/plays"/>
    <x v="3"/>
    <x v="3"/>
  </r>
  <r>
    <x v="863"/>
    <x v="842"/>
    <s v="Automated reciprocal protocol"/>
    <x v="1"/>
    <n v="5415"/>
    <n v="3.8678571428571429"/>
    <x v="1"/>
    <x v="538"/>
    <n v="24.953917050691246"/>
    <x v="1"/>
    <s v="USD"/>
    <x v="774"/>
    <n v="1436504400"/>
    <b v="0"/>
    <b v="1"/>
    <s v="film &amp; video/television"/>
    <x v="4"/>
    <x v="19"/>
  </r>
  <r>
    <x v="864"/>
    <x v="843"/>
    <s v="Automated static workforce"/>
    <x v="3"/>
    <n v="14577"/>
    <n v="3.4707142857142856"/>
    <x v="1"/>
    <x v="503"/>
    <n v="97.18"/>
    <x v="1"/>
    <s v="USD"/>
    <x v="775"/>
    <n v="1472014800"/>
    <b v="0"/>
    <b v="0"/>
    <s v="film &amp; video/shorts"/>
    <x v="4"/>
    <x v="12"/>
  </r>
  <r>
    <x v="865"/>
    <x v="844"/>
    <s v="Horizontal attitude-oriented help-desk"/>
    <x v="411"/>
    <n v="150515"/>
    <n v="1.8582098765432098"/>
    <x v="1"/>
    <x v="539"/>
    <n v="46.000916870415651"/>
    <x v="1"/>
    <s v="USD"/>
    <x v="776"/>
    <n v="1411534800"/>
    <b v="0"/>
    <b v="0"/>
    <s v="theater/plays"/>
    <x v="3"/>
    <x v="3"/>
  </r>
  <r>
    <x v="866"/>
    <x v="845"/>
    <s v="Versatile 5thgeneration matrices"/>
    <x v="412"/>
    <n v="79045"/>
    <n v="0.43241247264770238"/>
    <x v="3"/>
    <x v="540"/>
    <n v="88.023385300668153"/>
    <x v="1"/>
    <s v="USD"/>
    <x v="777"/>
    <n v="1304917200"/>
    <b v="0"/>
    <b v="0"/>
    <s v="photography/photography books"/>
    <x v="7"/>
    <x v="14"/>
  </r>
  <r>
    <x v="867"/>
    <x v="846"/>
    <s v="Cross-platform next generation service-desk"/>
    <x v="73"/>
    <n v="7797"/>
    <n v="1.6243749999999999"/>
    <x v="1"/>
    <x v="402"/>
    <n v="25.99"/>
    <x v="1"/>
    <s v="USD"/>
    <x v="778"/>
    <n v="1539579600"/>
    <b v="0"/>
    <b v="0"/>
    <s v="food/food trucks"/>
    <x v="0"/>
    <x v="0"/>
  </r>
  <r>
    <x v="868"/>
    <x v="847"/>
    <s v="Front-line web-enabled installation"/>
    <x v="260"/>
    <n v="12939"/>
    <n v="1.8484285714285715"/>
    <x v="1"/>
    <x v="105"/>
    <n v="102.69047619047619"/>
    <x v="1"/>
    <s v="USD"/>
    <x v="779"/>
    <n v="1382504400"/>
    <b v="0"/>
    <b v="0"/>
    <s v="theater/plays"/>
    <x v="3"/>
    <x v="3"/>
  </r>
  <r>
    <x v="869"/>
    <x v="848"/>
    <s v="Multi-channeled responsive product"/>
    <x v="413"/>
    <n v="38376"/>
    <n v="0.23703520691785052"/>
    <x v="0"/>
    <x v="541"/>
    <n v="72.958174904942965"/>
    <x v="1"/>
    <s v="USD"/>
    <x v="780"/>
    <n v="1278306000"/>
    <b v="0"/>
    <b v="0"/>
    <s v="film &amp; video/drama"/>
    <x v="4"/>
    <x v="6"/>
  </r>
  <r>
    <x v="870"/>
    <x v="849"/>
    <s v="Adaptive demand-driven encryption"/>
    <x v="106"/>
    <n v="6920"/>
    <n v="0.89870129870129867"/>
    <x v="0"/>
    <x v="246"/>
    <n v="57.190082644628099"/>
    <x v="1"/>
    <s v="USD"/>
    <x v="335"/>
    <n v="1442552400"/>
    <b v="0"/>
    <b v="0"/>
    <s v="theater/plays"/>
    <x v="3"/>
    <x v="3"/>
  </r>
  <r>
    <x v="871"/>
    <x v="850"/>
    <s v="Re-engineered client-driven knowledge user"/>
    <x v="414"/>
    <n v="194912"/>
    <n v="2.7260419580419581"/>
    <x v="1"/>
    <x v="542"/>
    <n v="84.013793103448279"/>
    <x v="1"/>
    <s v="USD"/>
    <x v="535"/>
    <n v="1511071200"/>
    <b v="0"/>
    <b v="1"/>
    <s v="theater/plays"/>
    <x v="3"/>
    <x v="3"/>
  </r>
  <r>
    <x v="872"/>
    <x v="851"/>
    <s v="Compatible logistical paradigm"/>
    <x v="53"/>
    <n v="7992"/>
    <n v="1.7004255319148935"/>
    <x v="1"/>
    <x v="543"/>
    <n v="98.666666666666671"/>
    <x v="2"/>
    <s v="AUD"/>
    <x v="270"/>
    <n v="1536382800"/>
    <b v="0"/>
    <b v="0"/>
    <s v="film &amp; video/science fiction"/>
    <x v="4"/>
    <x v="22"/>
  </r>
  <r>
    <x v="873"/>
    <x v="852"/>
    <s v="Intuitive value-added installation"/>
    <x v="369"/>
    <n v="79268"/>
    <n v="1.8828503562945369"/>
    <x v="1"/>
    <x v="544"/>
    <n v="42.007419183889773"/>
    <x v="1"/>
    <s v="USD"/>
    <x v="781"/>
    <n v="1389592800"/>
    <b v="0"/>
    <b v="0"/>
    <s v="photography/photography books"/>
    <x v="7"/>
    <x v="14"/>
  </r>
  <r>
    <x v="874"/>
    <x v="853"/>
    <s v="Managed discrete parallelism"/>
    <x v="415"/>
    <n v="139468"/>
    <n v="3.4693532338308457"/>
    <x v="1"/>
    <x v="545"/>
    <n v="32.002753556677376"/>
    <x v="1"/>
    <s v="USD"/>
    <x v="782"/>
    <n v="1275282000"/>
    <b v="0"/>
    <b v="1"/>
    <s v="photography/photography books"/>
    <x v="7"/>
    <x v="14"/>
  </r>
  <r>
    <x v="875"/>
    <x v="854"/>
    <s v="Implemented tangible approach"/>
    <x v="58"/>
    <n v="5465"/>
    <n v="0.6917721518987342"/>
    <x v="0"/>
    <x v="109"/>
    <n v="81.567164179104481"/>
    <x v="1"/>
    <s v="USD"/>
    <x v="783"/>
    <n v="1294984800"/>
    <b v="0"/>
    <b v="0"/>
    <s v="music/rock"/>
    <x v="1"/>
    <x v="1"/>
  </r>
  <r>
    <x v="876"/>
    <x v="855"/>
    <s v="Re-engineered encompassing definition"/>
    <x v="111"/>
    <n v="2111"/>
    <n v="0.25433734939759034"/>
    <x v="0"/>
    <x v="176"/>
    <n v="37.035087719298247"/>
    <x v="0"/>
    <s v="CAD"/>
    <x v="784"/>
    <n v="1562043600"/>
    <b v="0"/>
    <b v="0"/>
    <s v="photography/photography books"/>
    <x v="7"/>
    <x v="14"/>
  </r>
  <r>
    <x v="877"/>
    <x v="856"/>
    <s v="Multi-lateral uniform collaboration"/>
    <x v="416"/>
    <n v="126628"/>
    <n v="0.77400977995110021"/>
    <x v="0"/>
    <x v="546"/>
    <n v="103.033360455655"/>
    <x v="1"/>
    <s v="USD"/>
    <x v="785"/>
    <n v="1469595600"/>
    <b v="0"/>
    <b v="0"/>
    <s v="food/food trucks"/>
    <x v="0"/>
    <x v="0"/>
  </r>
  <r>
    <x v="878"/>
    <x v="857"/>
    <s v="Enterprise-wide foreground paradigm"/>
    <x v="50"/>
    <n v="1012"/>
    <n v="0.37481481481481482"/>
    <x v="0"/>
    <x v="65"/>
    <n v="84.333333333333329"/>
    <x v="6"/>
    <s v="EUR"/>
    <x v="786"/>
    <n v="1581141600"/>
    <b v="0"/>
    <b v="0"/>
    <s v="music/metal"/>
    <x v="1"/>
    <x v="16"/>
  </r>
  <r>
    <x v="879"/>
    <x v="858"/>
    <s v="Stand-alone incremental parallelism"/>
    <x v="67"/>
    <n v="5438"/>
    <n v="5.4379999999999997"/>
    <x v="1"/>
    <x v="4"/>
    <n v="102.60377358490567"/>
    <x v="1"/>
    <s v="USD"/>
    <x v="787"/>
    <n v="1488520800"/>
    <b v="0"/>
    <b v="0"/>
    <s v="publishing/nonfiction"/>
    <x v="5"/>
    <x v="9"/>
  </r>
  <r>
    <x v="880"/>
    <x v="859"/>
    <s v="Persevering 5thgeneration throughput"/>
    <x v="396"/>
    <n v="193101"/>
    <n v="2.2852189349112426"/>
    <x v="1"/>
    <x v="547"/>
    <n v="79.992129246064621"/>
    <x v="1"/>
    <s v="USD"/>
    <x v="788"/>
    <n v="1563858000"/>
    <b v="0"/>
    <b v="0"/>
    <s v="music/electric music"/>
    <x v="1"/>
    <x v="5"/>
  </r>
  <r>
    <x v="881"/>
    <x v="860"/>
    <s v="Implemented object-oriented synergy"/>
    <x v="417"/>
    <n v="31665"/>
    <n v="0.38948339483394834"/>
    <x v="0"/>
    <x v="15"/>
    <n v="70.055309734513273"/>
    <x v="1"/>
    <s v="USD"/>
    <x v="330"/>
    <n v="1438923600"/>
    <b v="0"/>
    <b v="1"/>
    <s v="theater/plays"/>
    <x v="3"/>
    <x v="3"/>
  </r>
  <r>
    <x v="882"/>
    <x v="861"/>
    <s v="Balanced demand-driven definition"/>
    <x v="126"/>
    <n v="2960"/>
    <n v="3.7"/>
    <x v="1"/>
    <x v="175"/>
    <n v="37"/>
    <x v="1"/>
    <s v="USD"/>
    <x v="789"/>
    <n v="1422165600"/>
    <b v="0"/>
    <b v="0"/>
    <s v="theater/plays"/>
    <x v="3"/>
    <x v="3"/>
  </r>
  <r>
    <x v="883"/>
    <x v="862"/>
    <s v="Customer-focused mobile Graphic Interface"/>
    <x v="74"/>
    <n v="8089"/>
    <n v="2.3791176470588233"/>
    <x v="1"/>
    <x v="548"/>
    <n v="41.911917098445599"/>
    <x v="1"/>
    <s v="USD"/>
    <x v="790"/>
    <n v="1277874000"/>
    <b v="0"/>
    <b v="0"/>
    <s v="film &amp; video/shorts"/>
    <x v="4"/>
    <x v="12"/>
  </r>
  <r>
    <x v="884"/>
    <x v="863"/>
    <s v="Horizontal secondary interface"/>
    <x v="418"/>
    <n v="109374"/>
    <n v="0.64036299765807958"/>
    <x v="0"/>
    <x v="549"/>
    <n v="57.992576882290564"/>
    <x v="1"/>
    <s v="USD"/>
    <x v="791"/>
    <n v="1399352400"/>
    <b v="0"/>
    <b v="1"/>
    <s v="theater/plays"/>
    <x v="3"/>
    <x v="3"/>
  </r>
  <r>
    <x v="885"/>
    <x v="864"/>
    <s v="Virtual analyzing collaboration"/>
    <x v="37"/>
    <n v="2129"/>
    <n v="1.1827777777777777"/>
    <x v="1"/>
    <x v="550"/>
    <n v="40.942307692307693"/>
    <x v="1"/>
    <s v="USD"/>
    <x v="792"/>
    <n v="1279083600"/>
    <b v="0"/>
    <b v="0"/>
    <s v="theater/plays"/>
    <x v="3"/>
    <x v="3"/>
  </r>
  <r>
    <x v="886"/>
    <x v="865"/>
    <s v="Multi-tiered explicit focus group"/>
    <x v="419"/>
    <n v="127745"/>
    <n v="0.84824037184594958"/>
    <x v="0"/>
    <x v="551"/>
    <n v="69.9972602739726"/>
    <x v="1"/>
    <s v="USD"/>
    <x v="793"/>
    <n v="1284354000"/>
    <b v="0"/>
    <b v="0"/>
    <s v="music/indie rock"/>
    <x v="1"/>
    <x v="7"/>
  </r>
  <r>
    <x v="887"/>
    <x v="866"/>
    <s v="Multi-layered systematic knowledgebase"/>
    <x v="75"/>
    <n v="2289"/>
    <n v="0.29346153846153844"/>
    <x v="0"/>
    <x v="249"/>
    <n v="73.838709677419359"/>
    <x v="1"/>
    <s v="USD"/>
    <x v="794"/>
    <n v="1441170000"/>
    <b v="0"/>
    <b v="1"/>
    <s v="theater/plays"/>
    <x v="3"/>
    <x v="3"/>
  </r>
  <r>
    <x v="888"/>
    <x v="867"/>
    <s v="Reverse-engineered uniform knowledge user"/>
    <x v="306"/>
    <n v="12174"/>
    <n v="2.0989655172413793"/>
    <x v="1"/>
    <x v="552"/>
    <n v="41.979310344827589"/>
    <x v="1"/>
    <s v="USD"/>
    <x v="795"/>
    <n v="1493528400"/>
    <b v="0"/>
    <b v="0"/>
    <s v="theater/plays"/>
    <x v="3"/>
    <x v="3"/>
  </r>
  <r>
    <x v="889"/>
    <x v="868"/>
    <s v="Secured dynamic capacity"/>
    <x v="36"/>
    <n v="9508"/>
    <n v="1.697857142857143"/>
    <x v="1"/>
    <x v="393"/>
    <n v="77.93442622950819"/>
    <x v="1"/>
    <s v="USD"/>
    <x v="796"/>
    <n v="1395205200"/>
    <b v="0"/>
    <b v="1"/>
    <s v="music/electric music"/>
    <x v="1"/>
    <x v="5"/>
  </r>
  <r>
    <x v="890"/>
    <x v="869"/>
    <s v="Devolved foreground throughput"/>
    <x v="420"/>
    <n v="155849"/>
    <n v="1.1595907738095239"/>
    <x v="1"/>
    <x v="553"/>
    <n v="106.01972789115646"/>
    <x v="1"/>
    <s v="USD"/>
    <x v="797"/>
    <n v="1561438800"/>
    <b v="0"/>
    <b v="0"/>
    <s v="music/indie rock"/>
    <x v="1"/>
    <x v="7"/>
  </r>
  <r>
    <x v="891"/>
    <x v="870"/>
    <s v="Synchronized demand-driven infrastructure"/>
    <x v="162"/>
    <n v="7758"/>
    <n v="2.5859999999999999"/>
    <x v="1"/>
    <x v="34"/>
    <n v="47.018181818181816"/>
    <x v="0"/>
    <s v="CAD"/>
    <x v="798"/>
    <n v="1326693600"/>
    <b v="0"/>
    <b v="0"/>
    <s v="film &amp; video/documentary"/>
    <x v="4"/>
    <x v="4"/>
  </r>
  <r>
    <x v="892"/>
    <x v="871"/>
    <s v="Realigned discrete structure"/>
    <x v="46"/>
    <n v="13835"/>
    <n v="2.3058333333333332"/>
    <x v="1"/>
    <x v="554"/>
    <n v="76.016483516483518"/>
    <x v="1"/>
    <s v="USD"/>
    <x v="799"/>
    <n v="1277960400"/>
    <b v="0"/>
    <b v="0"/>
    <s v="publishing/translations"/>
    <x v="5"/>
    <x v="18"/>
  </r>
  <r>
    <x v="893"/>
    <x v="872"/>
    <s v="Progressive grid-enabled website"/>
    <x v="141"/>
    <n v="10770"/>
    <n v="1.2821428571428573"/>
    <x v="1"/>
    <x v="134"/>
    <n v="54.120603015075375"/>
    <x v="6"/>
    <s v="EUR"/>
    <x v="800"/>
    <n v="1434690000"/>
    <b v="0"/>
    <b v="1"/>
    <s v="film &amp; video/documentary"/>
    <x v="4"/>
    <x v="4"/>
  </r>
  <r>
    <x v="894"/>
    <x v="873"/>
    <s v="Organic cohesive neural-net"/>
    <x v="12"/>
    <n v="3208"/>
    <n v="1.8870588235294117"/>
    <x v="1"/>
    <x v="75"/>
    <n v="57.285714285714285"/>
    <x v="4"/>
    <s v="GBP"/>
    <x v="801"/>
    <n v="1376110800"/>
    <b v="0"/>
    <b v="1"/>
    <s v="film &amp; video/television"/>
    <x v="4"/>
    <x v="19"/>
  </r>
  <r>
    <x v="895"/>
    <x v="874"/>
    <s v="Integrated demand-driven info-mediaries"/>
    <x v="421"/>
    <n v="11108"/>
    <n v="6.9511889862327911E-2"/>
    <x v="0"/>
    <x v="37"/>
    <n v="103.81308411214954"/>
    <x v="1"/>
    <s v="USD"/>
    <x v="802"/>
    <n v="1518415200"/>
    <b v="0"/>
    <b v="0"/>
    <s v="theater/plays"/>
    <x v="3"/>
    <x v="3"/>
  </r>
  <r>
    <x v="896"/>
    <x v="875"/>
    <s v="Reverse-engineered client-server extranet"/>
    <x v="174"/>
    <n v="153338"/>
    <n v="7.7443434343434348"/>
    <x v="1"/>
    <x v="555"/>
    <n v="105.02602739726028"/>
    <x v="2"/>
    <s v="AUD"/>
    <x v="803"/>
    <n v="1310878800"/>
    <b v="0"/>
    <b v="1"/>
    <s v="food/food trucks"/>
    <x v="0"/>
    <x v="0"/>
  </r>
  <r>
    <x v="897"/>
    <x v="876"/>
    <s v="Organized discrete encoding"/>
    <x v="35"/>
    <n v="2437"/>
    <n v="0.27693181818181817"/>
    <x v="0"/>
    <x v="11"/>
    <n v="90.259259259259252"/>
    <x v="1"/>
    <s v="USD"/>
    <x v="212"/>
    <n v="1556600400"/>
    <b v="0"/>
    <b v="0"/>
    <s v="theater/plays"/>
    <x v="3"/>
    <x v="3"/>
  </r>
  <r>
    <x v="898"/>
    <x v="877"/>
    <s v="Balanced regional flexibility"/>
    <x v="422"/>
    <n v="93991"/>
    <n v="0.52479620323841425"/>
    <x v="0"/>
    <x v="556"/>
    <n v="76.978705978705975"/>
    <x v="1"/>
    <s v="USD"/>
    <x v="804"/>
    <n v="1576994400"/>
    <b v="0"/>
    <b v="0"/>
    <s v="film &amp; video/documentary"/>
    <x v="4"/>
    <x v="4"/>
  </r>
  <r>
    <x v="899"/>
    <x v="878"/>
    <s v="Implemented multimedia time-frame"/>
    <x v="33"/>
    <n v="12620"/>
    <n v="4.0709677419354842"/>
    <x v="1"/>
    <x v="300"/>
    <n v="102.60162601626017"/>
    <x v="5"/>
    <s v="CHF"/>
    <x v="805"/>
    <n v="1382677200"/>
    <b v="0"/>
    <b v="0"/>
    <s v="music/jazz"/>
    <x v="1"/>
    <x v="17"/>
  </r>
  <r>
    <x v="900"/>
    <x v="879"/>
    <s v="Enhanced uniform service-desk"/>
    <x v="0"/>
    <n v="2"/>
    <n v="0.02"/>
    <x v="0"/>
    <x v="49"/>
    <n v="2"/>
    <x v="1"/>
    <s v="USD"/>
    <x v="806"/>
    <n v="1411189200"/>
    <b v="0"/>
    <b v="1"/>
    <s v="technology/web"/>
    <x v="2"/>
    <x v="2"/>
  </r>
  <r>
    <x v="901"/>
    <x v="880"/>
    <s v="Versatile bottom-line definition"/>
    <x v="36"/>
    <n v="8746"/>
    <n v="1.5617857142857143"/>
    <x v="1"/>
    <x v="122"/>
    <n v="55.0062893081761"/>
    <x v="1"/>
    <s v="USD"/>
    <x v="807"/>
    <n v="1534654800"/>
    <b v="0"/>
    <b v="1"/>
    <s v="music/rock"/>
    <x v="1"/>
    <x v="1"/>
  </r>
  <r>
    <x v="902"/>
    <x v="881"/>
    <s v="Integrated bifurcated software"/>
    <x v="1"/>
    <n v="3534"/>
    <n v="2.5242857142857145"/>
    <x v="1"/>
    <x v="460"/>
    <n v="32.127272727272725"/>
    <x v="1"/>
    <s v="USD"/>
    <x v="722"/>
    <n v="1457762400"/>
    <b v="0"/>
    <b v="0"/>
    <s v="technology/web"/>
    <x v="2"/>
    <x v="2"/>
  </r>
  <r>
    <x v="903"/>
    <x v="882"/>
    <s v="Assimilated next generation instruction set"/>
    <x v="423"/>
    <n v="709"/>
    <n v="1.729268292682927E-2"/>
    <x v="2"/>
    <x v="443"/>
    <n v="50.642857142857146"/>
    <x v="1"/>
    <s v="USD"/>
    <x v="477"/>
    <n v="1337490000"/>
    <b v="0"/>
    <b v="1"/>
    <s v="publishing/nonfiction"/>
    <x v="5"/>
    <x v="9"/>
  </r>
  <r>
    <x v="904"/>
    <x v="883"/>
    <s v="Digitized foreground array"/>
    <x v="191"/>
    <n v="795"/>
    <n v="0.12230769230769231"/>
    <x v="0"/>
    <x v="36"/>
    <n v="49.6875"/>
    <x v="1"/>
    <s v="USD"/>
    <x v="259"/>
    <n v="1349672400"/>
    <b v="0"/>
    <b v="0"/>
    <s v="publishing/radio &amp; podcasts"/>
    <x v="5"/>
    <x v="15"/>
  </r>
  <r>
    <x v="905"/>
    <x v="884"/>
    <s v="Re-engineered clear-thinking project"/>
    <x v="58"/>
    <n v="12955"/>
    <n v="1.6398734177215191"/>
    <x v="1"/>
    <x v="64"/>
    <n v="54.894067796610166"/>
    <x v="1"/>
    <s v="USD"/>
    <x v="9"/>
    <n v="1379826000"/>
    <b v="0"/>
    <b v="0"/>
    <s v="theater/plays"/>
    <x v="3"/>
    <x v="3"/>
  </r>
  <r>
    <x v="906"/>
    <x v="885"/>
    <s v="Implemented even-keeled standardization"/>
    <x v="20"/>
    <n v="8964"/>
    <n v="1.6298181818181818"/>
    <x v="1"/>
    <x v="271"/>
    <n v="46.931937172774866"/>
    <x v="1"/>
    <s v="USD"/>
    <x v="808"/>
    <n v="1497762000"/>
    <b v="1"/>
    <b v="1"/>
    <s v="film &amp; video/documentary"/>
    <x v="4"/>
    <x v="4"/>
  </r>
  <r>
    <x v="907"/>
    <x v="886"/>
    <s v="Quality-focused asymmetric adapter"/>
    <x v="14"/>
    <n v="1843"/>
    <n v="0.20252747252747252"/>
    <x v="0"/>
    <x v="142"/>
    <n v="44.951219512195124"/>
    <x v="1"/>
    <s v="USD"/>
    <x v="809"/>
    <n v="1304485200"/>
    <b v="0"/>
    <b v="0"/>
    <s v="theater/plays"/>
    <x v="3"/>
    <x v="3"/>
  </r>
  <r>
    <x v="908"/>
    <x v="887"/>
    <s v="Networked intangible help-desk"/>
    <x v="424"/>
    <n v="121950"/>
    <n v="3.1924083769633507"/>
    <x v="1"/>
    <x v="557"/>
    <n v="30.99898322318251"/>
    <x v="1"/>
    <s v="USD"/>
    <x v="444"/>
    <n v="1336885200"/>
    <b v="0"/>
    <b v="0"/>
    <s v="games/video games"/>
    <x v="6"/>
    <x v="11"/>
  </r>
  <r>
    <x v="909"/>
    <x v="888"/>
    <s v="Synchronized attitude-oriented frame"/>
    <x v="37"/>
    <n v="8621"/>
    <n v="4.7894444444444444"/>
    <x v="1"/>
    <x v="175"/>
    <n v="107.7625"/>
    <x v="0"/>
    <s v="CAD"/>
    <x v="384"/>
    <n v="1530421200"/>
    <b v="0"/>
    <b v="1"/>
    <s v="theater/plays"/>
    <x v="3"/>
    <x v="3"/>
  </r>
  <r>
    <x v="910"/>
    <x v="889"/>
    <s v="Proactive incremental architecture"/>
    <x v="425"/>
    <n v="30215"/>
    <n v="0.19556634304207121"/>
    <x v="3"/>
    <x v="102"/>
    <n v="102.07770270270271"/>
    <x v="1"/>
    <s v="USD"/>
    <x v="810"/>
    <n v="1421992800"/>
    <b v="0"/>
    <b v="0"/>
    <s v="theater/plays"/>
    <x v="3"/>
    <x v="3"/>
  </r>
  <r>
    <x v="911"/>
    <x v="890"/>
    <s v="Cloned responsive standardization"/>
    <x v="306"/>
    <n v="11539"/>
    <n v="1.9894827586206896"/>
    <x v="1"/>
    <x v="558"/>
    <n v="24.976190476190474"/>
    <x v="1"/>
    <s v="USD"/>
    <x v="811"/>
    <n v="1568178000"/>
    <b v="1"/>
    <b v="0"/>
    <s v="technology/web"/>
    <x v="2"/>
    <x v="2"/>
  </r>
  <r>
    <x v="912"/>
    <x v="891"/>
    <s v="Reduced bifurcated pricing structure"/>
    <x v="37"/>
    <n v="14310"/>
    <n v="7.95"/>
    <x v="1"/>
    <x v="559"/>
    <n v="79.944134078212286"/>
    <x v="1"/>
    <s v="USD"/>
    <x v="812"/>
    <n v="1347944400"/>
    <b v="1"/>
    <b v="0"/>
    <s v="film &amp; video/drama"/>
    <x v="4"/>
    <x v="6"/>
  </r>
  <r>
    <x v="913"/>
    <x v="892"/>
    <s v="Re-engineered asymmetric challenge"/>
    <x v="426"/>
    <n v="35536"/>
    <n v="0.50621082621082625"/>
    <x v="0"/>
    <x v="560"/>
    <n v="67.946462715105156"/>
    <x v="2"/>
    <s v="AUD"/>
    <x v="813"/>
    <n v="1558760400"/>
    <b v="0"/>
    <b v="0"/>
    <s v="film &amp; video/drama"/>
    <x v="4"/>
    <x v="6"/>
  </r>
  <r>
    <x v="914"/>
    <x v="893"/>
    <s v="Diverse client-driven conglomeration"/>
    <x v="330"/>
    <n v="3676"/>
    <n v="0.57437499999999997"/>
    <x v="0"/>
    <x v="561"/>
    <n v="26.070921985815602"/>
    <x v="4"/>
    <s v="GBP"/>
    <x v="814"/>
    <n v="1376629200"/>
    <b v="0"/>
    <b v="0"/>
    <s v="theater/plays"/>
    <x v="3"/>
    <x v="3"/>
  </r>
  <r>
    <x v="915"/>
    <x v="894"/>
    <s v="Configurable upward-trending solution"/>
    <x v="427"/>
    <n v="195936"/>
    <n v="1.5562827640984909"/>
    <x v="1"/>
    <x v="562"/>
    <n v="105.0032154340836"/>
    <x v="4"/>
    <s v="GBP"/>
    <x v="80"/>
    <n v="1504760400"/>
    <b v="0"/>
    <b v="0"/>
    <s v="film &amp; video/television"/>
    <x v="4"/>
    <x v="19"/>
  </r>
  <r>
    <x v="916"/>
    <x v="895"/>
    <s v="Persistent bandwidth-monitored framework"/>
    <x v="41"/>
    <n v="1343"/>
    <n v="0.36297297297297298"/>
    <x v="0"/>
    <x v="550"/>
    <n v="25.826923076923077"/>
    <x v="1"/>
    <s v="USD"/>
    <x v="815"/>
    <n v="1419660000"/>
    <b v="0"/>
    <b v="0"/>
    <s v="photography/photography books"/>
    <x v="7"/>
    <x v="14"/>
  </r>
  <r>
    <x v="917"/>
    <x v="896"/>
    <s v="Polarized discrete product"/>
    <x v="136"/>
    <n v="2097"/>
    <n v="0.58250000000000002"/>
    <x v="2"/>
    <x v="11"/>
    <n v="77.666666666666671"/>
    <x v="4"/>
    <s v="GBP"/>
    <x v="816"/>
    <n v="1311310800"/>
    <b v="0"/>
    <b v="1"/>
    <s v="film &amp; video/shorts"/>
    <x v="4"/>
    <x v="12"/>
  </r>
  <r>
    <x v="918"/>
    <x v="897"/>
    <s v="Seamless dynamic website"/>
    <x v="167"/>
    <n v="9021"/>
    <n v="2.3739473684210526"/>
    <x v="1"/>
    <x v="388"/>
    <n v="57.82692307692308"/>
    <x v="5"/>
    <s v="CHF"/>
    <x v="474"/>
    <n v="1344315600"/>
    <b v="0"/>
    <b v="0"/>
    <s v="publishing/radio &amp; podcasts"/>
    <x v="5"/>
    <x v="15"/>
  </r>
  <r>
    <x v="919"/>
    <x v="898"/>
    <s v="Extended multimedia firmware"/>
    <x v="428"/>
    <n v="20915"/>
    <n v="0.58750000000000002"/>
    <x v="0"/>
    <x v="537"/>
    <n v="92.955555555555549"/>
    <x v="2"/>
    <s v="AUD"/>
    <x v="817"/>
    <n v="1510725600"/>
    <b v="0"/>
    <b v="1"/>
    <s v="theater/plays"/>
    <x v="3"/>
    <x v="3"/>
  </r>
  <r>
    <x v="920"/>
    <x v="899"/>
    <s v="Versatile directional project"/>
    <x v="98"/>
    <n v="9676"/>
    <n v="1.8256603773584905"/>
    <x v="1"/>
    <x v="563"/>
    <n v="37.945098039215686"/>
    <x v="1"/>
    <s v="USD"/>
    <x v="818"/>
    <n v="1551247200"/>
    <b v="1"/>
    <b v="0"/>
    <s v="film &amp; video/animation"/>
    <x v="4"/>
    <x v="10"/>
  </r>
  <r>
    <x v="921"/>
    <x v="900"/>
    <s v="Profound directional knowledge user"/>
    <x v="429"/>
    <n v="1210"/>
    <n v="7.5436408977556111E-3"/>
    <x v="0"/>
    <x v="63"/>
    <n v="31.842105263157894"/>
    <x v="1"/>
    <s v="USD"/>
    <x v="819"/>
    <n v="1330236000"/>
    <b v="0"/>
    <b v="0"/>
    <s v="technology/web"/>
    <x v="2"/>
    <x v="2"/>
  </r>
  <r>
    <x v="922"/>
    <x v="901"/>
    <s v="Ameliorated logistical capability"/>
    <x v="430"/>
    <n v="90440"/>
    <n v="1.7595330739299611"/>
    <x v="1"/>
    <x v="564"/>
    <n v="40"/>
    <x v="1"/>
    <s v="USD"/>
    <x v="609"/>
    <n v="1545112800"/>
    <b v="0"/>
    <b v="1"/>
    <s v="music/world music"/>
    <x v="1"/>
    <x v="21"/>
  </r>
  <r>
    <x v="923"/>
    <x v="902"/>
    <s v="Sharable discrete definition"/>
    <x v="12"/>
    <n v="4044"/>
    <n v="2.3788235294117648"/>
    <x v="1"/>
    <x v="174"/>
    <n v="101.1"/>
    <x v="1"/>
    <s v="USD"/>
    <x v="547"/>
    <n v="1279170000"/>
    <b v="0"/>
    <b v="0"/>
    <s v="theater/plays"/>
    <x v="3"/>
    <x v="3"/>
  </r>
  <r>
    <x v="924"/>
    <x v="903"/>
    <s v="User-friendly next generation core"/>
    <x v="431"/>
    <n v="192292"/>
    <n v="4.8805076142131982"/>
    <x v="1"/>
    <x v="565"/>
    <n v="84.006989951944078"/>
    <x v="6"/>
    <s v="EUR"/>
    <x v="820"/>
    <n v="1573452000"/>
    <b v="0"/>
    <b v="0"/>
    <s v="theater/plays"/>
    <x v="3"/>
    <x v="3"/>
  </r>
  <r>
    <x v="925"/>
    <x v="904"/>
    <s v="Profit-focused empowering system engine"/>
    <x v="162"/>
    <n v="6722"/>
    <n v="2.2406666666666668"/>
    <x v="1"/>
    <x v="167"/>
    <n v="103.41538461538461"/>
    <x v="1"/>
    <s v="USD"/>
    <x v="821"/>
    <n v="1507093200"/>
    <b v="0"/>
    <b v="0"/>
    <s v="theater/plays"/>
    <x v="3"/>
    <x v="3"/>
  </r>
  <r>
    <x v="926"/>
    <x v="905"/>
    <s v="Synchronized cohesive encoding"/>
    <x v="251"/>
    <n v="1577"/>
    <n v="0.18126436781609195"/>
    <x v="0"/>
    <x v="27"/>
    <n v="105.13333333333334"/>
    <x v="1"/>
    <s v="USD"/>
    <x v="151"/>
    <n v="1463374800"/>
    <b v="0"/>
    <b v="0"/>
    <s v="food/food trucks"/>
    <x v="0"/>
    <x v="0"/>
  </r>
  <r>
    <x v="927"/>
    <x v="906"/>
    <s v="Synergistic dynamic utilization"/>
    <x v="44"/>
    <n v="3301"/>
    <n v="0.45847222222222223"/>
    <x v="0"/>
    <x v="95"/>
    <n v="89.21621621621621"/>
    <x v="1"/>
    <s v="USD"/>
    <x v="822"/>
    <n v="1344574800"/>
    <b v="0"/>
    <b v="0"/>
    <s v="theater/plays"/>
    <x v="3"/>
    <x v="3"/>
  </r>
  <r>
    <x v="928"/>
    <x v="907"/>
    <s v="Triple-buffered bi-directional model"/>
    <x v="225"/>
    <n v="196386"/>
    <n v="1.1731541218637993"/>
    <x v="1"/>
    <x v="566"/>
    <n v="51.995234312946785"/>
    <x v="6"/>
    <s v="EUR"/>
    <x v="823"/>
    <n v="1389074400"/>
    <b v="0"/>
    <b v="0"/>
    <s v="technology/web"/>
    <x v="2"/>
    <x v="2"/>
  </r>
  <r>
    <x v="929"/>
    <x v="908"/>
    <s v="Polarized tertiary function"/>
    <x v="20"/>
    <n v="11952"/>
    <n v="2.173090909090909"/>
    <x v="1"/>
    <x v="229"/>
    <n v="64.956521739130437"/>
    <x v="4"/>
    <s v="GBP"/>
    <x v="824"/>
    <n v="1494997200"/>
    <b v="0"/>
    <b v="0"/>
    <s v="theater/plays"/>
    <x v="3"/>
    <x v="3"/>
  </r>
  <r>
    <x v="930"/>
    <x v="909"/>
    <s v="Configurable fault-tolerant structure"/>
    <x v="26"/>
    <n v="3930"/>
    <n v="1.1228571428571428"/>
    <x v="1"/>
    <x v="72"/>
    <n v="46.235294117647058"/>
    <x v="1"/>
    <s v="USD"/>
    <x v="825"/>
    <n v="1425448800"/>
    <b v="0"/>
    <b v="1"/>
    <s v="theater/plays"/>
    <x v="3"/>
    <x v="3"/>
  </r>
  <r>
    <x v="931"/>
    <x v="910"/>
    <s v="Digitized 24/7 budgetary management"/>
    <x v="58"/>
    <n v="5729"/>
    <n v="0.72518987341772156"/>
    <x v="0"/>
    <x v="192"/>
    <n v="51.151785714285715"/>
    <x v="1"/>
    <s v="USD"/>
    <x v="826"/>
    <n v="1404104400"/>
    <b v="0"/>
    <b v="1"/>
    <s v="theater/plays"/>
    <x v="3"/>
    <x v="3"/>
  </r>
  <r>
    <x v="932"/>
    <x v="911"/>
    <s v="Stand-alone zero tolerance algorithm"/>
    <x v="173"/>
    <n v="4883"/>
    <n v="2.1230434782608696"/>
    <x v="1"/>
    <x v="358"/>
    <n v="33.909722222222221"/>
    <x v="1"/>
    <s v="USD"/>
    <x v="827"/>
    <n v="1394773200"/>
    <b v="0"/>
    <b v="0"/>
    <s v="music/rock"/>
    <x v="1"/>
    <x v="1"/>
  </r>
  <r>
    <x v="933"/>
    <x v="912"/>
    <s v="Implemented tangible support"/>
    <x v="432"/>
    <n v="175015"/>
    <n v="2.3974657534246577"/>
    <x v="1"/>
    <x v="567"/>
    <n v="92.016298633017882"/>
    <x v="1"/>
    <s v="USD"/>
    <x v="828"/>
    <n v="1366520400"/>
    <b v="0"/>
    <b v="0"/>
    <s v="theater/plays"/>
    <x v="3"/>
    <x v="3"/>
  </r>
  <r>
    <x v="934"/>
    <x v="913"/>
    <s v="Reactive radical framework"/>
    <x v="8"/>
    <n v="11280"/>
    <n v="1.8193548387096774"/>
    <x v="1"/>
    <x v="339"/>
    <n v="107.42857142857143"/>
    <x v="1"/>
    <s v="USD"/>
    <x v="829"/>
    <n v="1456639200"/>
    <b v="0"/>
    <b v="0"/>
    <s v="theater/plays"/>
    <x v="3"/>
    <x v="3"/>
  </r>
  <r>
    <x v="935"/>
    <x v="914"/>
    <s v="Object-based full-range knowledge user"/>
    <x v="55"/>
    <n v="10012"/>
    <n v="1.6413114754098361"/>
    <x v="1"/>
    <x v="227"/>
    <n v="75.848484848484844"/>
    <x v="1"/>
    <s v="USD"/>
    <x v="830"/>
    <n v="1438318800"/>
    <b v="0"/>
    <b v="0"/>
    <s v="theater/plays"/>
    <x v="3"/>
    <x v="3"/>
  </r>
  <r>
    <x v="936"/>
    <x v="591"/>
    <s v="Enhanced composite contingency"/>
    <x v="100"/>
    <n v="1690"/>
    <n v="1.6375968992248063E-2"/>
    <x v="0"/>
    <x v="356"/>
    <n v="80.476190476190482"/>
    <x v="1"/>
    <s v="USD"/>
    <x v="831"/>
    <n v="1564030800"/>
    <b v="1"/>
    <b v="0"/>
    <s v="theater/plays"/>
    <x v="3"/>
    <x v="3"/>
  </r>
  <r>
    <x v="937"/>
    <x v="915"/>
    <s v="Cloned fresh-thinking model"/>
    <x v="409"/>
    <n v="84891"/>
    <n v="0.49643859649122807"/>
    <x v="3"/>
    <x v="568"/>
    <n v="86.978483606557376"/>
    <x v="1"/>
    <s v="USD"/>
    <x v="832"/>
    <n v="1449295200"/>
    <b v="0"/>
    <b v="0"/>
    <s v="film &amp; video/documentary"/>
    <x v="4"/>
    <x v="4"/>
  </r>
  <r>
    <x v="938"/>
    <x v="916"/>
    <s v="Total dedicated benchmark"/>
    <x v="243"/>
    <n v="10093"/>
    <n v="1.0970652173913042"/>
    <x v="1"/>
    <x v="87"/>
    <n v="105.13541666666667"/>
    <x v="1"/>
    <s v="USD"/>
    <x v="833"/>
    <n v="1531890000"/>
    <b v="0"/>
    <b v="1"/>
    <s v="publishing/fiction"/>
    <x v="5"/>
    <x v="13"/>
  </r>
  <r>
    <x v="939"/>
    <x v="917"/>
    <s v="Streamlined human-resource Graphic Interface"/>
    <x v="75"/>
    <n v="3839"/>
    <n v="0.49217948717948717"/>
    <x v="0"/>
    <x v="109"/>
    <n v="57.298507462686565"/>
    <x v="1"/>
    <s v="USD"/>
    <x v="834"/>
    <n v="1306213200"/>
    <b v="0"/>
    <b v="1"/>
    <s v="games/video games"/>
    <x v="6"/>
    <x v="11"/>
  </r>
  <r>
    <x v="940"/>
    <x v="918"/>
    <s v="Upgradable analyzing core"/>
    <x v="34"/>
    <n v="6161"/>
    <n v="0.62232323232323228"/>
    <x v="2"/>
    <x v="569"/>
    <n v="93.348484848484844"/>
    <x v="0"/>
    <s v="CAD"/>
    <x v="835"/>
    <n v="1356242400"/>
    <b v="0"/>
    <b v="0"/>
    <s v="technology/web"/>
    <x v="2"/>
    <x v="2"/>
  </r>
  <r>
    <x v="941"/>
    <x v="919"/>
    <s v="Profound exuding pricing structure"/>
    <x v="433"/>
    <n v="5615"/>
    <n v="0.1305813953488372"/>
    <x v="0"/>
    <x v="373"/>
    <n v="71.987179487179489"/>
    <x v="1"/>
    <s v="USD"/>
    <x v="836"/>
    <n v="1297576800"/>
    <b v="1"/>
    <b v="0"/>
    <s v="theater/plays"/>
    <x v="3"/>
    <x v="3"/>
  </r>
  <r>
    <x v="942"/>
    <x v="916"/>
    <s v="Horizontal optimizing model"/>
    <x v="103"/>
    <n v="6205"/>
    <n v="0.64635416666666667"/>
    <x v="0"/>
    <x v="109"/>
    <n v="92.611940298507463"/>
    <x v="2"/>
    <s v="AUD"/>
    <x v="837"/>
    <n v="1296194400"/>
    <b v="0"/>
    <b v="0"/>
    <s v="theater/plays"/>
    <x v="3"/>
    <x v="3"/>
  </r>
  <r>
    <x v="943"/>
    <x v="920"/>
    <s v="Synchronized fault-tolerant algorithm"/>
    <x v="168"/>
    <n v="11969"/>
    <n v="1.5958666666666668"/>
    <x v="1"/>
    <x v="493"/>
    <n v="104.99122807017544"/>
    <x v="1"/>
    <s v="USD"/>
    <x v="219"/>
    <n v="1414558800"/>
    <b v="0"/>
    <b v="0"/>
    <s v="food/food trucks"/>
    <x v="0"/>
    <x v="0"/>
  </r>
  <r>
    <x v="944"/>
    <x v="921"/>
    <s v="Streamlined 5thgeneration intranet"/>
    <x v="83"/>
    <n v="8142"/>
    <n v="0.81420000000000003"/>
    <x v="0"/>
    <x v="570"/>
    <n v="30.958174904942965"/>
    <x v="2"/>
    <s v="AUD"/>
    <x v="365"/>
    <n v="1488348000"/>
    <b v="0"/>
    <b v="0"/>
    <s v="photography/photography books"/>
    <x v="7"/>
    <x v="14"/>
  </r>
  <r>
    <x v="945"/>
    <x v="922"/>
    <s v="Cross-group clear-thinking task-force"/>
    <x v="434"/>
    <n v="55805"/>
    <n v="0.32444767441860467"/>
    <x v="0"/>
    <x v="571"/>
    <n v="33.001182732111175"/>
    <x v="1"/>
    <s v="USD"/>
    <x v="838"/>
    <n v="1334898000"/>
    <b v="1"/>
    <b v="0"/>
    <s v="photography/photography books"/>
    <x v="7"/>
    <x v="14"/>
  </r>
  <r>
    <x v="946"/>
    <x v="923"/>
    <s v="Public-key bandwidth-monitored intranet"/>
    <x v="184"/>
    <n v="15238"/>
    <n v="9.9141184124918666E-2"/>
    <x v="0"/>
    <x v="483"/>
    <n v="84.187845303867405"/>
    <x v="1"/>
    <s v="USD"/>
    <x v="839"/>
    <n v="1308373200"/>
    <b v="0"/>
    <b v="0"/>
    <s v="theater/plays"/>
    <x v="3"/>
    <x v="3"/>
  </r>
  <r>
    <x v="947"/>
    <x v="924"/>
    <s v="Upgradable clear-thinking hardware"/>
    <x v="136"/>
    <n v="961"/>
    <n v="0.26694444444444443"/>
    <x v="0"/>
    <x v="171"/>
    <n v="73.92307692307692"/>
    <x v="1"/>
    <s v="USD"/>
    <x v="840"/>
    <n v="1412312400"/>
    <b v="0"/>
    <b v="0"/>
    <s v="theater/plays"/>
    <x v="3"/>
    <x v="3"/>
  </r>
  <r>
    <x v="948"/>
    <x v="925"/>
    <s v="Integrated holistic paradigm"/>
    <x v="151"/>
    <n v="5918"/>
    <n v="0.62957446808510642"/>
    <x v="3"/>
    <x v="415"/>
    <n v="36.987499999999997"/>
    <x v="1"/>
    <s v="USD"/>
    <x v="841"/>
    <n v="1419228000"/>
    <b v="1"/>
    <b v="1"/>
    <s v="film &amp; video/documentary"/>
    <x v="4"/>
    <x v="4"/>
  </r>
  <r>
    <x v="949"/>
    <x v="926"/>
    <s v="Seamless clear-thinking conglomeration"/>
    <x v="291"/>
    <n v="9520"/>
    <n v="1.6135593220338984"/>
    <x v="1"/>
    <x v="84"/>
    <n v="46.896551724137929"/>
    <x v="1"/>
    <s v="USD"/>
    <x v="842"/>
    <n v="1430974800"/>
    <b v="0"/>
    <b v="0"/>
    <s v="technology/web"/>
    <x v="2"/>
    <x v="2"/>
  </r>
  <r>
    <x v="950"/>
    <x v="927"/>
    <s v="Persistent content-based methodology"/>
    <x v="0"/>
    <n v="5"/>
    <n v="0.05"/>
    <x v="0"/>
    <x v="49"/>
    <n v="5"/>
    <x v="1"/>
    <s v="USD"/>
    <x v="843"/>
    <n v="1555822800"/>
    <b v="0"/>
    <b v="1"/>
    <s v="theater/plays"/>
    <x v="3"/>
    <x v="3"/>
  </r>
  <r>
    <x v="951"/>
    <x v="928"/>
    <s v="Re-engineered 24hour matrix"/>
    <x v="435"/>
    <n v="159056"/>
    <n v="10.969379310344827"/>
    <x v="1"/>
    <x v="572"/>
    <n v="102.02437459910199"/>
    <x v="1"/>
    <s v="USD"/>
    <x v="844"/>
    <n v="1482818400"/>
    <b v="0"/>
    <b v="1"/>
    <s v="music/rock"/>
    <x v="1"/>
    <x v="1"/>
  </r>
  <r>
    <x v="952"/>
    <x v="929"/>
    <s v="Virtual multi-tasking core"/>
    <x v="436"/>
    <n v="101987"/>
    <n v="0.70094158075601376"/>
    <x v="3"/>
    <x v="428"/>
    <n v="45.007502206531335"/>
    <x v="1"/>
    <s v="USD"/>
    <x v="845"/>
    <n v="1471928400"/>
    <b v="0"/>
    <b v="0"/>
    <s v="film &amp; video/documentary"/>
    <x v="4"/>
    <x v="4"/>
  </r>
  <r>
    <x v="953"/>
    <x v="930"/>
    <s v="Streamlined fault-tolerant conglomeration"/>
    <x v="88"/>
    <n v="1980"/>
    <n v="0.6"/>
    <x v="0"/>
    <x v="356"/>
    <n v="94.285714285714292"/>
    <x v="1"/>
    <s v="USD"/>
    <x v="846"/>
    <n v="1453701600"/>
    <b v="0"/>
    <b v="1"/>
    <s v="film &amp; video/science fiction"/>
    <x v="4"/>
    <x v="22"/>
  </r>
  <r>
    <x v="954"/>
    <x v="931"/>
    <s v="Enterprise-wide client-driven policy"/>
    <x v="142"/>
    <n v="156384"/>
    <n v="3.6709859154929578"/>
    <x v="1"/>
    <x v="573"/>
    <n v="101.02325581395348"/>
    <x v="2"/>
    <s v="AUD"/>
    <x v="110"/>
    <n v="1350363600"/>
    <b v="0"/>
    <b v="0"/>
    <s v="technology/web"/>
    <x v="2"/>
    <x v="2"/>
  </r>
  <r>
    <x v="955"/>
    <x v="932"/>
    <s v="Function-based next generation emulation"/>
    <x v="31"/>
    <n v="7763"/>
    <n v="11.09"/>
    <x v="1"/>
    <x v="175"/>
    <n v="97.037499999999994"/>
    <x v="1"/>
    <s v="USD"/>
    <x v="847"/>
    <n v="1353996000"/>
    <b v="0"/>
    <b v="0"/>
    <s v="theater/plays"/>
    <x v="3"/>
    <x v="3"/>
  </r>
  <r>
    <x v="956"/>
    <x v="933"/>
    <s v="Re-engineered composite focus group"/>
    <x v="437"/>
    <n v="35698"/>
    <n v="0.19028784648187633"/>
    <x v="0"/>
    <x v="268"/>
    <n v="43.00963855421687"/>
    <x v="1"/>
    <s v="USD"/>
    <x v="848"/>
    <n v="1451109600"/>
    <b v="0"/>
    <b v="0"/>
    <s v="film &amp; video/science fiction"/>
    <x v="4"/>
    <x v="22"/>
  </r>
  <r>
    <x v="957"/>
    <x v="934"/>
    <s v="Profound mission-critical function"/>
    <x v="122"/>
    <n v="12434"/>
    <n v="1.2687755102040816"/>
    <x v="1"/>
    <x v="54"/>
    <n v="94.916030534351151"/>
    <x v="1"/>
    <s v="USD"/>
    <x v="849"/>
    <n v="1329631200"/>
    <b v="0"/>
    <b v="0"/>
    <s v="theater/plays"/>
    <x v="3"/>
    <x v="3"/>
  </r>
  <r>
    <x v="958"/>
    <x v="935"/>
    <s v="De-engineered zero-defect open system"/>
    <x v="65"/>
    <n v="8081"/>
    <n v="7.3463636363636367"/>
    <x v="1"/>
    <x v="192"/>
    <n v="72.151785714285708"/>
    <x v="1"/>
    <s v="USD"/>
    <x v="780"/>
    <n v="1278997200"/>
    <b v="0"/>
    <b v="0"/>
    <s v="film &amp; video/animation"/>
    <x v="4"/>
    <x v="10"/>
  </r>
  <r>
    <x v="959"/>
    <x v="936"/>
    <s v="Operative hybrid utilization"/>
    <x v="438"/>
    <n v="6631"/>
    <n v="4.5731034482758622E-2"/>
    <x v="0"/>
    <x v="406"/>
    <n v="51.007692307692309"/>
    <x v="1"/>
    <s v="USD"/>
    <x v="140"/>
    <n v="1280120400"/>
    <b v="0"/>
    <b v="0"/>
    <s v="publishing/translations"/>
    <x v="5"/>
    <x v="18"/>
  </r>
  <r>
    <x v="960"/>
    <x v="937"/>
    <s v="Function-based interactive matrix"/>
    <x v="20"/>
    <n v="4678"/>
    <n v="0.85054545454545449"/>
    <x v="0"/>
    <x v="12"/>
    <n v="85.054545454545448"/>
    <x v="1"/>
    <s v="USD"/>
    <x v="850"/>
    <n v="1458104400"/>
    <b v="0"/>
    <b v="0"/>
    <s v="technology/web"/>
    <x v="2"/>
    <x v="2"/>
  </r>
  <r>
    <x v="961"/>
    <x v="938"/>
    <s v="Optimized content-based collaboration"/>
    <x v="57"/>
    <n v="6800"/>
    <n v="1.1929824561403508"/>
    <x v="1"/>
    <x v="287"/>
    <n v="43.87096774193548"/>
    <x v="1"/>
    <s v="USD"/>
    <x v="851"/>
    <n v="1298268000"/>
    <b v="0"/>
    <b v="0"/>
    <s v="publishing/translations"/>
    <x v="5"/>
    <x v="18"/>
  </r>
  <r>
    <x v="962"/>
    <x v="939"/>
    <s v="User-centric cohesive policy"/>
    <x v="136"/>
    <n v="10657"/>
    <n v="2.9602777777777778"/>
    <x v="1"/>
    <x v="574"/>
    <n v="40.063909774436091"/>
    <x v="1"/>
    <s v="USD"/>
    <x v="852"/>
    <n v="1386223200"/>
    <b v="0"/>
    <b v="0"/>
    <s v="food/food trucks"/>
    <x v="0"/>
    <x v="0"/>
  </r>
  <r>
    <x v="963"/>
    <x v="940"/>
    <s v="Ergonomic methodical hub"/>
    <x v="291"/>
    <n v="4997"/>
    <n v="0.84694915254237291"/>
    <x v="0"/>
    <x v="493"/>
    <n v="43.833333333333336"/>
    <x v="6"/>
    <s v="EUR"/>
    <x v="853"/>
    <n v="1299823200"/>
    <b v="0"/>
    <b v="1"/>
    <s v="photography/photography books"/>
    <x v="7"/>
    <x v="14"/>
  </r>
  <r>
    <x v="964"/>
    <x v="941"/>
    <s v="Devolved disintermediate encryption"/>
    <x v="41"/>
    <n v="13164"/>
    <n v="3.5578378378378379"/>
    <x v="1"/>
    <x v="287"/>
    <n v="84.92903225806451"/>
    <x v="1"/>
    <s v="USD"/>
    <x v="854"/>
    <n v="1431752400"/>
    <b v="0"/>
    <b v="0"/>
    <s v="theater/plays"/>
    <x v="3"/>
    <x v="3"/>
  </r>
  <r>
    <x v="965"/>
    <x v="942"/>
    <s v="Phased clear-thinking policy"/>
    <x v="196"/>
    <n v="8501"/>
    <n v="3.8640909090909092"/>
    <x v="1"/>
    <x v="512"/>
    <n v="41.067632850241544"/>
    <x v="4"/>
    <s v="GBP"/>
    <x v="67"/>
    <n v="1267855200"/>
    <b v="0"/>
    <b v="0"/>
    <s v="music/rock"/>
    <x v="1"/>
    <x v="1"/>
  </r>
  <r>
    <x v="966"/>
    <x v="411"/>
    <s v="Seamless solution-oriented capacity"/>
    <x v="12"/>
    <n v="13468"/>
    <n v="7.9223529411764702"/>
    <x v="1"/>
    <x v="242"/>
    <n v="54.971428571428568"/>
    <x v="1"/>
    <s v="USD"/>
    <x v="855"/>
    <n v="1497675600"/>
    <b v="0"/>
    <b v="0"/>
    <s v="theater/plays"/>
    <x v="3"/>
    <x v="3"/>
  </r>
  <r>
    <x v="967"/>
    <x v="943"/>
    <s v="Organized human-resource attitude"/>
    <x v="439"/>
    <n v="121138"/>
    <n v="1.3703393665158372"/>
    <x v="1"/>
    <x v="575"/>
    <n v="77.010807374443743"/>
    <x v="1"/>
    <s v="USD"/>
    <x v="107"/>
    <n v="1336885200"/>
    <b v="0"/>
    <b v="0"/>
    <s v="music/world music"/>
    <x v="1"/>
    <x v="21"/>
  </r>
  <r>
    <x v="968"/>
    <x v="944"/>
    <s v="Open-architected disintermediate budgetary management"/>
    <x v="166"/>
    <n v="8117"/>
    <n v="3.3820833333333336"/>
    <x v="1"/>
    <x v="493"/>
    <n v="71.201754385964918"/>
    <x v="1"/>
    <s v="USD"/>
    <x v="344"/>
    <n v="1295157600"/>
    <b v="0"/>
    <b v="0"/>
    <s v="food/food trucks"/>
    <x v="0"/>
    <x v="0"/>
  </r>
  <r>
    <x v="969"/>
    <x v="945"/>
    <s v="Multi-lateral radical solution"/>
    <x v="58"/>
    <n v="8550"/>
    <n v="1.0822784810126582"/>
    <x v="1"/>
    <x v="576"/>
    <n v="91.935483870967744"/>
    <x v="1"/>
    <s v="USD"/>
    <x v="856"/>
    <n v="1577599200"/>
    <b v="0"/>
    <b v="0"/>
    <s v="theater/plays"/>
    <x v="3"/>
    <x v="3"/>
  </r>
  <r>
    <x v="970"/>
    <x v="946"/>
    <s v="Inverse context-sensitive info-mediaries"/>
    <x v="309"/>
    <n v="57659"/>
    <n v="0.60757639620653314"/>
    <x v="0"/>
    <x v="577"/>
    <n v="97.069023569023571"/>
    <x v="1"/>
    <s v="USD"/>
    <x v="857"/>
    <n v="1305003600"/>
    <b v="0"/>
    <b v="0"/>
    <s v="theater/plays"/>
    <x v="3"/>
    <x v="3"/>
  </r>
  <r>
    <x v="971"/>
    <x v="947"/>
    <s v="Versatile neutral workforce"/>
    <x v="135"/>
    <n v="1414"/>
    <n v="0.27725490196078434"/>
    <x v="0"/>
    <x v="3"/>
    <n v="58.916666666666664"/>
    <x v="1"/>
    <s v="USD"/>
    <x v="858"/>
    <n v="1381726800"/>
    <b v="0"/>
    <b v="0"/>
    <s v="film &amp; video/television"/>
    <x v="4"/>
    <x v="19"/>
  </r>
  <r>
    <x v="972"/>
    <x v="948"/>
    <s v="Multi-tiered systematic knowledge user"/>
    <x v="440"/>
    <n v="97524"/>
    <n v="2.283934426229508"/>
    <x v="1"/>
    <x v="578"/>
    <n v="58.015466983938133"/>
    <x v="1"/>
    <s v="USD"/>
    <x v="859"/>
    <n v="1402462800"/>
    <b v="0"/>
    <b v="1"/>
    <s v="technology/web"/>
    <x v="2"/>
    <x v="2"/>
  </r>
  <r>
    <x v="973"/>
    <x v="949"/>
    <s v="Programmable multi-state algorithm"/>
    <x v="441"/>
    <n v="26176"/>
    <n v="0.21615194054500414"/>
    <x v="0"/>
    <x v="526"/>
    <n v="103.87301587301587"/>
    <x v="1"/>
    <s v="USD"/>
    <x v="860"/>
    <n v="1292133600"/>
    <b v="0"/>
    <b v="1"/>
    <s v="theater/plays"/>
    <x v="3"/>
    <x v="3"/>
  </r>
  <r>
    <x v="974"/>
    <x v="950"/>
    <s v="Multi-channeled reciprocal interface"/>
    <x v="126"/>
    <n v="2991"/>
    <n v="3.73875"/>
    <x v="1"/>
    <x v="235"/>
    <n v="93.46875"/>
    <x v="1"/>
    <s v="USD"/>
    <x v="170"/>
    <n v="1368939600"/>
    <b v="0"/>
    <b v="0"/>
    <s v="music/indie rock"/>
    <x v="1"/>
    <x v="7"/>
  </r>
  <r>
    <x v="975"/>
    <x v="951"/>
    <s v="Right-sized maximized migration"/>
    <x v="91"/>
    <n v="8366"/>
    <n v="1.5492592592592593"/>
    <x v="1"/>
    <x v="18"/>
    <n v="61.970370370370368"/>
    <x v="1"/>
    <s v="USD"/>
    <x v="861"/>
    <n v="1452146400"/>
    <b v="0"/>
    <b v="1"/>
    <s v="theater/plays"/>
    <x v="3"/>
    <x v="3"/>
  </r>
  <r>
    <x v="976"/>
    <x v="952"/>
    <s v="Self-enabling value-added artificial intelligence"/>
    <x v="220"/>
    <n v="12886"/>
    <n v="3.2214999999999998"/>
    <x v="1"/>
    <x v="382"/>
    <n v="92.042857142857144"/>
    <x v="1"/>
    <s v="USD"/>
    <x v="862"/>
    <n v="1296712800"/>
    <b v="0"/>
    <b v="1"/>
    <s v="theater/plays"/>
    <x v="3"/>
    <x v="3"/>
  </r>
  <r>
    <x v="977"/>
    <x v="597"/>
    <s v="Vision-oriented interactive solution"/>
    <x v="260"/>
    <n v="5177"/>
    <n v="0.73957142857142855"/>
    <x v="0"/>
    <x v="109"/>
    <n v="77.268656716417908"/>
    <x v="1"/>
    <s v="USD"/>
    <x v="863"/>
    <n v="1520748000"/>
    <b v="0"/>
    <b v="0"/>
    <s v="food/food trucks"/>
    <x v="0"/>
    <x v="0"/>
  </r>
  <r>
    <x v="978"/>
    <x v="953"/>
    <s v="Fundamental user-facing productivity"/>
    <x v="67"/>
    <n v="8641"/>
    <n v="8.641"/>
    <x v="1"/>
    <x v="45"/>
    <n v="93.923913043478265"/>
    <x v="1"/>
    <s v="USD"/>
    <x v="864"/>
    <n v="1480831200"/>
    <b v="0"/>
    <b v="0"/>
    <s v="games/video games"/>
    <x v="6"/>
    <x v="11"/>
  </r>
  <r>
    <x v="979"/>
    <x v="954"/>
    <s v="Innovative well-modulated capability"/>
    <x v="138"/>
    <n v="86244"/>
    <n v="1.432624584717608"/>
    <x v="1"/>
    <x v="579"/>
    <n v="84.969458128078813"/>
    <x v="4"/>
    <s v="GBP"/>
    <x v="527"/>
    <n v="1426914000"/>
    <b v="0"/>
    <b v="0"/>
    <s v="theater/plays"/>
    <x v="3"/>
    <x v="3"/>
  </r>
  <r>
    <x v="980"/>
    <x v="955"/>
    <s v="Universal fault-tolerant orchestration"/>
    <x v="442"/>
    <n v="78630"/>
    <n v="0.40281762295081969"/>
    <x v="0"/>
    <x v="580"/>
    <n v="105.97035040431267"/>
    <x v="1"/>
    <s v="USD"/>
    <x v="865"/>
    <n v="1446616800"/>
    <b v="1"/>
    <b v="0"/>
    <s v="publishing/nonfiction"/>
    <x v="5"/>
    <x v="9"/>
  </r>
  <r>
    <x v="981"/>
    <x v="956"/>
    <s v="Grass-roots executive synergy"/>
    <x v="313"/>
    <n v="11941"/>
    <n v="1.7822388059701493"/>
    <x v="1"/>
    <x v="581"/>
    <n v="36.969040247678016"/>
    <x v="1"/>
    <s v="USD"/>
    <x v="866"/>
    <n v="1517032800"/>
    <b v="0"/>
    <b v="0"/>
    <s v="technology/web"/>
    <x v="2"/>
    <x v="2"/>
  </r>
  <r>
    <x v="982"/>
    <x v="957"/>
    <s v="Multi-layered optimal application"/>
    <x v="44"/>
    <n v="6115"/>
    <n v="0.84930555555555554"/>
    <x v="0"/>
    <x v="51"/>
    <n v="81.533333333333331"/>
    <x v="1"/>
    <s v="USD"/>
    <x v="867"/>
    <n v="1311224400"/>
    <b v="0"/>
    <b v="1"/>
    <s v="film &amp; video/documentary"/>
    <x v="4"/>
    <x v="4"/>
  </r>
  <r>
    <x v="983"/>
    <x v="958"/>
    <s v="Business-focused full-range core"/>
    <x v="443"/>
    <n v="188404"/>
    <n v="1.4593648334624323"/>
    <x v="1"/>
    <x v="582"/>
    <n v="80.999140154772135"/>
    <x v="1"/>
    <s v="USD"/>
    <x v="868"/>
    <n v="1566190800"/>
    <b v="0"/>
    <b v="0"/>
    <s v="film &amp; video/documentary"/>
    <x v="4"/>
    <x v="4"/>
  </r>
  <r>
    <x v="984"/>
    <x v="959"/>
    <s v="Exclusive system-worthy Graphic Interface"/>
    <x v="191"/>
    <n v="9910"/>
    <n v="1.5246153846153847"/>
    <x v="1"/>
    <x v="345"/>
    <n v="26.010498687664043"/>
    <x v="1"/>
    <s v="USD"/>
    <x v="105"/>
    <n v="1570165200"/>
    <b v="0"/>
    <b v="0"/>
    <s v="theater/plays"/>
    <x v="3"/>
    <x v="3"/>
  </r>
  <r>
    <x v="985"/>
    <x v="960"/>
    <s v="Enhanced optimal ability"/>
    <x v="305"/>
    <n v="114523"/>
    <n v="0.67129542790152408"/>
    <x v="0"/>
    <x v="583"/>
    <n v="25.998410896708286"/>
    <x v="1"/>
    <s v="USD"/>
    <x v="481"/>
    <n v="1388556000"/>
    <b v="0"/>
    <b v="1"/>
    <s v="music/rock"/>
    <x v="1"/>
    <x v="1"/>
  </r>
  <r>
    <x v="986"/>
    <x v="961"/>
    <s v="Optional zero administration neural-net"/>
    <x v="75"/>
    <n v="3144"/>
    <n v="0.40307692307692305"/>
    <x v="0"/>
    <x v="45"/>
    <n v="34.173913043478258"/>
    <x v="1"/>
    <s v="USD"/>
    <x v="253"/>
    <n v="1303189200"/>
    <b v="0"/>
    <b v="0"/>
    <s v="music/rock"/>
    <x v="1"/>
    <x v="1"/>
  </r>
  <r>
    <x v="987"/>
    <x v="962"/>
    <s v="Ameliorated foreground focus group"/>
    <x v="8"/>
    <n v="13441"/>
    <n v="2.1679032258064517"/>
    <x v="1"/>
    <x v="584"/>
    <n v="28.002083333333335"/>
    <x v="1"/>
    <s v="USD"/>
    <x v="869"/>
    <n v="1494478800"/>
    <b v="0"/>
    <b v="0"/>
    <s v="film &amp; video/documentary"/>
    <x v="4"/>
    <x v="4"/>
  </r>
  <r>
    <x v="988"/>
    <x v="963"/>
    <s v="Triple-buffered multi-tasking matrices"/>
    <x v="151"/>
    <n v="4899"/>
    <n v="0.52117021276595743"/>
    <x v="0"/>
    <x v="251"/>
    <n v="76.546875"/>
    <x v="1"/>
    <s v="USD"/>
    <x v="864"/>
    <n v="1480744800"/>
    <b v="0"/>
    <b v="0"/>
    <s v="publishing/radio &amp; podcasts"/>
    <x v="5"/>
    <x v="15"/>
  </r>
  <r>
    <x v="989"/>
    <x v="964"/>
    <s v="Versatile dedicated migration"/>
    <x v="166"/>
    <n v="11990"/>
    <n v="4.9958333333333336"/>
    <x v="1"/>
    <x v="31"/>
    <n v="53.053097345132741"/>
    <x v="1"/>
    <s v="USD"/>
    <x v="843"/>
    <n v="1555822800"/>
    <b v="0"/>
    <b v="0"/>
    <s v="publishing/translations"/>
    <x v="5"/>
    <x v="18"/>
  </r>
  <r>
    <x v="990"/>
    <x v="965"/>
    <s v="Devolved foreground customer loyalty"/>
    <x v="75"/>
    <n v="6839"/>
    <n v="0.87679487179487181"/>
    <x v="0"/>
    <x v="251"/>
    <n v="106.859375"/>
    <x v="1"/>
    <s v="USD"/>
    <x v="289"/>
    <n v="1458882000"/>
    <b v="0"/>
    <b v="1"/>
    <s v="film &amp; video/drama"/>
    <x v="4"/>
    <x v="6"/>
  </r>
  <r>
    <x v="991"/>
    <x v="509"/>
    <s v="Reduced reciprocal focus group"/>
    <x v="122"/>
    <n v="11091"/>
    <n v="1.131734693877551"/>
    <x v="1"/>
    <x v="585"/>
    <n v="46.020746887966808"/>
    <x v="1"/>
    <s v="USD"/>
    <x v="870"/>
    <n v="1411966800"/>
    <b v="0"/>
    <b v="1"/>
    <s v="music/rock"/>
    <x v="1"/>
    <x v="1"/>
  </r>
  <r>
    <x v="992"/>
    <x v="966"/>
    <s v="Networked global migration"/>
    <x v="33"/>
    <n v="13223"/>
    <n v="4.2654838709677421"/>
    <x v="1"/>
    <x v="227"/>
    <n v="100.17424242424242"/>
    <x v="1"/>
    <s v="USD"/>
    <x v="871"/>
    <n v="1526878800"/>
    <b v="0"/>
    <b v="1"/>
    <s v="film &amp; video/drama"/>
    <x v="4"/>
    <x v="6"/>
  </r>
  <r>
    <x v="993"/>
    <x v="967"/>
    <s v="De-engineered even-keeled definition"/>
    <x v="122"/>
    <n v="7608"/>
    <n v="0.77632653061224488"/>
    <x v="3"/>
    <x v="51"/>
    <n v="101.44"/>
    <x v="6"/>
    <s v="EUR"/>
    <x v="872"/>
    <n v="1452405600"/>
    <b v="0"/>
    <b v="1"/>
    <s v="photography/photography books"/>
    <x v="7"/>
    <x v="14"/>
  </r>
  <r>
    <x v="994"/>
    <x v="968"/>
    <s v="Implemented bi-directional flexibility"/>
    <x v="444"/>
    <n v="74073"/>
    <n v="0.52496810772501767"/>
    <x v="0"/>
    <x v="586"/>
    <n v="87.972684085510693"/>
    <x v="1"/>
    <s v="USD"/>
    <x v="873"/>
    <n v="1414040400"/>
    <b v="0"/>
    <b v="1"/>
    <s v="publishing/translations"/>
    <x v="5"/>
    <x v="18"/>
  </r>
  <r>
    <x v="995"/>
    <x v="969"/>
    <s v="Vision-oriented scalable definition"/>
    <x v="238"/>
    <n v="153216"/>
    <n v="1.5746762589928058"/>
    <x v="1"/>
    <x v="587"/>
    <n v="74.995594713656388"/>
    <x v="1"/>
    <s v="USD"/>
    <x v="874"/>
    <n v="1543816800"/>
    <b v="0"/>
    <b v="1"/>
    <s v="food/food trucks"/>
    <x v="0"/>
    <x v="0"/>
  </r>
  <r>
    <x v="996"/>
    <x v="970"/>
    <s v="Future-proofed upward-trending migration"/>
    <x v="47"/>
    <n v="4814"/>
    <n v="0.72939393939393937"/>
    <x v="0"/>
    <x v="192"/>
    <n v="42.982142857142854"/>
    <x v="1"/>
    <s v="USD"/>
    <x v="875"/>
    <n v="1359698400"/>
    <b v="0"/>
    <b v="0"/>
    <s v="theater/plays"/>
    <x v="3"/>
    <x v="3"/>
  </r>
  <r>
    <x v="997"/>
    <x v="971"/>
    <s v="Right-sized full-range throughput"/>
    <x v="4"/>
    <n v="4603"/>
    <n v="0.60565789473684206"/>
    <x v="3"/>
    <x v="279"/>
    <n v="33.115107913669064"/>
    <x v="6"/>
    <s v="EUR"/>
    <x v="876"/>
    <n v="1390629600"/>
    <b v="0"/>
    <b v="0"/>
    <s v="theater/plays"/>
    <x v="3"/>
    <x v="3"/>
  </r>
  <r>
    <x v="998"/>
    <x v="972"/>
    <s v="Polarized composite customer loyalty"/>
    <x v="445"/>
    <n v="37823"/>
    <n v="0.5679129129129129"/>
    <x v="0"/>
    <x v="82"/>
    <n v="101.13101604278074"/>
    <x v="1"/>
    <s v="USD"/>
    <x v="877"/>
    <n v="1267077600"/>
    <b v="0"/>
    <b v="1"/>
    <s v="music/indie rock"/>
    <x v="1"/>
    <x v="7"/>
  </r>
  <r>
    <x v="999"/>
    <x v="973"/>
    <s v="Expanded eco-centric policy"/>
    <x v="446"/>
    <n v="62819"/>
    <n v="0.56542754275427543"/>
    <x v="3"/>
    <x v="588"/>
    <n v="55.98841354723708"/>
    <x v="1"/>
    <s v="USD"/>
    <x v="878"/>
    <n v="1467781200"/>
    <b v="0"/>
    <b v="0"/>
    <s v="food/food trucks"/>
    <x v="0"/>
    <x v="0"/>
  </r>
  <r>
    <x v="1000"/>
    <x v="974"/>
    <m/>
    <x v="447"/>
    <m/>
    <m/>
    <x v="4"/>
    <x v="589"/>
    <m/>
    <x v="7"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FFF09-E931-794B-B2FD-42703F56F3F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C29E59-52ED-6046-9719-2D66D13F50E2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4193B-05B6-4D0B-9327-7C5B68C8B79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1" hier="16" name="[Range].[spotlight].[All]" cap="All"/>
    <pageField fld="3" hier="20" name="[Range].[Date Created Conversion (Year)].[All]" cap="All"/>
  </pageFields>
  <dataFields count="1">
    <dataField name="Count of outcome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7E5CA-3555-BD4A-8120-5F4C4E1429C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977" firstHeaderRow="1" firstDataRow="1" firstDataCol="1"/>
  <pivotFields count="18">
    <pivotField showAll="0"/>
    <pivotField axis="axisRow"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showAll="0">
      <items count="6">
        <item x="3"/>
        <item x="0"/>
        <item x="2"/>
        <item x="1"/>
        <item x="4"/>
        <item t="default"/>
      </items>
    </pivotField>
    <pivotField dataField="1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 t="grand">
      <x/>
    </i>
  </rowItems>
  <colItems count="1">
    <i/>
  </colItems>
  <dataFields count="1">
    <dataField name="Sum of backers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5D9DA-4F23-4704-8F47-3C23215D678E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366" firstHeaderRow="1" firstDataRow="1" firstDataCol="1" rowPageCount="1" colPageCount="1"/>
  <pivotFields count="18">
    <pivotField showAll="0"/>
    <pivotField axis="axisRow"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6">
        <item h="1" x="3"/>
        <item x="0"/>
        <item h="1" x="2"/>
        <item h="1" x="1"/>
        <item h="1" x="4"/>
        <item t="default"/>
      </items>
    </pivotField>
    <pivotField dataField="1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63">
    <i>
      <x/>
    </i>
    <i>
      <x v="2"/>
    </i>
    <i>
      <x v="5"/>
    </i>
    <i>
      <x v="6"/>
    </i>
    <i>
      <x v="7"/>
    </i>
    <i>
      <x v="8"/>
    </i>
    <i>
      <x v="15"/>
    </i>
    <i>
      <x v="20"/>
    </i>
    <i>
      <x v="22"/>
    </i>
    <i>
      <x v="24"/>
    </i>
    <i>
      <x v="25"/>
    </i>
    <i>
      <x v="29"/>
    </i>
    <i>
      <x v="30"/>
    </i>
    <i>
      <x v="31"/>
    </i>
    <i>
      <x v="36"/>
    </i>
    <i>
      <x v="37"/>
    </i>
    <i>
      <x v="39"/>
    </i>
    <i>
      <x v="47"/>
    </i>
    <i>
      <x v="51"/>
    </i>
    <i>
      <x v="52"/>
    </i>
    <i>
      <x v="55"/>
    </i>
    <i>
      <x v="60"/>
    </i>
    <i>
      <x v="62"/>
    </i>
    <i>
      <x v="64"/>
    </i>
    <i>
      <x v="68"/>
    </i>
    <i>
      <x v="69"/>
    </i>
    <i>
      <x v="70"/>
    </i>
    <i>
      <x v="76"/>
    </i>
    <i>
      <x v="77"/>
    </i>
    <i>
      <x v="79"/>
    </i>
    <i>
      <x v="80"/>
    </i>
    <i>
      <x v="81"/>
    </i>
    <i>
      <x v="88"/>
    </i>
    <i>
      <x v="90"/>
    </i>
    <i>
      <x v="92"/>
    </i>
    <i>
      <x v="93"/>
    </i>
    <i>
      <x v="96"/>
    </i>
    <i>
      <x v="97"/>
    </i>
    <i>
      <x v="99"/>
    </i>
    <i>
      <x v="101"/>
    </i>
    <i>
      <x v="105"/>
    </i>
    <i>
      <x v="106"/>
    </i>
    <i>
      <x v="108"/>
    </i>
    <i>
      <x v="113"/>
    </i>
    <i>
      <x v="114"/>
    </i>
    <i>
      <x v="118"/>
    </i>
    <i>
      <x v="121"/>
    </i>
    <i>
      <x v="133"/>
    </i>
    <i>
      <x v="135"/>
    </i>
    <i>
      <x v="136"/>
    </i>
    <i>
      <x v="138"/>
    </i>
    <i>
      <x v="141"/>
    </i>
    <i>
      <x v="151"/>
    </i>
    <i>
      <x v="153"/>
    </i>
    <i>
      <x v="157"/>
    </i>
    <i>
      <x v="158"/>
    </i>
    <i>
      <x v="159"/>
    </i>
    <i>
      <x v="161"/>
    </i>
    <i>
      <x v="163"/>
    </i>
    <i>
      <x v="165"/>
    </i>
    <i>
      <x v="171"/>
    </i>
    <i>
      <x v="172"/>
    </i>
    <i>
      <x v="175"/>
    </i>
    <i>
      <x v="180"/>
    </i>
    <i>
      <x v="181"/>
    </i>
    <i>
      <x v="190"/>
    </i>
    <i>
      <x v="191"/>
    </i>
    <i>
      <x v="192"/>
    </i>
    <i>
      <x v="193"/>
    </i>
    <i>
      <x v="195"/>
    </i>
    <i>
      <x v="197"/>
    </i>
    <i>
      <x v="198"/>
    </i>
    <i>
      <x v="201"/>
    </i>
    <i>
      <x v="202"/>
    </i>
    <i>
      <x v="209"/>
    </i>
    <i>
      <x v="212"/>
    </i>
    <i>
      <x v="213"/>
    </i>
    <i>
      <x v="214"/>
    </i>
    <i>
      <x v="216"/>
    </i>
    <i>
      <x v="218"/>
    </i>
    <i>
      <x v="220"/>
    </i>
    <i>
      <x v="226"/>
    </i>
    <i>
      <x v="232"/>
    </i>
    <i>
      <x v="235"/>
    </i>
    <i>
      <x v="236"/>
    </i>
    <i>
      <x v="238"/>
    </i>
    <i>
      <x v="239"/>
    </i>
    <i>
      <x v="240"/>
    </i>
    <i>
      <x v="244"/>
    </i>
    <i>
      <x v="246"/>
    </i>
    <i>
      <x v="248"/>
    </i>
    <i>
      <x v="251"/>
    </i>
    <i>
      <x v="255"/>
    </i>
    <i>
      <x v="258"/>
    </i>
    <i>
      <x v="262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9"/>
    </i>
    <i>
      <x v="280"/>
    </i>
    <i>
      <x v="285"/>
    </i>
    <i>
      <x v="288"/>
    </i>
    <i>
      <x v="289"/>
    </i>
    <i>
      <x v="290"/>
    </i>
    <i>
      <x v="307"/>
    </i>
    <i>
      <x v="310"/>
    </i>
    <i>
      <x v="311"/>
    </i>
    <i>
      <x v="313"/>
    </i>
    <i>
      <x v="314"/>
    </i>
    <i>
      <x v="318"/>
    </i>
    <i>
      <x v="319"/>
    </i>
    <i>
      <x v="320"/>
    </i>
    <i>
      <x v="323"/>
    </i>
    <i>
      <x v="328"/>
    </i>
    <i>
      <x v="334"/>
    </i>
    <i>
      <x v="339"/>
    </i>
    <i>
      <x v="348"/>
    </i>
    <i>
      <x v="350"/>
    </i>
    <i>
      <x v="352"/>
    </i>
    <i>
      <x v="355"/>
    </i>
    <i>
      <x v="356"/>
    </i>
    <i>
      <x v="357"/>
    </i>
    <i>
      <x v="358"/>
    </i>
    <i>
      <x v="365"/>
    </i>
    <i>
      <x v="368"/>
    </i>
    <i>
      <x v="369"/>
    </i>
    <i>
      <x v="372"/>
    </i>
    <i>
      <x v="373"/>
    </i>
    <i>
      <x v="374"/>
    </i>
    <i>
      <x v="375"/>
    </i>
    <i>
      <x v="378"/>
    </i>
    <i>
      <x v="390"/>
    </i>
    <i>
      <x v="391"/>
    </i>
    <i>
      <x v="392"/>
    </i>
    <i>
      <x v="394"/>
    </i>
    <i>
      <x v="395"/>
    </i>
    <i>
      <x v="402"/>
    </i>
    <i>
      <x v="403"/>
    </i>
    <i>
      <x v="408"/>
    </i>
    <i>
      <x v="409"/>
    </i>
    <i>
      <x v="411"/>
    </i>
    <i>
      <x v="415"/>
    </i>
    <i>
      <x v="418"/>
    </i>
    <i>
      <x v="419"/>
    </i>
    <i>
      <x v="422"/>
    </i>
    <i>
      <x v="427"/>
    </i>
    <i>
      <x v="428"/>
    </i>
    <i>
      <x v="433"/>
    </i>
    <i>
      <x v="436"/>
    </i>
    <i>
      <x v="439"/>
    </i>
    <i>
      <x v="445"/>
    </i>
    <i>
      <x v="446"/>
    </i>
    <i>
      <x v="447"/>
    </i>
    <i>
      <x v="448"/>
    </i>
    <i>
      <x v="449"/>
    </i>
    <i>
      <x v="450"/>
    </i>
    <i>
      <x v="452"/>
    </i>
    <i>
      <x v="455"/>
    </i>
    <i>
      <x v="457"/>
    </i>
    <i>
      <x v="459"/>
    </i>
    <i>
      <x v="463"/>
    </i>
    <i>
      <x v="466"/>
    </i>
    <i>
      <x v="469"/>
    </i>
    <i>
      <x v="470"/>
    </i>
    <i>
      <x v="471"/>
    </i>
    <i>
      <x v="473"/>
    </i>
    <i>
      <x v="475"/>
    </i>
    <i>
      <x v="477"/>
    </i>
    <i>
      <x v="478"/>
    </i>
    <i>
      <x v="485"/>
    </i>
    <i>
      <x v="487"/>
    </i>
    <i>
      <x v="489"/>
    </i>
    <i>
      <x v="493"/>
    </i>
    <i>
      <x v="494"/>
    </i>
    <i>
      <x v="497"/>
    </i>
    <i>
      <x v="499"/>
    </i>
    <i>
      <x v="500"/>
    </i>
    <i>
      <x v="502"/>
    </i>
    <i>
      <x v="503"/>
    </i>
    <i>
      <x v="507"/>
    </i>
    <i>
      <x v="515"/>
    </i>
    <i>
      <x v="517"/>
    </i>
    <i>
      <x v="521"/>
    </i>
    <i>
      <x v="522"/>
    </i>
    <i>
      <x v="523"/>
    </i>
    <i>
      <x v="525"/>
    </i>
    <i>
      <x v="528"/>
    </i>
    <i>
      <x v="529"/>
    </i>
    <i>
      <x v="531"/>
    </i>
    <i>
      <x v="532"/>
    </i>
    <i>
      <x v="534"/>
    </i>
    <i>
      <x v="535"/>
    </i>
    <i>
      <x v="539"/>
    </i>
    <i>
      <x v="541"/>
    </i>
    <i>
      <x v="542"/>
    </i>
    <i>
      <x v="544"/>
    </i>
    <i>
      <x v="546"/>
    </i>
    <i>
      <x v="553"/>
    </i>
    <i>
      <x v="554"/>
    </i>
    <i>
      <x v="559"/>
    </i>
    <i>
      <x v="563"/>
    </i>
    <i>
      <x v="566"/>
    </i>
    <i>
      <x v="574"/>
    </i>
    <i>
      <x v="577"/>
    </i>
    <i>
      <x v="579"/>
    </i>
    <i>
      <x v="580"/>
    </i>
    <i>
      <x v="581"/>
    </i>
    <i>
      <x v="582"/>
    </i>
    <i>
      <x v="585"/>
    </i>
    <i>
      <x v="588"/>
    </i>
    <i>
      <x v="591"/>
    </i>
    <i>
      <x v="593"/>
    </i>
    <i>
      <x v="597"/>
    </i>
    <i>
      <x v="598"/>
    </i>
    <i>
      <x v="600"/>
    </i>
    <i>
      <x v="601"/>
    </i>
    <i>
      <x v="602"/>
    </i>
    <i>
      <x v="603"/>
    </i>
    <i>
      <x v="604"/>
    </i>
    <i>
      <x v="606"/>
    </i>
    <i>
      <x v="607"/>
    </i>
    <i>
      <x v="608"/>
    </i>
    <i>
      <x v="612"/>
    </i>
    <i>
      <x v="614"/>
    </i>
    <i>
      <x v="615"/>
    </i>
    <i>
      <x v="626"/>
    </i>
    <i>
      <x v="628"/>
    </i>
    <i>
      <x v="631"/>
    </i>
    <i>
      <x v="635"/>
    </i>
    <i>
      <x v="636"/>
    </i>
    <i>
      <x v="638"/>
    </i>
    <i>
      <x v="639"/>
    </i>
    <i>
      <x v="644"/>
    </i>
    <i>
      <x v="653"/>
    </i>
    <i>
      <x v="655"/>
    </i>
    <i>
      <x v="660"/>
    </i>
    <i>
      <x v="665"/>
    </i>
    <i>
      <x v="668"/>
    </i>
    <i>
      <x v="671"/>
    </i>
    <i>
      <x v="672"/>
    </i>
    <i>
      <x v="674"/>
    </i>
    <i>
      <x v="676"/>
    </i>
    <i>
      <x v="680"/>
    </i>
    <i>
      <x v="682"/>
    </i>
    <i>
      <x v="685"/>
    </i>
    <i>
      <x v="688"/>
    </i>
    <i>
      <x v="689"/>
    </i>
    <i>
      <x v="693"/>
    </i>
    <i>
      <x v="695"/>
    </i>
    <i>
      <x v="697"/>
    </i>
    <i>
      <x v="700"/>
    </i>
    <i>
      <x v="702"/>
    </i>
    <i>
      <x v="706"/>
    </i>
    <i>
      <x v="707"/>
    </i>
    <i>
      <x v="708"/>
    </i>
    <i>
      <x v="712"/>
    </i>
    <i>
      <x v="718"/>
    </i>
    <i>
      <x v="721"/>
    </i>
    <i>
      <x v="722"/>
    </i>
    <i>
      <x v="723"/>
    </i>
    <i>
      <x v="726"/>
    </i>
    <i>
      <x v="728"/>
    </i>
    <i>
      <x v="729"/>
    </i>
    <i>
      <x v="730"/>
    </i>
    <i>
      <x v="731"/>
    </i>
    <i>
      <x v="732"/>
    </i>
    <i>
      <x v="735"/>
    </i>
    <i>
      <x v="742"/>
    </i>
    <i>
      <x v="743"/>
    </i>
    <i>
      <x v="744"/>
    </i>
    <i>
      <x v="747"/>
    </i>
    <i>
      <x v="753"/>
    </i>
    <i>
      <x v="756"/>
    </i>
    <i>
      <x v="757"/>
    </i>
    <i>
      <x v="758"/>
    </i>
    <i>
      <x v="760"/>
    </i>
    <i>
      <x v="767"/>
    </i>
    <i>
      <x v="768"/>
    </i>
    <i>
      <x v="770"/>
    </i>
    <i>
      <x v="773"/>
    </i>
    <i>
      <x v="778"/>
    </i>
    <i>
      <x v="781"/>
    </i>
    <i>
      <x v="784"/>
    </i>
    <i>
      <x v="786"/>
    </i>
    <i>
      <x v="787"/>
    </i>
    <i>
      <x v="791"/>
    </i>
    <i>
      <x v="792"/>
    </i>
    <i>
      <x v="793"/>
    </i>
    <i>
      <x v="800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2"/>
    </i>
    <i>
      <x v="816"/>
    </i>
    <i>
      <x v="821"/>
    </i>
    <i>
      <x v="822"/>
    </i>
    <i>
      <x v="825"/>
    </i>
    <i>
      <x v="828"/>
    </i>
    <i>
      <x v="829"/>
    </i>
    <i>
      <x v="830"/>
    </i>
    <i>
      <x v="832"/>
    </i>
    <i>
      <x v="833"/>
    </i>
    <i>
      <x v="836"/>
    </i>
    <i>
      <x v="837"/>
    </i>
    <i>
      <x v="838"/>
    </i>
    <i>
      <x v="845"/>
    </i>
    <i>
      <x v="846"/>
    </i>
    <i>
      <x v="848"/>
    </i>
    <i>
      <x v="850"/>
    </i>
    <i>
      <x v="855"/>
    </i>
    <i>
      <x v="856"/>
    </i>
    <i>
      <x v="858"/>
    </i>
    <i>
      <x v="863"/>
    </i>
    <i>
      <x v="865"/>
    </i>
    <i>
      <x v="868"/>
    </i>
    <i>
      <x v="869"/>
    </i>
    <i>
      <x v="870"/>
    </i>
    <i>
      <x v="874"/>
    </i>
    <i>
      <x v="879"/>
    </i>
    <i>
      <x v="880"/>
    </i>
    <i>
      <x v="882"/>
    </i>
    <i>
      <x v="887"/>
    </i>
    <i>
      <x v="889"/>
    </i>
    <i>
      <x v="891"/>
    </i>
    <i>
      <x v="894"/>
    </i>
    <i>
      <x v="896"/>
    </i>
    <i>
      <x v="898"/>
    </i>
    <i>
      <x v="901"/>
    </i>
    <i>
      <x v="911"/>
    </i>
    <i>
      <x v="913"/>
    </i>
    <i>
      <x v="914"/>
    </i>
    <i>
      <x v="915"/>
    </i>
    <i>
      <x v="920"/>
    </i>
    <i>
      <x v="922"/>
    </i>
    <i>
      <x v="926"/>
    </i>
    <i>
      <x v="930"/>
    </i>
    <i>
      <x v="934"/>
    </i>
    <i>
      <x v="936"/>
    </i>
    <i>
      <x v="940"/>
    </i>
    <i>
      <x v="941"/>
    </i>
    <i>
      <x v="944"/>
    </i>
    <i>
      <x v="948"/>
    </i>
    <i>
      <x v="950"/>
    </i>
    <i>
      <x v="954"/>
    </i>
    <i>
      <x v="956"/>
    </i>
    <i>
      <x v="957"/>
    </i>
    <i>
      <x v="962"/>
    </i>
    <i>
      <x v="964"/>
    </i>
    <i>
      <x v="969"/>
    </i>
    <i>
      <x v="970"/>
    </i>
    <i>
      <x v="971"/>
    </i>
    <i>
      <x v="973"/>
    </i>
    <i t="grand">
      <x/>
    </i>
  </rowItems>
  <colItems count="1">
    <i/>
  </colItems>
  <pageFields count="1">
    <pageField fld="6" hier="-1"/>
  </pageFields>
  <dataFields count="1">
    <dataField name="Number of backer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DDB4-7CC4-8049-BB58-53D74B773476}">
  <dimension ref="A1:F14"/>
  <sheetViews>
    <sheetView workbookViewId="0">
      <selection activeCell="AZ25" sqref="AZ25"/>
    </sheetView>
  </sheetViews>
  <sheetFormatPr baseColWidth="10" defaultColWidth="10.6640625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11" width="2.1640625" bestFit="1" customWidth="1"/>
    <col min="12" max="101" width="3.1640625" bestFit="1" customWidth="1"/>
    <col min="102" max="1001" width="4.1640625" bestFit="1" customWidth="1"/>
    <col min="1002" max="1002" width="7" bestFit="1" customWidth="1"/>
  </cols>
  <sheetData>
    <row r="1" spans="1:6" x14ac:dyDescent="0.2">
      <c r="A1" s="5" t="s">
        <v>6</v>
      </c>
      <c r="B1" t="s">
        <v>2071</v>
      </c>
    </row>
    <row r="3" spans="1:6" x14ac:dyDescent="0.2">
      <c r="A3" s="5" t="s">
        <v>2070</v>
      </c>
      <c r="B3" s="5" t="s">
        <v>2069</v>
      </c>
    </row>
    <row r="4" spans="1:6" x14ac:dyDescent="0.2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2064</v>
      </c>
      <c r="E8">
        <v>4</v>
      </c>
      <c r="F8">
        <v>4</v>
      </c>
    </row>
    <row r="9" spans="1:6" x14ac:dyDescent="0.2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5CEA-7B40-8640-ABEC-DA516AA265F9}">
  <dimension ref="A1:G31"/>
  <sheetViews>
    <sheetView workbookViewId="0">
      <selection sqref="A1:G31"/>
    </sheetView>
  </sheetViews>
  <sheetFormatPr baseColWidth="10" defaultColWidth="10.6640625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80" width="11.1640625" bestFit="1" customWidth="1"/>
    <col min="881" max="881" width="7" bestFit="1" customWidth="1"/>
  </cols>
  <sheetData>
    <row r="1" spans="1:7" x14ac:dyDescent="0.2">
      <c r="A1" s="5" t="s">
        <v>6</v>
      </c>
      <c r="B1" t="s">
        <v>2071</v>
      </c>
    </row>
    <row r="2" spans="1:7" x14ac:dyDescent="0.2">
      <c r="A2" s="5" t="s">
        <v>2031</v>
      </c>
      <c r="B2" t="s">
        <v>2071</v>
      </c>
    </row>
    <row r="4" spans="1:7" x14ac:dyDescent="0.2">
      <c r="A4" s="5" t="s">
        <v>2070</v>
      </c>
      <c r="B4" s="5" t="s">
        <v>2069</v>
      </c>
    </row>
    <row r="5" spans="1:7" x14ac:dyDescent="0.2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 x14ac:dyDescent="0.2">
      <c r="A6" s="6" t="s">
        <v>2049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">
      <c r="A7" s="6" t="s">
        <v>2065</v>
      </c>
      <c r="E7">
        <v>4</v>
      </c>
      <c r="G7">
        <v>4</v>
      </c>
    </row>
    <row r="8" spans="1:7" x14ac:dyDescent="0.2">
      <c r="A8" s="6" t="s">
        <v>2042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">
      <c r="A9" s="6" t="s">
        <v>2044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">
      <c r="A10" s="6" t="s">
        <v>2043</v>
      </c>
      <c r="C10">
        <v>8</v>
      </c>
      <c r="E10">
        <v>10</v>
      </c>
      <c r="G10">
        <v>18</v>
      </c>
    </row>
    <row r="11" spans="1:7" x14ac:dyDescent="0.2">
      <c r="A11" s="6" t="s">
        <v>2053</v>
      </c>
      <c r="B11">
        <v>1</v>
      </c>
      <c r="C11">
        <v>7</v>
      </c>
      <c r="E11">
        <v>9</v>
      </c>
      <c r="G11">
        <v>17</v>
      </c>
    </row>
    <row r="12" spans="1:7" x14ac:dyDescent="0.2">
      <c r="A12" s="6" t="s">
        <v>2034</v>
      </c>
      <c r="B12">
        <v>4</v>
      </c>
      <c r="C12">
        <v>20</v>
      </c>
      <c r="E12">
        <v>22</v>
      </c>
      <c r="G12">
        <v>46</v>
      </c>
    </row>
    <row r="13" spans="1:7" x14ac:dyDescent="0.2">
      <c r="A13" s="6" t="s">
        <v>2045</v>
      </c>
      <c r="B13">
        <v>3</v>
      </c>
      <c r="C13">
        <v>19</v>
      </c>
      <c r="E13">
        <v>23</v>
      </c>
      <c r="G13">
        <v>45</v>
      </c>
    </row>
    <row r="14" spans="1:7" x14ac:dyDescent="0.2">
      <c r="A14" s="6" t="s">
        <v>2058</v>
      </c>
      <c r="B14">
        <v>1</v>
      </c>
      <c r="C14">
        <v>6</v>
      </c>
      <c r="E14">
        <v>10</v>
      </c>
      <c r="G14">
        <v>17</v>
      </c>
    </row>
    <row r="15" spans="1:7" x14ac:dyDescent="0.2">
      <c r="A15" s="6" t="s">
        <v>2057</v>
      </c>
      <c r="C15">
        <v>3</v>
      </c>
      <c r="E15">
        <v>4</v>
      </c>
      <c r="G15">
        <v>7</v>
      </c>
    </row>
    <row r="16" spans="1:7" x14ac:dyDescent="0.2">
      <c r="A16" s="6" t="s">
        <v>2061</v>
      </c>
      <c r="C16">
        <v>8</v>
      </c>
      <c r="D16">
        <v>1</v>
      </c>
      <c r="E16">
        <v>4</v>
      </c>
      <c r="G16">
        <v>13</v>
      </c>
    </row>
    <row r="17" spans="1:7" x14ac:dyDescent="0.2">
      <c r="A17" s="6" t="s">
        <v>2048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">
      <c r="A18" s="6" t="s">
        <v>2055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">
      <c r="A19" s="6" t="s">
        <v>2040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">
      <c r="A20" s="6" t="s">
        <v>2056</v>
      </c>
      <c r="C20">
        <v>4</v>
      </c>
      <c r="E20">
        <v>4</v>
      </c>
      <c r="G20">
        <v>8</v>
      </c>
    </row>
    <row r="21" spans="1:7" x14ac:dyDescent="0.2">
      <c r="A21" s="6" t="s">
        <v>2036</v>
      </c>
      <c r="B21">
        <v>6</v>
      </c>
      <c r="C21">
        <v>30</v>
      </c>
      <c r="E21">
        <v>49</v>
      </c>
      <c r="G21">
        <v>85</v>
      </c>
    </row>
    <row r="22" spans="1:7" x14ac:dyDescent="0.2">
      <c r="A22" s="6" t="s">
        <v>2063</v>
      </c>
      <c r="C22">
        <v>9</v>
      </c>
      <c r="E22">
        <v>5</v>
      </c>
      <c r="G22">
        <v>14</v>
      </c>
    </row>
    <row r="23" spans="1:7" x14ac:dyDescent="0.2">
      <c r="A23" s="6" t="s">
        <v>2052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">
      <c r="A24" s="6" t="s">
        <v>2060</v>
      </c>
      <c r="B24">
        <v>3</v>
      </c>
      <c r="C24">
        <v>3</v>
      </c>
      <c r="E24">
        <v>11</v>
      </c>
      <c r="G24">
        <v>17</v>
      </c>
    </row>
    <row r="25" spans="1:7" x14ac:dyDescent="0.2">
      <c r="A25" s="6" t="s">
        <v>2059</v>
      </c>
      <c r="C25">
        <v>7</v>
      </c>
      <c r="E25">
        <v>14</v>
      </c>
      <c r="G25">
        <v>21</v>
      </c>
    </row>
    <row r="26" spans="1:7" x14ac:dyDescent="0.2">
      <c r="A26" s="6" t="s">
        <v>2051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">
      <c r="A27" s="6" t="s">
        <v>2046</v>
      </c>
      <c r="C27">
        <v>16</v>
      </c>
      <c r="D27">
        <v>1</v>
      </c>
      <c r="E27">
        <v>28</v>
      </c>
      <c r="G27">
        <v>45</v>
      </c>
    </row>
    <row r="28" spans="1:7" x14ac:dyDescent="0.2">
      <c r="A28" s="6" t="s">
        <v>2038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">
      <c r="A29" s="6" t="s">
        <v>2062</v>
      </c>
      <c r="E29">
        <v>3</v>
      </c>
      <c r="G29">
        <v>3</v>
      </c>
    </row>
    <row r="30" spans="1:7" x14ac:dyDescent="0.2">
      <c r="A30" s="6" t="s">
        <v>2067</v>
      </c>
    </row>
    <row r="31" spans="1:7" x14ac:dyDescent="0.2">
      <c r="A31" s="6" t="s">
        <v>2068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44B7-704E-4D94-BB88-ABEFF1699534}">
  <dimension ref="A1:E18"/>
  <sheetViews>
    <sheetView workbookViewId="0">
      <selection activeCell="S19" sqref="S19"/>
    </sheetView>
  </sheetViews>
  <sheetFormatPr baseColWidth="10" defaultColWidth="8.83203125" defaultRowHeight="16" x14ac:dyDescent="0.2"/>
  <cols>
    <col min="1" max="1" width="40.33203125" bestFit="1" customWidth="1"/>
    <col min="2" max="2" width="15.33203125" bestFit="1" customWidth="1"/>
    <col min="3" max="3" width="5.5" bestFit="1" customWidth="1"/>
    <col min="4" max="4" width="9.1640625" bestFit="1" customWidth="1"/>
    <col min="5" max="7" width="11" bestFit="1" customWidth="1"/>
  </cols>
  <sheetData>
    <row r="1" spans="1:5" x14ac:dyDescent="0.2">
      <c r="A1" s="5" t="s">
        <v>11</v>
      </c>
      <c r="B1" t="s" vm="1">
        <v>2074</v>
      </c>
    </row>
    <row r="2" spans="1:5" x14ac:dyDescent="0.2">
      <c r="A2" s="5" t="s">
        <v>2087</v>
      </c>
      <c r="B2" t="s" vm="2">
        <v>2074</v>
      </c>
    </row>
    <row r="4" spans="1:5" x14ac:dyDescent="0.2">
      <c r="A4" s="5" t="s">
        <v>2070</v>
      </c>
      <c r="B4" s="5" t="s">
        <v>2069</v>
      </c>
    </row>
    <row r="5" spans="1:5" x14ac:dyDescent="0.2">
      <c r="A5" s="5" t="s">
        <v>2066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6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2">
      <c r="A7" s="6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2">
      <c r="A8" s="6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2">
      <c r="A9" s="6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6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6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6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6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6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6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6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6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6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35BF-9716-45E6-A492-56309477C50F}">
  <dimension ref="A1:L1001"/>
  <sheetViews>
    <sheetView zoomScale="131" workbookViewId="0"/>
  </sheetViews>
  <sheetFormatPr baseColWidth="10" defaultColWidth="8.83203125" defaultRowHeight="16" x14ac:dyDescent="0.2"/>
  <cols>
    <col min="1" max="1" width="30.6640625" bestFit="1" customWidth="1"/>
    <col min="2" max="2" width="20.33203125" bestFit="1" customWidth="1"/>
    <col min="3" max="3" width="18.33203125" bestFit="1" customWidth="1"/>
    <col min="4" max="4" width="10.5" bestFit="1" customWidth="1"/>
    <col min="5" max="5" width="10.5" customWidth="1"/>
    <col min="6" max="6" width="30.6640625" bestFit="1" customWidth="1"/>
    <col min="7" max="7" width="17.6640625" bestFit="1" customWidth="1"/>
    <col min="8" max="8" width="10.33203125" bestFit="1" customWidth="1"/>
    <col min="9" max="9" width="15.1640625" bestFit="1" customWidth="1"/>
    <col min="10" max="10" width="38.6640625" bestFit="1" customWidth="1"/>
    <col min="11" max="11" width="22.33203125" bestFit="1" customWidth="1"/>
    <col min="12" max="12" width="19" bestFit="1" customWidth="1"/>
    <col min="13" max="13" width="25.1640625" bestFit="1" customWidth="1"/>
    <col min="14" max="14" width="24.5" bestFit="1" customWidth="1"/>
    <col min="15" max="15" width="16.33203125" bestFit="1" customWidth="1"/>
    <col min="16" max="16" width="14.1640625" bestFit="1" customWidth="1"/>
    <col min="17" max="17" width="10.1640625" bestFit="1" customWidth="1"/>
    <col min="18" max="18" width="11.33203125" bestFit="1" customWidth="1"/>
    <col min="19" max="19" width="11" bestFit="1" customWidth="1"/>
    <col min="20" max="20" width="24.83203125" bestFit="1" customWidth="1"/>
    <col min="21" max="21" width="11.1640625" bestFit="1" customWidth="1"/>
    <col min="22" max="22" width="8.5" bestFit="1" customWidth="1"/>
    <col min="23" max="23" width="21.1640625" bestFit="1" customWidth="1"/>
    <col min="24" max="24" width="11.83203125" bestFit="1" customWidth="1"/>
    <col min="25" max="25" width="9.5" bestFit="1" customWidth="1"/>
    <col min="26" max="26" width="9.1640625" bestFit="1" customWidth="1"/>
    <col min="27" max="27" width="21.33203125" bestFit="1" customWidth="1"/>
    <col min="28" max="28" width="15" bestFit="1" customWidth="1"/>
    <col min="29" max="29" width="9.5" bestFit="1" customWidth="1"/>
    <col min="30" max="30" width="10.83203125" bestFit="1" customWidth="1"/>
    <col min="31" max="31" width="12.83203125" bestFit="1" customWidth="1"/>
    <col min="32" max="32" width="26.33203125" bestFit="1" customWidth="1"/>
    <col min="33" max="33" width="10.5" bestFit="1" customWidth="1"/>
    <col min="34" max="34" width="10.83203125" bestFit="1" customWidth="1"/>
    <col min="35" max="35" width="24.33203125" bestFit="1" customWidth="1"/>
    <col min="36" max="36" width="18.5" bestFit="1" customWidth="1"/>
    <col min="37" max="37" width="25.1640625" bestFit="1" customWidth="1"/>
    <col min="38" max="38" width="15.33203125" bestFit="1" customWidth="1"/>
    <col min="39" max="39" width="10.6640625" bestFit="1" customWidth="1"/>
    <col min="40" max="40" width="21.1640625" bestFit="1" customWidth="1"/>
    <col min="41" max="41" width="10" bestFit="1" customWidth="1"/>
    <col min="42" max="42" width="27.5" bestFit="1" customWidth="1"/>
    <col min="43" max="44" width="20.5" bestFit="1" customWidth="1"/>
    <col min="45" max="45" width="24.33203125" bestFit="1" customWidth="1"/>
    <col min="46" max="46" width="22" bestFit="1" customWidth="1"/>
    <col min="47" max="47" width="23.33203125" bestFit="1" customWidth="1"/>
    <col min="48" max="48" width="20.83203125" bestFit="1" customWidth="1"/>
    <col min="49" max="49" width="21.83203125" bestFit="1" customWidth="1"/>
    <col min="50" max="50" width="9.1640625" bestFit="1" customWidth="1"/>
    <col min="51" max="51" width="22.6640625" bestFit="1" customWidth="1"/>
    <col min="52" max="52" width="13.6640625" bestFit="1" customWidth="1"/>
    <col min="53" max="53" width="15.6640625" bestFit="1" customWidth="1"/>
    <col min="54" max="54" width="11.83203125" bestFit="1" customWidth="1"/>
    <col min="55" max="55" width="9.1640625" bestFit="1" customWidth="1"/>
    <col min="56" max="56" width="23.83203125" bestFit="1" customWidth="1"/>
    <col min="57" max="57" width="23.33203125" bestFit="1" customWidth="1"/>
    <col min="58" max="60" width="12.33203125" bestFit="1" customWidth="1"/>
    <col min="61" max="63" width="11" bestFit="1" customWidth="1"/>
    <col min="64" max="64" width="12.83203125" bestFit="1" customWidth="1"/>
    <col min="65" max="65" width="12.1640625" bestFit="1" customWidth="1"/>
    <col min="66" max="66" width="14" bestFit="1" customWidth="1"/>
    <col min="67" max="67" width="10" bestFit="1" customWidth="1"/>
    <col min="68" max="68" width="10.1640625" bestFit="1" customWidth="1"/>
    <col min="69" max="69" width="25.33203125" bestFit="1" customWidth="1"/>
    <col min="70" max="70" width="11.33203125" bestFit="1" customWidth="1"/>
    <col min="71" max="71" width="27.5" bestFit="1" customWidth="1"/>
    <col min="72" max="72" width="14.33203125" bestFit="1" customWidth="1"/>
    <col min="73" max="73" width="25" bestFit="1" customWidth="1"/>
    <col min="74" max="74" width="26.33203125" bestFit="1" customWidth="1"/>
    <col min="75" max="75" width="27.5" bestFit="1" customWidth="1"/>
    <col min="76" max="76" width="9.83203125" bestFit="1" customWidth="1"/>
    <col min="77" max="77" width="21.6640625" bestFit="1" customWidth="1"/>
    <col min="78" max="78" width="16.83203125" bestFit="1" customWidth="1"/>
    <col min="79" max="79" width="15.33203125" bestFit="1" customWidth="1"/>
    <col min="80" max="80" width="10" bestFit="1" customWidth="1"/>
    <col min="81" max="81" width="19.6640625" bestFit="1" customWidth="1"/>
    <col min="82" max="82" width="13.5" bestFit="1" customWidth="1"/>
    <col min="83" max="83" width="10.1640625" bestFit="1" customWidth="1"/>
    <col min="84" max="84" width="13.33203125" bestFit="1" customWidth="1"/>
    <col min="85" max="85" width="14.5" bestFit="1" customWidth="1"/>
    <col min="86" max="86" width="23.1640625" bestFit="1" customWidth="1"/>
    <col min="87" max="87" width="21.5" bestFit="1" customWidth="1"/>
    <col min="88" max="88" width="23.33203125" bestFit="1" customWidth="1"/>
    <col min="89" max="89" width="22.6640625" bestFit="1" customWidth="1"/>
    <col min="90" max="90" width="13" bestFit="1" customWidth="1"/>
    <col min="91" max="91" width="10.83203125" bestFit="1" customWidth="1"/>
    <col min="92" max="92" width="14.33203125" bestFit="1" customWidth="1"/>
    <col min="93" max="93" width="13" bestFit="1" customWidth="1"/>
    <col min="94" max="94" width="10.6640625" bestFit="1" customWidth="1"/>
    <col min="95" max="95" width="7.83203125" bestFit="1" customWidth="1"/>
    <col min="96" max="96" width="10.83203125" bestFit="1" customWidth="1"/>
    <col min="97" max="97" width="22.1640625" bestFit="1" customWidth="1"/>
    <col min="98" max="98" width="14.6640625" bestFit="1" customWidth="1"/>
    <col min="99" max="99" width="27.1640625" bestFit="1" customWidth="1"/>
    <col min="100" max="100" width="22.33203125" bestFit="1" customWidth="1"/>
    <col min="101" max="101" width="9" bestFit="1" customWidth="1"/>
    <col min="102" max="102" width="9.33203125" bestFit="1" customWidth="1"/>
    <col min="103" max="103" width="9.5" bestFit="1" customWidth="1"/>
    <col min="104" max="104" width="15.1640625" bestFit="1" customWidth="1"/>
    <col min="105" max="105" width="14.5" bestFit="1" customWidth="1"/>
    <col min="106" max="106" width="9.6640625" bestFit="1" customWidth="1"/>
    <col min="107" max="107" width="23.5" bestFit="1" customWidth="1"/>
    <col min="108" max="108" width="10.6640625" bestFit="1" customWidth="1"/>
    <col min="109" max="109" width="22.1640625" bestFit="1" customWidth="1"/>
    <col min="110" max="110" width="13.83203125" bestFit="1" customWidth="1"/>
    <col min="111" max="111" width="18.33203125" bestFit="1" customWidth="1"/>
    <col min="112" max="112" width="14.6640625" bestFit="1" customWidth="1"/>
    <col min="113" max="113" width="9.6640625" bestFit="1" customWidth="1"/>
    <col min="114" max="114" width="14.1640625" bestFit="1" customWidth="1"/>
    <col min="115" max="115" width="12.33203125" bestFit="1" customWidth="1"/>
    <col min="116" max="116" width="24" bestFit="1" customWidth="1"/>
    <col min="117" max="117" width="13.1640625" bestFit="1" customWidth="1"/>
    <col min="118" max="118" width="8.33203125" bestFit="1" customWidth="1"/>
    <col min="119" max="119" width="8.1640625" bestFit="1" customWidth="1"/>
    <col min="120" max="120" width="23.1640625" bestFit="1" customWidth="1"/>
    <col min="121" max="121" width="10.1640625" bestFit="1" customWidth="1"/>
    <col min="122" max="122" width="12.83203125" bestFit="1" customWidth="1"/>
    <col min="123" max="123" width="12.5" bestFit="1" customWidth="1"/>
    <col min="124" max="124" width="14.33203125" bestFit="1" customWidth="1"/>
    <col min="125" max="125" width="10.6640625" bestFit="1" customWidth="1"/>
    <col min="126" max="126" width="13.1640625" bestFit="1" customWidth="1"/>
    <col min="127" max="127" width="23.1640625" bestFit="1" customWidth="1"/>
    <col min="128" max="128" width="19.1640625" bestFit="1" customWidth="1"/>
    <col min="129" max="129" width="9.33203125" bestFit="1" customWidth="1"/>
    <col min="130" max="130" width="9" bestFit="1" customWidth="1"/>
    <col min="131" max="131" width="10.5" bestFit="1" customWidth="1"/>
    <col min="132" max="132" width="25.6640625" bestFit="1" customWidth="1"/>
    <col min="133" max="133" width="22.1640625" bestFit="1" customWidth="1"/>
    <col min="134" max="134" width="7.5" bestFit="1" customWidth="1"/>
    <col min="135" max="135" width="11.1640625" bestFit="1" customWidth="1"/>
    <col min="136" max="136" width="12.83203125" bestFit="1" customWidth="1"/>
    <col min="137" max="137" width="23" bestFit="1" customWidth="1"/>
    <col min="138" max="138" width="9.6640625" bestFit="1" customWidth="1"/>
    <col min="139" max="139" width="17" bestFit="1" customWidth="1"/>
    <col min="140" max="140" width="13.83203125" bestFit="1" customWidth="1"/>
    <col min="141" max="141" width="11.1640625" bestFit="1" customWidth="1"/>
    <col min="142" max="142" width="10.83203125" bestFit="1" customWidth="1"/>
    <col min="143" max="144" width="11.83203125" bestFit="1" customWidth="1"/>
    <col min="145" max="145" width="11" bestFit="1" customWidth="1"/>
    <col min="146" max="146" width="23.33203125" bestFit="1" customWidth="1"/>
    <col min="147" max="147" width="14.6640625" bestFit="1" customWidth="1"/>
    <col min="148" max="148" width="26.6640625" bestFit="1" customWidth="1"/>
    <col min="149" max="149" width="9.1640625" bestFit="1" customWidth="1"/>
    <col min="150" max="150" width="22.83203125" bestFit="1" customWidth="1"/>
    <col min="151" max="151" width="15.33203125" bestFit="1" customWidth="1"/>
    <col min="152" max="152" width="11.83203125" bestFit="1" customWidth="1"/>
    <col min="153" max="154" width="9.33203125" bestFit="1" customWidth="1"/>
    <col min="155" max="155" width="11.5" bestFit="1" customWidth="1"/>
    <col min="156" max="156" width="10.33203125" bestFit="1" customWidth="1"/>
    <col min="157" max="157" width="25.5" bestFit="1" customWidth="1"/>
    <col min="158" max="158" width="25.33203125" bestFit="1" customWidth="1"/>
    <col min="159" max="159" width="8.83203125" bestFit="1" customWidth="1"/>
    <col min="160" max="160" width="9" bestFit="1" customWidth="1"/>
    <col min="161" max="161" width="9.5" bestFit="1" customWidth="1"/>
    <col min="162" max="162" width="25.1640625" bestFit="1" customWidth="1"/>
    <col min="163" max="163" width="21.33203125" bestFit="1" customWidth="1"/>
    <col min="164" max="164" width="10.5" bestFit="1" customWidth="1"/>
    <col min="165" max="165" width="11.1640625" bestFit="1" customWidth="1"/>
    <col min="166" max="166" width="11.6640625" bestFit="1" customWidth="1"/>
    <col min="167" max="167" width="8.83203125" bestFit="1" customWidth="1"/>
    <col min="168" max="168" width="20.83203125" bestFit="1" customWidth="1"/>
    <col min="169" max="169" width="10.1640625" bestFit="1" customWidth="1"/>
    <col min="170" max="170" width="10.6640625" bestFit="1" customWidth="1"/>
    <col min="171" max="171" width="9.6640625" bestFit="1" customWidth="1"/>
    <col min="172" max="172" width="21.83203125" bestFit="1" customWidth="1"/>
    <col min="173" max="173" width="27" bestFit="1" customWidth="1"/>
    <col min="174" max="174" width="14.6640625" bestFit="1" customWidth="1"/>
    <col min="175" max="175" width="16.5" bestFit="1" customWidth="1"/>
    <col min="176" max="176" width="15.83203125" bestFit="1" customWidth="1"/>
    <col min="177" max="177" width="13.5" bestFit="1" customWidth="1"/>
    <col min="178" max="178" width="14" bestFit="1" customWidth="1"/>
    <col min="179" max="179" width="10.5" bestFit="1" customWidth="1"/>
    <col min="180" max="180" width="26" bestFit="1" customWidth="1"/>
    <col min="181" max="181" width="9.6640625" bestFit="1" customWidth="1"/>
    <col min="182" max="182" width="11.33203125" bestFit="1" customWidth="1"/>
    <col min="183" max="183" width="8.83203125" bestFit="1" customWidth="1"/>
    <col min="184" max="184" width="22.6640625" bestFit="1" customWidth="1"/>
    <col min="185" max="185" width="21.1640625" bestFit="1" customWidth="1"/>
    <col min="186" max="186" width="10" bestFit="1" customWidth="1"/>
    <col min="187" max="187" width="13.5" bestFit="1" customWidth="1"/>
    <col min="188" max="188" width="23" bestFit="1" customWidth="1"/>
    <col min="189" max="189" width="14.5" bestFit="1" customWidth="1"/>
    <col min="190" max="190" width="10" bestFit="1" customWidth="1"/>
    <col min="191" max="191" width="23.33203125" bestFit="1" customWidth="1"/>
    <col min="192" max="192" width="21.5" bestFit="1" customWidth="1"/>
    <col min="193" max="193" width="12.6640625" bestFit="1" customWidth="1"/>
    <col min="194" max="194" width="9.83203125" bestFit="1" customWidth="1"/>
    <col min="195" max="195" width="11.83203125" bestFit="1" customWidth="1"/>
    <col min="196" max="196" width="11.33203125" bestFit="1" customWidth="1"/>
    <col min="197" max="197" width="15.1640625" bestFit="1" customWidth="1"/>
    <col min="198" max="198" width="11.6640625" bestFit="1" customWidth="1"/>
    <col min="199" max="199" width="11.5" bestFit="1" customWidth="1"/>
    <col min="200" max="200" width="8.6640625" bestFit="1" customWidth="1"/>
    <col min="201" max="201" width="19.1640625" bestFit="1" customWidth="1"/>
    <col min="202" max="202" width="23.6640625" bestFit="1" customWidth="1"/>
    <col min="203" max="203" width="13.6640625" bestFit="1" customWidth="1"/>
    <col min="204" max="205" width="10" bestFit="1" customWidth="1"/>
    <col min="206" max="206" width="23.6640625" bestFit="1" customWidth="1"/>
    <col min="207" max="207" width="11.33203125" bestFit="1" customWidth="1"/>
    <col min="208" max="208" width="10.1640625" bestFit="1" customWidth="1"/>
    <col min="209" max="209" width="14.83203125" bestFit="1" customWidth="1"/>
    <col min="210" max="210" width="12.1640625" bestFit="1" customWidth="1"/>
    <col min="211" max="211" width="24.1640625" bestFit="1" customWidth="1"/>
    <col min="212" max="212" width="10.33203125" bestFit="1" customWidth="1"/>
    <col min="213" max="213" width="10.5" bestFit="1" customWidth="1"/>
    <col min="214" max="214" width="12.6640625" bestFit="1" customWidth="1"/>
    <col min="215" max="215" width="13.6640625" bestFit="1" customWidth="1"/>
    <col min="216" max="216" width="12.5" bestFit="1" customWidth="1"/>
    <col min="217" max="217" width="19" bestFit="1" customWidth="1"/>
    <col min="218" max="218" width="22.33203125" bestFit="1" customWidth="1"/>
    <col min="219" max="219" width="23.33203125" bestFit="1" customWidth="1"/>
    <col min="220" max="220" width="19.6640625" bestFit="1" customWidth="1"/>
    <col min="221" max="221" width="8.1640625" bestFit="1" customWidth="1"/>
    <col min="222" max="222" width="6" bestFit="1" customWidth="1"/>
    <col min="223" max="223" width="15.5" bestFit="1" customWidth="1"/>
    <col min="224" max="224" width="11.6640625" bestFit="1" customWidth="1"/>
    <col min="225" max="225" width="10.5" bestFit="1" customWidth="1"/>
    <col min="226" max="226" width="23" bestFit="1" customWidth="1"/>
    <col min="227" max="227" width="16.1640625" bestFit="1" customWidth="1"/>
    <col min="228" max="228" width="24" bestFit="1" customWidth="1"/>
    <col min="229" max="229" width="24.33203125" bestFit="1" customWidth="1"/>
    <col min="230" max="230" width="10.33203125" bestFit="1" customWidth="1"/>
    <col min="231" max="231" width="23.83203125" bestFit="1" customWidth="1"/>
    <col min="232" max="232" width="14.6640625" bestFit="1" customWidth="1"/>
    <col min="233" max="233" width="14.5" bestFit="1" customWidth="1"/>
    <col min="234" max="234" width="15.83203125" bestFit="1" customWidth="1"/>
    <col min="235" max="235" width="14.1640625" bestFit="1" customWidth="1"/>
    <col min="236" max="236" width="26.6640625" bestFit="1" customWidth="1"/>
    <col min="237" max="237" width="27" bestFit="1" customWidth="1"/>
    <col min="238" max="238" width="8" bestFit="1" customWidth="1"/>
    <col min="239" max="239" width="20.33203125" bestFit="1" customWidth="1"/>
    <col min="240" max="240" width="12" bestFit="1" customWidth="1"/>
    <col min="241" max="241" width="22.5" bestFit="1" customWidth="1"/>
    <col min="242" max="242" width="10" bestFit="1" customWidth="1"/>
    <col min="243" max="243" width="10.33203125" bestFit="1" customWidth="1"/>
    <col min="244" max="244" width="12.5" bestFit="1" customWidth="1"/>
    <col min="245" max="245" width="13.33203125" bestFit="1" customWidth="1"/>
    <col min="246" max="246" width="9.5" bestFit="1" customWidth="1"/>
    <col min="247" max="247" width="8.83203125" bestFit="1" customWidth="1"/>
    <col min="248" max="248" width="13.33203125" bestFit="1" customWidth="1"/>
    <col min="249" max="249" width="10.5" bestFit="1" customWidth="1"/>
    <col min="250" max="250" width="10.83203125" bestFit="1" customWidth="1"/>
    <col min="251" max="251" width="28" bestFit="1" customWidth="1"/>
    <col min="252" max="252" width="24.5" bestFit="1" customWidth="1"/>
    <col min="253" max="253" width="28.6640625" bestFit="1" customWidth="1"/>
    <col min="254" max="254" width="11" bestFit="1" customWidth="1"/>
    <col min="255" max="255" width="12.1640625" bestFit="1" customWidth="1"/>
    <col min="256" max="256" width="8.83203125" bestFit="1" customWidth="1"/>
    <col min="257" max="257" width="20" bestFit="1" customWidth="1"/>
    <col min="258" max="258" width="22.1640625" bestFit="1" customWidth="1"/>
    <col min="259" max="259" width="13.6640625" bestFit="1" customWidth="1"/>
    <col min="260" max="260" width="11.6640625" bestFit="1" customWidth="1"/>
    <col min="261" max="261" width="11.33203125" bestFit="1" customWidth="1"/>
    <col min="262" max="262" width="10.1640625" bestFit="1" customWidth="1"/>
    <col min="263" max="263" width="12.6640625" bestFit="1" customWidth="1"/>
    <col min="264" max="264" width="13" bestFit="1" customWidth="1"/>
    <col min="265" max="265" width="9.6640625" bestFit="1" customWidth="1"/>
    <col min="266" max="266" width="20" bestFit="1" customWidth="1"/>
    <col min="267" max="267" width="21.6640625" bestFit="1" customWidth="1"/>
    <col min="268" max="268" width="24.1640625" bestFit="1" customWidth="1"/>
    <col min="269" max="269" width="7.5" bestFit="1" customWidth="1"/>
    <col min="270" max="270" width="11.1640625" bestFit="1" customWidth="1"/>
    <col min="271" max="271" width="11.33203125" bestFit="1" customWidth="1"/>
    <col min="272" max="272" width="8.1640625" bestFit="1" customWidth="1"/>
    <col min="273" max="273" width="12.5" bestFit="1" customWidth="1"/>
    <col min="274" max="274" width="12" bestFit="1" customWidth="1"/>
    <col min="275" max="275" width="9.1640625" bestFit="1" customWidth="1"/>
    <col min="276" max="276" width="10.83203125" bestFit="1" customWidth="1"/>
    <col min="277" max="277" width="12" bestFit="1" customWidth="1"/>
    <col min="278" max="278" width="14.5" bestFit="1" customWidth="1"/>
    <col min="279" max="279" width="15" bestFit="1" customWidth="1"/>
    <col min="280" max="280" width="11.5" bestFit="1" customWidth="1"/>
    <col min="281" max="281" width="7" bestFit="1" customWidth="1"/>
    <col min="282" max="282" width="21.1640625" bestFit="1" customWidth="1"/>
    <col min="283" max="283" width="12" bestFit="1" customWidth="1"/>
    <col min="284" max="284" width="26.1640625" bestFit="1" customWidth="1"/>
    <col min="285" max="285" width="13.33203125" bestFit="1" customWidth="1"/>
    <col min="286" max="286" width="13.6640625" bestFit="1" customWidth="1"/>
    <col min="287" max="287" width="7.83203125" bestFit="1" customWidth="1"/>
    <col min="288" max="288" width="22" bestFit="1" customWidth="1"/>
    <col min="289" max="289" width="13.5" bestFit="1" customWidth="1"/>
    <col min="290" max="290" width="11.33203125" bestFit="1" customWidth="1"/>
    <col min="291" max="291" width="13.5" bestFit="1" customWidth="1"/>
    <col min="292" max="292" width="8.33203125" bestFit="1" customWidth="1"/>
    <col min="293" max="293" width="9.6640625" bestFit="1" customWidth="1"/>
    <col min="294" max="294" width="19.33203125" bestFit="1" customWidth="1"/>
    <col min="295" max="295" width="21" bestFit="1" customWidth="1"/>
    <col min="296" max="296" width="8.5" bestFit="1" customWidth="1"/>
    <col min="297" max="297" width="8.33203125" bestFit="1" customWidth="1"/>
    <col min="298" max="298" width="8.6640625" bestFit="1" customWidth="1"/>
    <col min="299" max="299" width="8.33203125" bestFit="1" customWidth="1"/>
    <col min="300" max="300" width="24.1640625" bestFit="1" customWidth="1"/>
    <col min="301" max="301" width="18.5" bestFit="1" customWidth="1"/>
    <col min="302" max="302" width="18.6640625" bestFit="1" customWidth="1"/>
    <col min="303" max="303" width="16.5" bestFit="1" customWidth="1"/>
    <col min="304" max="304" width="9" bestFit="1" customWidth="1"/>
    <col min="305" max="305" width="12.33203125" bestFit="1" customWidth="1"/>
    <col min="306" max="306" width="14.1640625" bestFit="1" customWidth="1"/>
    <col min="307" max="307" width="19.83203125" bestFit="1" customWidth="1"/>
    <col min="308" max="308" width="23.5" bestFit="1" customWidth="1"/>
    <col min="309" max="309" width="22.33203125" bestFit="1" customWidth="1"/>
    <col min="310" max="310" width="11.5" bestFit="1" customWidth="1"/>
    <col min="311" max="311" width="23.5" bestFit="1" customWidth="1"/>
    <col min="312" max="312" width="14.33203125" bestFit="1" customWidth="1"/>
    <col min="313" max="313" width="19.1640625" bestFit="1" customWidth="1"/>
    <col min="314" max="314" width="21.1640625" bestFit="1" customWidth="1"/>
    <col min="315" max="315" width="15.6640625" bestFit="1" customWidth="1"/>
    <col min="316" max="316" width="12.33203125" bestFit="1" customWidth="1"/>
    <col min="317" max="317" width="8.33203125" bestFit="1" customWidth="1"/>
    <col min="318" max="318" width="10.33203125" bestFit="1" customWidth="1"/>
    <col min="319" max="319" width="9.1640625" bestFit="1" customWidth="1"/>
    <col min="320" max="320" width="11.83203125" bestFit="1" customWidth="1"/>
    <col min="321" max="321" width="9.6640625" bestFit="1" customWidth="1"/>
    <col min="322" max="322" width="23.5" bestFit="1" customWidth="1"/>
    <col min="323" max="323" width="14.83203125" bestFit="1" customWidth="1"/>
    <col min="324" max="324" width="19" bestFit="1" customWidth="1"/>
    <col min="325" max="325" width="27.1640625" bestFit="1" customWidth="1"/>
    <col min="326" max="326" width="13.33203125" bestFit="1" customWidth="1"/>
    <col min="327" max="327" width="21.6640625" bestFit="1" customWidth="1"/>
    <col min="328" max="328" width="13.6640625" bestFit="1" customWidth="1"/>
    <col min="329" max="329" width="10.6640625" bestFit="1" customWidth="1"/>
    <col min="330" max="330" width="11" bestFit="1" customWidth="1"/>
    <col min="331" max="331" width="8.5" bestFit="1" customWidth="1"/>
    <col min="332" max="332" width="20.6640625" bestFit="1" customWidth="1"/>
    <col min="333" max="333" width="23.33203125" bestFit="1" customWidth="1"/>
    <col min="334" max="334" width="26.83203125" bestFit="1" customWidth="1"/>
    <col min="335" max="335" width="15.5" bestFit="1" customWidth="1"/>
    <col min="336" max="336" width="11" bestFit="1" customWidth="1"/>
    <col min="337" max="337" width="29.1640625" bestFit="1" customWidth="1"/>
    <col min="338" max="338" width="12" bestFit="1" customWidth="1"/>
    <col min="339" max="339" width="21.5" bestFit="1" customWidth="1"/>
    <col min="340" max="340" width="21.33203125" bestFit="1" customWidth="1"/>
    <col min="341" max="341" width="10.5" bestFit="1" customWidth="1"/>
    <col min="342" max="342" width="13.83203125" bestFit="1" customWidth="1"/>
    <col min="343" max="343" width="14.33203125" bestFit="1" customWidth="1"/>
    <col min="344" max="344" width="10.5" bestFit="1" customWidth="1"/>
    <col min="345" max="345" width="11.1640625" bestFit="1" customWidth="1"/>
    <col min="346" max="346" width="23.33203125" bestFit="1" customWidth="1"/>
    <col min="347" max="347" width="12.83203125" bestFit="1" customWidth="1"/>
    <col min="348" max="348" width="11.5" bestFit="1" customWidth="1"/>
    <col min="349" max="349" width="16.1640625" bestFit="1" customWidth="1"/>
    <col min="350" max="350" width="9.1640625" bestFit="1" customWidth="1"/>
    <col min="351" max="351" width="15" bestFit="1" customWidth="1"/>
    <col min="352" max="353" width="9.83203125" bestFit="1" customWidth="1"/>
    <col min="354" max="354" width="11.33203125" bestFit="1" customWidth="1"/>
    <col min="355" max="355" width="10.1640625" bestFit="1" customWidth="1"/>
    <col min="356" max="356" width="14" bestFit="1" customWidth="1"/>
    <col min="357" max="357" width="14.5" bestFit="1" customWidth="1"/>
    <col min="358" max="358" width="8.6640625" bestFit="1" customWidth="1"/>
    <col min="359" max="359" width="21.6640625" bestFit="1" customWidth="1"/>
    <col min="360" max="360" width="10.1640625" bestFit="1" customWidth="1"/>
    <col min="361" max="361" width="11.83203125" bestFit="1" customWidth="1"/>
    <col min="362" max="362" width="9.5" bestFit="1" customWidth="1"/>
    <col min="363" max="363" width="7.6640625" bestFit="1" customWidth="1"/>
    <col min="364" max="364" width="24.6640625" bestFit="1" customWidth="1"/>
    <col min="365" max="365" width="23.5" bestFit="1" customWidth="1"/>
    <col min="366" max="366" width="22.5" bestFit="1" customWidth="1"/>
    <col min="367" max="367" width="23.83203125" bestFit="1" customWidth="1"/>
    <col min="368" max="368" width="25.1640625" bestFit="1" customWidth="1"/>
    <col min="369" max="369" width="12.33203125" bestFit="1" customWidth="1"/>
    <col min="370" max="370" width="9.6640625" bestFit="1" customWidth="1"/>
    <col min="371" max="371" width="21.33203125" bestFit="1" customWidth="1"/>
    <col min="372" max="372" width="13.5" bestFit="1" customWidth="1"/>
    <col min="373" max="373" width="23.6640625" bestFit="1" customWidth="1"/>
    <col min="374" max="374" width="20.6640625" bestFit="1" customWidth="1"/>
    <col min="375" max="375" width="20.5" bestFit="1" customWidth="1"/>
    <col min="376" max="376" width="11" bestFit="1" customWidth="1"/>
    <col min="377" max="377" width="8.83203125" bestFit="1" customWidth="1"/>
    <col min="378" max="378" width="22.33203125" bestFit="1" customWidth="1"/>
    <col min="379" max="379" width="20.83203125" bestFit="1" customWidth="1"/>
    <col min="380" max="380" width="17.5" bestFit="1" customWidth="1"/>
    <col min="381" max="381" width="13.1640625" bestFit="1" customWidth="1"/>
    <col min="382" max="382" width="8.6640625" bestFit="1" customWidth="1"/>
    <col min="383" max="383" width="16.1640625" bestFit="1" customWidth="1"/>
    <col min="384" max="384" width="17.33203125" bestFit="1" customWidth="1"/>
    <col min="385" max="385" width="11.1640625" bestFit="1" customWidth="1"/>
    <col min="386" max="386" width="11.6640625" bestFit="1" customWidth="1"/>
    <col min="387" max="387" width="27" bestFit="1" customWidth="1"/>
    <col min="388" max="388" width="27.6640625" bestFit="1" customWidth="1"/>
    <col min="389" max="389" width="13.5" bestFit="1" customWidth="1"/>
    <col min="390" max="390" width="12.1640625" bestFit="1" customWidth="1"/>
    <col min="391" max="391" width="9.33203125" bestFit="1" customWidth="1"/>
    <col min="392" max="392" width="12.6640625" bestFit="1" customWidth="1"/>
    <col min="393" max="393" width="14.33203125" bestFit="1" customWidth="1"/>
    <col min="394" max="394" width="8" bestFit="1" customWidth="1"/>
    <col min="395" max="395" width="14" bestFit="1" customWidth="1"/>
    <col min="396" max="396" width="8" bestFit="1" customWidth="1"/>
    <col min="397" max="397" width="21.5" bestFit="1" customWidth="1"/>
    <col min="398" max="398" width="10.83203125" bestFit="1" customWidth="1"/>
    <col min="399" max="399" width="15.83203125" bestFit="1" customWidth="1"/>
    <col min="400" max="400" width="13.5" bestFit="1" customWidth="1"/>
    <col min="401" max="401" width="23" bestFit="1" customWidth="1"/>
    <col min="402" max="402" width="14" bestFit="1" customWidth="1"/>
    <col min="403" max="403" width="11.33203125" bestFit="1" customWidth="1"/>
    <col min="404" max="404" width="30.33203125" bestFit="1" customWidth="1"/>
    <col min="405" max="405" width="19.33203125" bestFit="1" customWidth="1"/>
    <col min="406" max="406" width="14.83203125" bestFit="1" customWidth="1"/>
    <col min="407" max="407" width="9" bestFit="1" customWidth="1"/>
    <col min="408" max="408" width="19.1640625" bestFit="1" customWidth="1"/>
    <col min="409" max="409" width="26.1640625" bestFit="1" customWidth="1"/>
    <col min="410" max="410" width="13" bestFit="1" customWidth="1"/>
    <col min="411" max="411" width="10.6640625" bestFit="1" customWidth="1"/>
    <col min="412" max="412" width="23.5" bestFit="1" customWidth="1"/>
    <col min="413" max="413" width="8.83203125" bestFit="1" customWidth="1"/>
    <col min="414" max="414" width="15.33203125" bestFit="1" customWidth="1"/>
    <col min="415" max="415" width="13" bestFit="1" customWidth="1"/>
    <col min="416" max="416" width="25.5" bestFit="1" customWidth="1"/>
    <col min="417" max="417" width="14.33203125" bestFit="1" customWidth="1"/>
    <col min="418" max="418" width="28.6640625" bestFit="1" customWidth="1"/>
    <col min="419" max="419" width="13.33203125" bestFit="1" customWidth="1"/>
    <col min="420" max="420" width="22.1640625" bestFit="1" customWidth="1"/>
    <col min="421" max="421" width="13.5" bestFit="1" customWidth="1"/>
    <col min="422" max="422" width="27.83203125" bestFit="1" customWidth="1"/>
    <col min="423" max="423" width="25.83203125" bestFit="1" customWidth="1"/>
    <col min="424" max="424" width="14" bestFit="1" customWidth="1"/>
    <col min="425" max="425" width="10.33203125" bestFit="1" customWidth="1"/>
    <col min="426" max="426" width="25" bestFit="1" customWidth="1"/>
    <col min="427" max="427" width="10.1640625" bestFit="1" customWidth="1"/>
    <col min="428" max="428" width="9.1640625" bestFit="1" customWidth="1"/>
    <col min="429" max="429" width="19.1640625" bestFit="1" customWidth="1"/>
    <col min="430" max="430" width="11" bestFit="1" customWidth="1"/>
    <col min="431" max="431" width="11.5" bestFit="1" customWidth="1"/>
    <col min="432" max="432" width="14.1640625" bestFit="1" customWidth="1"/>
    <col min="433" max="433" width="13.83203125" bestFit="1" customWidth="1"/>
    <col min="434" max="434" width="12.33203125" bestFit="1" customWidth="1"/>
    <col min="435" max="435" width="10.6640625" bestFit="1" customWidth="1"/>
    <col min="436" max="436" width="14.6640625" bestFit="1" customWidth="1"/>
    <col min="437" max="437" width="14.83203125" bestFit="1" customWidth="1"/>
    <col min="438" max="438" width="14" bestFit="1" customWidth="1"/>
    <col min="439" max="439" width="14.1640625" bestFit="1" customWidth="1"/>
    <col min="440" max="440" width="12" bestFit="1" customWidth="1"/>
    <col min="441" max="441" width="18.83203125" bestFit="1" customWidth="1"/>
    <col min="442" max="442" width="23.33203125" bestFit="1" customWidth="1"/>
    <col min="443" max="443" width="24.33203125" bestFit="1" customWidth="1"/>
    <col min="444" max="444" width="12" bestFit="1" customWidth="1"/>
    <col min="445" max="445" width="15.5" bestFit="1" customWidth="1"/>
    <col min="446" max="446" width="12.1640625" bestFit="1" customWidth="1"/>
    <col min="447" max="447" width="21.6640625" bestFit="1" customWidth="1"/>
    <col min="448" max="448" width="23.83203125" bestFit="1" customWidth="1"/>
    <col min="449" max="449" width="26.6640625" bestFit="1" customWidth="1"/>
    <col min="450" max="450" width="13.1640625" bestFit="1" customWidth="1"/>
    <col min="451" max="451" width="13.5" bestFit="1" customWidth="1"/>
    <col min="452" max="452" width="8.1640625" bestFit="1" customWidth="1"/>
    <col min="453" max="453" width="21.5" bestFit="1" customWidth="1"/>
    <col min="454" max="454" width="16.83203125" bestFit="1" customWidth="1"/>
    <col min="455" max="455" width="10.5" bestFit="1" customWidth="1"/>
    <col min="456" max="456" width="12.5" bestFit="1" customWidth="1"/>
    <col min="457" max="457" width="13.5" bestFit="1" customWidth="1"/>
    <col min="458" max="458" width="19.33203125" bestFit="1" customWidth="1"/>
    <col min="459" max="459" width="23.33203125" bestFit="1" customWidth="1"/>
    <col min="460" max="460" width="21.6640625" bestFit="1" customWidth="1"/>
    <col min="461" max="461" width="11.6640625" bestFit="1" customWidth="1"/>
    <col min="462" max="462" width="13.83203125" bestFit="1" customWidth="1"/>
    <col min="463" max="463" width="12.33203125" bestFit="1" customWidth="1"/>
    <col min="464" max="464" width="10.83203125" bestFit="1" customWidth="1"/>
    <col min="465" max="465" width="13" bestFit="1" customWidth="1"/>
    <col min="466" max="466" width="11.6640625" bestFit="1" customWidth="1"/>
    <col min="467" max="467" width="12.83203125" bestFit="1" customWidth="1"/>
    <col min="468" max="468" width="11.5" bestFit="1" customWidth="1"/>
    <col min="469" max="469" width="12.1640625" bestFit="1" customWidth="1"/>
    <col min="470" max="470" width="11.1640625" bestFit="1" customWidth="1"/>
    <col min="471" max="471" width="22.33203125" bestFit="1" customWidth="1"/>
    <col min="472" max="472" width="24.6640625" bestFit="1" customWidth="1"/>
    <col min="473" max="473" width="19" bestFit="1" customWidth="1"/>
    <col min="474" max="474" width="15.1640625" bestFit="1" customWidth="1"/>
    <col min="475" max="475" width="10.33203125" bestFit="1" customWidth="1"/>
    <col min="476" max="476" width="8.83203125" bestFit="1" customWidth="1"/>
    <col min="477" max="477" width="13" bestFit="1" customWidth="1"/>
    <col min="478" max="478" width="21.83203125" bestFit="1" customWidth="1"/>
    <col min="479" max="479" width="23" bestFit="1" customWidth="1"/>
    <col min="480" max="480" width="24" bestFit="1" customWidth="1"/>
    <col min="481" max="481" width="21.1640625" bestFit="1" customWidth="1"/>
    <col min="482" max="482" width="18.5" bestFit="1" customWidth="1"/>
    <col min="483" max="483" width="8.83203125" bestFit="1" customWidth="1"/>
    <col min="484" max="484" width="9.33203125" bestFit="1" customWidth="1"/>
    <col min="485" max="485" width="21.5" bestFit="1" customWidth="1"/>
    <col min="486" max="486" width="11.5" bestFit="1" customWidth="1"/>
    <col min="487" max="487" width="15.33203125" bestFit="1" customWidth="1"/>
    <col min="488" max="488" width="23.83203125" bestFit="1" customWidth="1"/>
    <col min="489" max="489" width="15.83203125" bestFit="1" customWidth="1"/>
    <col min="490" max="490" width="14.83203125" bestFit="1" customWidth="1"/>
    <col min="491" max="491" width="17.1640625" bestFit="1" customWidth="1"/>
    <col min="492" max="492" width="22.5" bestFit="1" customWidth="1"/>
    <col min="493" max="493" width="12.33203125" bestFit="1" customWidth="1"/>
    <col min="494" max="494" width="20.5" bestFit="1" customWidth="1"/>
    <col min="495" max="495" width="24.5" bestFit="1" customWidth="1"/>
    <col min="496" max="496" width="22" bestFit="1" customWidth="1"/>
    <col min="497" max="497" width="11.5" bestFit="1" customWidth="1"/>
    <col min="498" max="498" width="12.5" bestFit="1" customWidth="1"/>
    <col min="499" max="499" width="25.83203125" bestFit="1" customWidth="1"/>
    <col min="500" max="500" width="24.1640625" bestFit="1" customWidth="1"/>
    <col min="501" max="501" width="11.1640625" bestFit="1" customWidth="1"/>
    <col min="502" max="502" width="14.83203125" bestFit="1" customWidth="1"/>
    <col min="503" max="503" width="23.5" bestFit="1" customWidth="1"/>
    <col min="504" max="504" width="22.5" bestFit="1" customWidth="1"/>
    <col min="505" max="505" width="10.5" bestFit="1" customWidth="1"/>
    <col min="506" max="506" width="20" bestFit="1" customWidth="1"/>
    <col min="507" max="507" width="30" bestFit="1" customWidth="1"/>
    <col min="508" max="508" width="9.83203125" bestFit="1" customWidth="1"/>
    <col min="509" max="509" width="24.6640625" bestFit="1" customWidth="1"/>
    <col min="510" max="510" width="12.6640625" bestFit="1" customWidth="1"/>
    <col min="511" max="511" width="11.5" bestFit="1" customWidth="1"/>
    <col min="512" max="512" width="13.1640625" bestFit="1" customWidth="1"/>
    <col min="513" max="513" width="23" bestFit="1" customWidth="1"/>
    <col min="514" max="514" width="18.33203125" bestFit="1" customWidth="1"/>
    <col min="515" max="515" width="8.83203125" bestFit="1" customWidth="1"/>
    <col min="516" max="516" width="22.1640625" bestFit="1" customWidth="1"/>
    <col min="517" max="517" width="10.1640625" bestFit="1" customWidth="1"/>
    <col min="518" max="518" width="15" bestFit="1" customWidth="1"/>
    <col min="519" max="519" width="14.83203125" bestFit="1" customWidth="1"/>
    <col min="520" max="520" width="10.6640625" bestFit="1" customWidth="1"/>
    <col min="521" max="521" width="14.5" bestFit="1" customWidth="1"/>
    <col min="522" max="522" width="11.33203125" bestFit="1" customWidth="1"/>
    <col min="523" max="523" width="15.33203125" bestFit="1" customWidth="1"/>
    <col min="524" max="524" width="8.83203125" bestFit="1" customWidth="1"/>
    <col min="525" max="525" width="13.33203125" bestFit="1" customWidth="1"/>
    <col min="526" max="526" width="12" bestFit="1" customWidth="1"/>
    <col min="527" max="527" width="26.6640625" bestFit="1" customWidth="1"/>
    <col min="528" max="528" width="9" bestFit="1" customWidth="1"/>
    <col min="529" max="529" width="22.33203125" bestFit="1" customWidth="1"/>
    <col min="530" max="530" width="26.33203125" bestFit="1" customWidth="1"/>
    <col min="531" max="531" width="29.1640625" bestFit="1" customWidth="1"/>
    <col min="532" max="532" width="22" bestFit="1" customWidth="1"/>
    <col min="533" max="533" width="12.83203125" bestFit="1" customWidth="1"/>
    <col min="534" max="534" width="16" bestFit="1" customWidth="1"/>
    <col min="535" max="535" width="10.83203125" bestFit="1" customWidth="1"/>
    <col min="536" max="536" width="11.1640625" bestFit="1" customWidth="1"/>
    <col min="537" max="538" width="24.33203125" bestFit="1" customWidth="1"/>
    <col min="539" max="539" width="22.83203125" bestFit="1" customWidth="1"/>
    <col min="540" max="540" width="13.33203125" bestFit="1" customWidth="1"/>
    <col min="541" max="541" width="14" bestFit="1" customWidth="1"/>
    <col min="542" max="542" width="12.1640625" bestFit="1" customWidth="1"/>
    <col min="543" max="543" width="9.5" bestFit="1" customWidth="1"/>
    <col min="544" max="544" width="21.83203125" bestFit="1" customWidth="1"/>
    <col min="545" max="545" width="27.6640625" bestFit="1" customWidth="1"/>
    <col min="546" max="546" width="12.83203125" bestFit="1" customWidth="1"/>
    <col min="547" max="547" width="23.33203125" bestFit="1" customWidth="1"/>
    <col min="548" max="548" width="12.33203125" bestFit="1" customWidth="1"/>
    <col min="549" max="549" width="22" bestFit="1" customWidth="1"/>
    <col min="550" max="550" width="9.6640625" bestFit="1" customWidth="1"/>
    <col min="551" max="551" width="25.1640625" bestFit="1" customWidth="1"/>
    <col min="552" max="552" width="19.83203125" bestFit="1" customWidth="1"/>
    <col min="553" max="553" width="21.1640625" bestFit="1" customWidth="1"/>
    <col min="554" max="554" width="12.5" bestFit="1" customWidth="1"/>
    <col min="555" max="555" width="8.83203125" bestFit="1" customWidth="1"/>
    <col min="556" max="556" width="13.83203125" bestFit="1" customWidth="1"/>
    <col min="557" max="557" width="9" bestFit="1" customWidth="1"/>
    <col min="558" max="558" width="9.33203125" bestFit="1" customWidth="1"/>
    <col min="559" max="559" width="23.33203125" bestFit="1" customWidth="1"/>
    <col min="560" max="560" width="10.5" bestFit="1" customWidth="1"/>
    <col min="561" max="592" width="15" bestFit="1" customWidth="1"/>
    <col min="593" max="593" width="10.5" bestFit="1" customWidth="1"/>
  </cols>
  <sheetData>
    <row r="1" spans="1:12" ht="17" thickBot="1" x14ac:dyDescent="0.25">
      <c r="A1" s="5" t="s">
        <v>2066</v>
      </c>
      <c r="B1" t="s">
        <v>2122</v>
      </c>
      <c r="F1" s="5" t="s">
        <v>4</v>
      </c>
      <c r="G1" t="s">
        <v>14</v>
      </c>
    </row>
    <row r="2" spans="1:12" ht="17" thickBot="1" x14ac:dyDescent="0.25">
      <c r="A2" s="6" t="s">
        <v>202</v>
      </c>
      <c r="B2" s="22">
        <v>56</v>
      </c>
      <c r="F2" s="19" t="s">
        <v>2108</v>
      </c>
      <c r="K2" s="20" t="s">
        <v>2109</v>
      </c>
      <c r="L2" s="18" t="s">
        <v>2116</v>
      </c>
    </row>
    <row r="3" spans="1:12" x14ac:dyDescent="0.2">
      <c r="A3" s="6" t="s">
        <v>586</v>
      </c>
      <c r="B3" s="22">
        <v>2768</v>
      </c>
      <c r="F3" s="5" t="s">
        <v>2066</v>
      </c>
      <c r="G3" t="s">
        <v>2117</v>
      </c>
      <c r="J3" s="12" t="s">
        <v>2112</v>
      </c>
      <c r="K3" s="13" t="e">
        <f>AVERAGE(C4:C559)</f>
        <v>#DIV/0!</v>
      </c>
      <c r="L3" s="13">
        <f>AVERAGE(G4:G365)</f>
        <v>588.85082872928172</v>
      </c>
    </row>
    <row r="4" spans="1:12" x14ac:dyDescent="0.2">
      <c r="A4" s="6" t="s">
        <v>849</v>
      </c>
      <c r="B4" s="22">
        <v>941</v>
      </c>
      <c r="E4">
        <v>1</v>
      </c>
      <c r="F4" s="6" t="s">
        <v>202</v>
      </c>
      <c r="G4">
        <v>56</v>
      </c>
      <c r="J4" s="14" t="s">
        <v>2111</v>
      </c>
      <c r="K4" s="15" t="e">
        <f>MEDIAN(C4:C559)</f>
        <v>#NUM!</v>
      </c>
      <c r="L4" s="15">
        <f>MEDIAN(G4:G365)</f>
        <v>116</v>
      </c>
    </row>
    <row r="5" spans="1:12" x14ac:dyDescent="0.2">
      <c r="A5" s="6" t="s">
        <v>416</v>
      </c>
      <c r="B5" s="22">
        <v>3318</v>
      </c>
      <c r="E5">
        <v>2</v>
      </c>
      <c r="F5" s="6" t="s">
        <v>849</v>
      </c>
      <c r="G5">
        <v>941</v>
      </c>
      <c r="J5" s="14" t="s">
        <v>2110</v>
      </c>
      <c r="K5" s="15">
        <f>MIN(C4:C559)</f>
        <v>0</v>
      </c>
      <c r="L5" s="15">
        <f>MIN(G4:G365)</f>
        <v>0</v>
      </c>
    </row>
    <row r="6" spans="1:12" x14ac:dyDescent="0.2">
      <c r="A6" s="6" t="s">
        <v>1822</v>
      </c>
      <c r="B6" s="22">
        <v>107</v>
      </c>
      <c r="E6">
        <v>3</v>
      </c>
      <c r="F6" s="6" t="s">
        <v>756</v>
      </c>
      <c r="G6">
        <v>33</v>
      </c>
      <c r="J6" s="14" t="s">
        <v>2113</v>
      </c>
      <c r="K6" s="15">
        <f>MAX(C4:C559)</f>
        <v>0</v>
      </c>
      <c r="L6" s="15">
        <f>MAX(G4:G365)</f>
        <v>6080</v>
      </c>
    </row>
    <row r="7" spans="1:12" x14ac:dyDescent="0.2">
      <c r="A7" s="6" t="s">
        <v>1034</v>
      </c>
      <c r="B7" s="22">
        <v>64</v>
      </c>
      <c r="E7">
        <v>4</v>
      </c>
      <c r="F7" s="6" t="s">
        <v>1822</v>
      </c>
      <c r="G7">
        <v>107</v>
      </c>
      <c r="J7" s="14" t="s">
        <v>2114</v>
      </c>
      <c r="K7" s="15" t="e">
        <f>VAR(C4:C559)</f>
        <v>#DIV/0!</v>
      </c>
      <c r="L7" s="15">
        <f>VAR(G4:G365)</f>
        <v>952903.29624584876</v>
      </c>
    </row>
    <row r="8" spans="1:12" ht="17" thickBot="1" x14ac:dyDescent="0.25">
      <c r="A8" s="6" t="s">
        <v>756</v>
      </c>
      <c r="B8" s="22">
        <v>33</v>
      </c>
      <c r="E8">
        <v>5</v>
      </c>
      <c r="F8" s="6" t="s">
        <v>408</v>
      </c>
      <c r="G8">
        <v>210</v>
      </c>
      <c r="J8" s="16" t="s">
        <v>2115</v>
      </c>
      <c r="K8" s="17" t="e">
        <f>STDEV(C4:C559)</f>
        <v>#DIV/0!</v>
      </c>
      <c r="L8" s="17">
        <f>STDEV(G4:G365)</f>
        <v>976.16765785691177</v>
      </c>
    </row>
    <row r="9" spans="1:12" x14ac:dyDescent="0.2">
      <c r="A9" s="6" t="s">
        <v>408</v>
      </c>
      <c r="B9" s="22">
        <v>210</v>
      </c>
      <c r="E9">
        <v>6</v>
      </c>
      <c r="F9" s="6" t="s">
        <v>1907</v>
      </c>
      <c r="G9">
        <v>67</v>
      </c>
    </row>
    <row r="10" spans="1:12" x14ac:dyDescent="0.2">
      <c r="A10" s="6" t="s">
        <v>1907</v>
      </c>
      <c r="B10" s="22">
        <v>163</v>
      </c>
      <c r="E10">
        <v>7</v>
      </c>
      <c r="F10" s="6" t="s">
        <v>1460</v>
      </c>
      <c r="G10">
        <v>14</v>
      </c>
    </row>
    <row r="11" spans="1:12" x14ac:dyDescent="0.2">
      <c r="A11" s="6" t="s">
        <v>307</v>
      </c>
      <c r="B11" s="22">
        <v>532</v>
      </c>
      <c r="E11">
        <v>8</v>
      </c>
      <c r="F11" s="6" t="s">
        <v>880</v>
      </c>
      <c r="G11">
        <v>418</v>
      </c>
    </row>
    <row r="12" spans="1:12" x14ac:dyDescent="0.2">
      <c r="A12" s="6" t="s">
        <v>572</v>
      </c>
      <c r="B12" s="22">
        <v>261</v>
      </c>
      <c r="E12">
        <v>9</v>
      </c>
      <c r="F12" s="6" t="s">
        <v>245</v>
      </c>
      <c r="G12">
        <v>1220</v>
      </c>
      <c r="J12" t="s">
        <v>2118</v>
      </c>
    </row>
    <row r="13" spans="1:12" x14ac:dyDescent="0.2">
      <c r="A13" s="6" t="s">
        <v>1675</v>
      </c>
      <c r="B13" s="22">
        <v>210</v>
      </c>
      <c r="E13">
        <v>10</v>
      </c>
      <c r="F13" s="6" t="s">
        <v>1220</v>
      </c>
      <c r="G13">
        <v>102</v>
      </c>
      <c r="J13" t="s">
        <v>2121</v>
      </c>
    </row>
    <row r="14" spans="1:12" x14ac:dyDescent="0.2">
      <c r="A14" s="6" t="s">
        <v>1668</v>
      </c>
      <c r="B14" s="22">
        <v>2489</v>
      </c>
      <c r="E14">
        <v>11</v>
      </c>
      <c r="F14" s="6" t="s">
        <v>1101</v>
      </c>
      <c r="G14">
        <v>80</v>
      </c>
    </row>
    <row r="15" spans="1:12" x14ac:dyDescent="0.2">
      <c r="A15" s="6" t="s">
        <v>774</v>
      </c>
      <c r="B15" s="22">
        <v>88</v>
      </c>
      <c r="E15">
        <v>12</v>
      </c>
      <c r="F15" s="6" t="s">
        <v>1748</v>
      </c>
      <c r="G15">
        <v>35</v>
      </c>
      <c r="J15" t="s">
        <v>2119</v>
      </c>
      <c r="K15" s="21"/>
    </row>
    <row r="16" spans="1:12" x14ac:dyDescent="0.2">
      <c r="A16" s="6" t="s">
        <v>1155</v>
      </c>
      <c r="B16" s="22">
        <v>135</v>
      </c>
      <c r="E16">
        <v>13</v>
      </c>
      <c r="F16" s="6" t="s">
        <v>1360</v>
      </c>
      <c r="G16">
        <v>750</v>
      </c>
      <c r="K16" s="21"/>
    </row>
    <row r="17" spans="1:11" x14ac:dyDescent="0.2">
      <c r="A17" s="6" t="s">
        <v>1460</v>
      </c>
      <c r="B17" s="22">
        <v>14</v>
      </c>
      <c r="E17">
        <v>14</v>
      </c>
      <c r="F17" s="6" t="s">
        <v>422</v>
      </c>
      <c r="G17">
        <v>19</v>
      </c>
      <c r="K17" s="21"/>
    </row>
    <row r="18" spans="1:11" x14ac:dyDescent="0.2">
      <c r="A18" s="6" t="s">
        <v>938</v>
      </c>
      <c r="B18" s="22">
        <v>170</v>
      </c>
      <c r="E18">
        <v>15</v>
      </c>
      <c r="F18" s="6" t="s">
        <v>174</v>
      </c>
      <c r="G18">
        <v>5</v>
      </c>
      <c r="J18" t="s">
        <v>2120</v>
      </c>
      <c r="K18" s="21"/>
    </row>
    <row r="19" spans="1:11" x14ac:dyDescent="0.2">
      <c r="A19" s="6" t="s">
        <v>164</v>
      </c>
      <c r="B19" s="22">
        <v>211</v>
      </c>
      <c r="E19">
        <v>16</v>
      </c>
      <c r="F19" s="6" t="s">
        <v>1691</v>
      </c>
      <c r="G19">
        <v>154</v>
      </c>
      <c r="K19" s="21"/>
    </row>
    <row r="20" spans="1:11" x14ac:dyDescent="0.2">
      <c r="A20" s="6" t="s">
        <v>880</v>
      </c>
      <c r="B20" s="22">
        <v>418</v>
      </c>
      <c r="E20">
        <v>17</v>
      </c>
      <c r="F20" s="6" t="s">
        <v>12</v>
      </c>
      <c r="G20">
        <v>0</v>
      </c>
      <c r="K20" s="21"/>
    </row>
    <row r="21" spans="1:11" x14ac:dyDescent="0.2">
      <c r="A21" s="6" t="s">
        <v>1816</v>
      </c>
      <c r="B21" s="22">
        <v>182</v>
      </c>
      <c r="E21">
        <v>18</v>
      </c>
      <c r="F21" s="6" t="s">
        <v>280</v>
      </c>
      <c r="G21">
        <v>3304</v>
      </c>
    </row>
    <row r="22" spans="1:11" x14ac:dyDescent="0.2">
      <c r="A22" s="6" t="s">
        <v>1681</v>
      </c>
      <c r="B22" s="22">
        <v>1280</v>
      </c>
      <c r="E22">
        <v>19</v>
      </c>
      <c r="F22" s="6" t="s">
        <v>452</v>
      </c>
      <c r="G22">
        <v>1</v>
      </c>
    </row>
    <row r="23" spans="1:11" x14ac:dyDescent="0.2">
      <c r="A23" s="6" t="s">
        <v>430</v>
      </c>
      <c r="B23" s="22">
        <v>441</v>
      </c>
      <c r="E23">
        <v>20</v>
      </c>
      <c r="F23" s="6" t="s">
        <v>1234</v>
      </c>
      <c r="G23">
        <v>183</v>
      </c>
    </row>
    <row r="24" spans="1:11" x14ac:dyDescent="0.2">
      <c r="A24" s="6" t="s">
        <v>245</v>
      </c>
      <c r="B24" s="22">
        <v>1220</v>
      </c>
      <c r="E24">
        <v>21</v>
      </c>
      <c r="F24" s="6" t="s">
        <v>851</v>
      </c>
      <c r="G24">
        <v>1</v>
      </c>
    </row>
    <row r="25" spans="1:11" x14ac:dyDescent="0.2">
      <c r="A25" s="6" t="s">
        <v>464</v>
      </c>
      <c r="B25" s="22">
        <v>57</v>
      </c>
      <c r="E25">
        <v>22</v>
      </c>
      <c r="F25" s="6" t="s">
        <v>740</v>
      </c>
      <c r="G25">
        <v>830</v>
      </c>
    </row>
    <row r="26" spans="1:11" x14ac:dyDescent="0.2">
      <c r="A26" s="6" t="s">
        <v>1220</v>
      </c>
      <c r="B26" s="22">
        <v>102</v>
      </c>
      <c r="E26">
        <v>23</v>
      </c>
      <c r="F26" s="6" t="s">
        <v>1826</v>
      </c>
      <c r="G26">
        <v>27</v>
      </c>
    </row>
    <row r="27" spans="1:11" x14ac:dyDescent="0.2">
      <c r="A27" s="6" t="s">
        <v>338</v>
      </c>
      <c r="B27" s="22">
        <v>70</v>
      </c>
      <c r="E27">
        <v>24</v>
      </c>
      <c r="F27" s="6" t="s">
        <v>92</v>
      </c>
      <c r="G27">
        <v>15</v>
      </c>
    </row>
    <row r="28" spans="1:11" x14ac:dyDescent="0.2">
      <c r="A28" s="6" t="s">
        <v>550</v>
      </c>
      <c r="B28" s="22">
        <v>6465</v>
      </c>
      <c r="E28">
        <v>25</v>
      </c>
      <c r="F28" s="6" t="s">
        <v>1948</v>
      </c>
      <c r="G28">
        <v>130</v>
      </c>
    </row>
    <row r="29" spans="1:11" x14ac:dyDescent="0.2">
      <c r="A29" s="6" t="s">
        <v>1101</v>
      </c>
      <c r="B29" s="22">
        <v>80</v>
      </c>
      <c r="E29">
        <v>26</v>
      </c>
      <c r="F29" s="6" t="s">
        <v>394</v>
      </c>
      <c r="G29">
        <v>5</v>
      </c>
    </row>
    <row r="30" spans="1:11" x14ac:dyDescent="0.2">
      <c r="A30" s="6" t="s">
        <v>1979</v>
      </c>
      <c r="B30" s="22">
        <v>135</v>
      </c>
      <c r="E30">
        <v>27</v>
      </c>
      <c r="F30" s="6" t="s">
        <v>1168</v>
      </c>
      <c r="G30">
        <v>26</v>
      </c>
    </row>
    <row r="31" spans="1:11" x14ac:dyDescent="0.2">
      <c r="A31" s="6" t="s">
        <v>1748</v>
      </c>
      <c r="B31" s="22">
        <v>35</v>
      </c>
      <c r="E31">
        <v>28</v>
      </c>
      <c r="F31" s="6" t="s">
        <v>1936</v>
      </c>
      <c r="G31">
        <v>21</v>
      </c>
    </row>
    <row r="32" spans="1:11" x14ac:dyDescent="0.2">
      <c r="A32" s="6" t="s">
        <v>1360</v>
      </c>
      <c r="B32" s="22">
        <v>750</v>
      </c>
      <c r="E32">
        <v>29</v>
      </c>
      <c r="F32" s="6" t="s">
        <v>1425</v>
      </c>
      <c r="G32">
        <v>1748</v>
      </c>
    </row>
    <row r="33" spans="1:7" x14ac:dyDescent="0.2">
      <c r="A33" s="6" t="s">
        <v>422</v>
      </c>
      <c r="B33" s="22">
        <v>19</v>
      </c>
      <c r="E33">
        <v>30</v>
      </c>
      <c r="F33" s="6" t="s">
        <v>149</v>
      </c>
      <c r="G33">
        <v>1467</v>
      </c>
    </row>
    <row r="34" spans="1:7" x14ac:dyDescent="0.2">
      <c r="A34" s="6" t="s">
        <v>859</v>
      </c>
      <c r="B34" s="22">
        <v>2237</v>
      </c>
      <c r="E34">
        <v>31</v>
      </c>
      <c r="F34" s="6" t="s">
        <v>884</v>
      </c>
      <c r="G34">
        <v>15</v>
      </c>
    </row>
    <row r="35" spans="1:7" x14ac:dyDescent="0.2">
      <c r="A35" s="6" t="s">
        <v>1984</v>
      </c>
      <c r="B35" s="22">
        <v>92</v>
      </c>
      <c r="E35">
        <v>32</v>
      </c>
      <c r="F35" s="6" t="s">
        <v>1737</v>
      </c>
      <c r="G35">
        <v>31</v>
      </c>
    </row>
    <row r="36" spans="1:7" x14ac:dyDescent="0.2">
      <c r="A36" s="6" t="s">
        <v>818</v>
      </c>
      <c r="B36" s="22">
        <v>189</v>
      </c>
      <c r="E36">
        <v>33</v>
      </c>
      <c r="F36" s="6" t="s">
        <v>786</v>
      </c>
      <c r="G36">
        <v>75</v>
      </c>
    </row>
    <row r="37" spans="1:7" x14ac:dyDescent="0.2">
      <c r="A37" s="6" t="s">
        <v>1691</v>
      </c>
      <c r="B37" s="22">
        <v>154</v>
      </c>
      <c r="E37">
        <v>34</v>
      </c>
      <c r="F37" s="6" t="s">
        <v>1377</v>
      </c>
      <c r="G37">
        <v>76</v>
      </c>
    </row>
    <row r="38" spans="1:7" x14ac:dyDescent="0.2">
      <c r="A38" s="6" t="s">
        <v>247</v>
      </c>
      <c r="B38" s="22">
        <v>164</v>
      </c>
      <c r="E38">
        <v>35</v>
      </c>
      <c r="F38" s="6" t="s">
        <v>1226</v>
      </c>
      <c r="G38">
        <v>253</v>
      </c>
    </row>
    <row r="39" spans="1:7" x14ac:dyDescent="0.2">
      <c r="A39" s="6" t="s">
        <v>820</v>
      </c>
      <c r="B39" s="22">
        <v>4799</v>
      </c>
      <c r="E39">
        <v>36</v>
      </c>
      <c r="F39" s="6" t="s">
        <v>1246</v>
      </c>
      <c r="G39">
        <v>21</v>
      </c>
    </row>
    <row r="40" spans="1:7" x14ac:dyDescent="0.2">
      <c r="A40" s="6" t="s">
        <v>174</v>
      </c>
      <c r="B40" s="22">
        <v>5</v>
      </c>
      <c r="E40">
        <v>37</v>
      </c>
      <c r="F40" s="6" t="s">
        <v>646</v>
      </c>
      <c r="G40">
        <v>104</v>
      </c>
    </row>
    <row r="41" spans="1:7" x14ac:dyDescent="0.2">
      <c r="A41" s="6" t="s">
        <v>12</v>
      </c>
      <c r="B41" s="22">
        <v>0</v>
      </c>
      <c r="E41">
        <v>38</v>
      </c>
      <c r="F41" s="6" t="s">
        <v>352</v>
      </c>
      <c r="G41">
        <v>1</v>
      </c>
    </row>
    <row r="42" spans="1:7" x14ac:dyDescent="0.2">
      <c r="A42" s="6" t="s">
        <v>2021</v>
      </c>
      <c r="B42" s="22">
        <v>139</v>
      </c>
      <c r="E42">
        <v>39</v>
      </c>
      <c r="F42" s="6" t="s">
        <v>1242</v>
      </c>
      <c r="G42">
        <v>1</v>
      </c>
    </row>
    <row r="43" spans="1:7" x14ac:dyDescent="0.2">
      <c r="A43" s="6" t="s">
        <v>1654</v>
      </c>
      <c r="B43" s="22">
        <v>221</v>
      </c>
      <c r="E43">
        <v>40</v>
      </c>
      <c r="F43" s="6" t="s">
        <v>1884</v>
      </c>
      <c r="G43">
        <v>15</v>
      </c>
    </row>
    <row r="44" spans="1:7" x14ac:dyDescent="0.2">
      <c r="A44" s="6" t="s">
        <v>188</v>
      </c>
      <c r="B44" s="22">
        <v>2475</v>
      </c>
      <c r="E44">
        <v>41</v>
      </c>
      <c r="F44" s="6" t="s">
        <v>1770</v>
      </c>
      <c r="G44">
        <v>526</v>
      </c>
    </row>
    <row r="45" spans="1:7" x14ac:dyDescent="0.2">
      <c r="A45" s="6" t="s">
        <v>1320</v>
      </c>
      <c r="B45" s="22">
        <v>45</v>
      </c>
      <c r="E45">
        <v>42</v>
      </c>
      <c r="F45" s="6" t="s">
        <v>374</v>
      </c>
      <c r="G45">
        <v>75</v>
      </c>
    </row>
    <row r="46" spans="1:7" x14ac:dyDescent="0.2">
      <c r="A46" s="6" t="s">
        <v>1472</v>
      </c>
      <c r="B46" s="22">
        <v>555</v>
      </c>
      <c r="E46">
        <v>43</v>
      </c>
      <c r="F46" s="6" t="s">
        <v>1671</v>
      </c>
      <c r="G46">
        <v>47</v>
      </c>
    </row>
    <row r="47" spans="1:7" x14ac:dyDescent="0.2">
      <c r="A47" s="6" t="s">
        <v>1270</v>
      </c>
      <c r="B47" s="22">
        <v>723</v>
      </c>
      <c r="E47">
        <v>44</v>
      </c>
      <c r="F47" s="6" t="s">
        <v>2019</v>
      </c>
      <c r="G47">
        <v>112</v>
      </c>
    </row>
    <row r="48" spans="1:7" x14ac:dyDescent="0.2">
      <c r="A48" s="6" t="s">
        <v>1820</v>
      </c>
      <c r="B48" s="22">
        <v>56</v>
      </c>
      <c r="E48">
        <v>45</v>
      </c>
      <c r="F48" s="6" t="s">
        <v>732</v>
      </c>
      <c r="G48">
        <v>393</v>
      </c>
    </row>
    <row r="49" spans="1:7" x14ac:dyDescent="0.2">
      <c r="A49" s="6" t="s">
        <v>280</v>
      </c>
      <c r="B49" s="22">
        <v>3304</v>
      </c>
      <c r="E49">
        <v>46</v>
      </c>
      <c r="F49" s="6" t="s">
        <v>320</v>
      </c>
      <c r="G49">
        <v>940</v>
      </c>
    </row>
    <row r="50" spans="1:7" x14ac:dyDescent="0.2">
      <c r="A50" s="6" t="s">
        <v>560</v>
      </c>
      <c r="B50" s="22">
        <v>88</v>
      </c>
      <c r="E50">
        <v>47</v>
      </c>
      <c r="F50" s="6" t="s">
        <v>438</v>
      </c>
      <c r="G50">
        <v>65</v>
      </c>
    </row>
    <row r="51" spans="1:7" x14ac:dyDescent="0.2">
      <c r="A51" s="6" t="s">
        <v>332</v>
      </c>
      <c r="B51" s="22">
        <v>186</v>
      </c>
      <c r="E51">
        <v>48</v>
      </c>
      <c r="F51" s="6" t="s">
        <v>1280</v>
      </c>
      <c r="G51">
        <v>648</v>
      </c>
    </row>
    <row r="52" spans="1:7" x14ac:dyDescent="0.2">
      <c r="A52" s="6" t="s">
        <v>1484</v>
      </c>
      <c r="B52" s="22">
        <v>144</v>
      </c>
      <c r="E52">
        <v>49</v>
      </c>
      <c r="F52" s="6" t="s">
        <v>270</v>
      </c>
      <c r="G52">
        <v>296</v>
      </c>
    </row>
    <row r="53" spans="1:7" x14ac:dyDescent="0.2">
      <c r="A53" s="6" t="s">
        <v>1994</v>
      </c>
      <c r="B53" s="22">
        <v>2326</v>
      </c>
      <c r="E53">
        <v>50</v>
      </c>
      <c r="F53" s="6" t="s">
        <v>2000</v>
      </c>
      <c r="G53">
        <v>92</v>
      </c>
    </row>
    <row r="54" spans="1:7" x14ac:dyDescent="0.2">
      <c r="A54" s="6" t="s">
        <v>872</v>
      </c>
      <c r="B54" s="22">
        <v>82</v>
      </c>
      <c r="E54">
        <v>51</v>
      </c>
      <c r="F54" s="6" t="s">
        <v>1794</v>
      </c>
      <c r="G54">
        <v>452</v>
      </c>
    </row>
    <row r="55" spans="1:7" x14ac:dyDescent="0.2">
      <c r="A55" s="6" t="s">
        <v>1234</v>
      </c>
      <c r="B55" s="22">
        <v>183</v>
      </c>
      <c r="E55">
        <v>52</v>
      </c>
      <c r="F55" s="6" t="s">
        <v>499</v>
      </c>
      <c r="G55">
        <v>931</v>
      </c>
    </row>
    <row r="56" spans="1:7" x14ac:dyDescent="0.2">
      <c r="A56" s="6" t="s">
        <v>452</v>
      </c>
      <c r="B56" s="22">
        <v>1</v>
      </c>
      <c r="E56">
        <v>53</v>
      </c>
      <c r="F56" s="6" t="s">
        <v>1113</v>
      </c>
      <c r="G56">
        <v>243</v>
      </c>
    </row>
    <row r="57" spans="1:7" x14ac:dyDescent="0.2">
      <c r="A57" s="6" t="s">
        <v>851</v>
      </c>
      <c r="B57" s="22">
        <v>1</v>
      </c>
      <c r="E57">
        <v>54</v>
      </c>
      <c r="F57" s="6" t="s">
        <v>1522</v>
      </c>
      <c r="G57">
        <v>17</v>
      </c>
    </row>
    <row r="58" spans="1:7" x14ac:dyDescent="0.2">
      <c r="A58" s="6" t="s">
        <v>1038</v>
      </c>
      <c r="B58" s="22">
        <v>195</v>
      </c>
      <c r="E58">
        <v>55</v>
      </c>
      <c r="F58" s="6" t="s">
        <v>1864</v>
      </c>
      <c r="G58">
        <v>52</v>
      </c>
    </row>
    <row r="59" spans="1:7" x14ac:dyDescent="0.2">
      <c r="A59" s="6" t="s">
        <v>634</v>
      </c>
      <c r="B59" s="22">
        <v>107</v>
      </c>
      <c r="E59">
        <v>56</v>
      </c>
      <c r="F59" s="6" t="s">
        <v>1089</v>
      </c>
      <c r="G59">
        <v>191</v>
      </c>
    </row>
    <row r="60" spans="1:7" x14ac:dyDescent="0.2">
      <c r="A60" s="6" t="s">
        <v>1137</v>
      </c>
      <c r="B60" s="22">
        <v>88</v>
      </c>
      <c r="E60">
        <v>57</v>
      </c>
      <c r="F60" s="6" t="s">
        <v>909</v>
      </c>
      <c r="G60">
        <v>84</v>
      </c>
    </row>
    <row r="61" spans="1:7" x14ac:dyDescent="0.2">
      <c r="A61" s="6" t="s">
        <v>140</v>
      </c>
      <c r="B61" s="22">
        <v>149</v>
      </c>
      <c r="E61">
        <v>58</v>
      </c>
      <c r="F61" s="6" t="s">
        <v>584</v>
      </c>
      <c r="G61">
        <v>3182</v>
      </c>
    </row>
    <row r="62" spans="1:7" x14ac:dyDescent="0.2">
      <c r="A62" s="6" t="s">
        <v>740</v>
      </c>
      <c r="B62" s="22">
        <v>830</v>
      </c>
      <c r="E62">
        <v>59</v>
      </c>
      <c r="F62" s="6" t="s">
        <v>1438</v>
      </c>
      <c r="G62">
        <v>1</v>
      </c>
    </row>
    <row r="63" spans="1:7" x14ac:dyDescent="0.2">
      <c r="A63" s="6" t="s">
        <v>178</v>
      </c>
      <c r="B63" s="22">
        <v>236</v>
      </c>
      <c r="E63">
        <v>60</v>
      </c>
      <c r="F63" s="6" t="s">
        <v>698</v>
      </c>
      <c r="G63">
        <v>26</v>
      </c>
    </row>
    <row r="64" spans="1:7" x14ac:dyDescent="0.2">
      <c r="A64" s="6" t="s">
        <v>1826</v>
      </c>
      <c r="B64" s="22">
        <v>27</v>
      </c>
      <c r="E64">
        <v>61</v>
      </c>
      <c r="F64" s="6" t="s">
        <v>432</v>
      </c>
      <c r="G64">
        <v>24</v>
      </c>
    </row>
    <row r="65" spans="1:7" x14ac:dyDescent="0.2">
      <c r="A65" s="6" t="s">
        <v>1107</v>
      </c>
      <c r="B65" s="22">
        <v>3640</v>
      </c>
      <c r="E65">
        <v>62</v>
      </c>
      <c r="F65" s="6" t="s">
        <v>652</v>
      </c>
      <c r="G65">
        <v>1</v>
      </c>
    </row>
    <row r="66" spans="1:7" x14ac:dyDescent="0.2">
      <c r="A66" s="6" t="s">
        <v>1830</v>
      </c>
      <c r="B66" s="22">
        <v>123</v>
      </c>
      <c r="E66">
        <v>63</v>
      </c>
      <c r="F66" s="6" t="s">
        <v>1806</v>
      </c>
      <c r="G66">
        <v>31</v>
      </c>
    </row>
    <row r="67" spans="1:7" x14ac:dyDescent="0.2">
      <c r="A67" s="6" t="s">
        <v>92</v>
      </c>
      <c r="B67" s="22">
        <v>15</v>
      </c>
      <c r="E67">
        <v>64</v>
      </c>
      <c r="F67" s="6" t="s">
        <v>1222</v>
      </c>
      <c r="G67">
        <v>86</v>
      </c>
    </row>
    <row r="68" spans="1:7" x14ac:dyDescent="0.2">
      <c r="A68" s="6" t="s">
        <v>1066</v>
      </c>
      <c r="B68" s="22">
        <v>131</v>
      </c>
      <c r="E68">
        <v>65</v>
      </c>
      <c r="F68" s="6" t="s">
        <v>1076</v>
      </c>
      <c r="G68">
        <v>133</v>
      </c>
    </row>
    <row r="69" spans="1:7" x14ac:dyDescent="0.2">
      <c r="A69" s="6" t="s">
        <v>1948</v>
      </c>
      <c r="B69" s="22">
        <v>130</v>
      </c>
      <c r="E69">
        <v>66</v>
      </c>
      <c r="F69" s="6" t="s">
        <v>366</v>
      </c>
      <c r="G69">
        <v>30</v>
      </c>
    </row>
    <row r="70" spans="1:7" x14ac:dyDescent="0.2">
      <c r="A70" s="6" t="s">
        <v>117</v>
      </c>
      <c r="B70" s="22">
        <v>107</v>
      </c>
      <c r="E70">
        <v>67</v>
      </c>
      <c r="F70" s="6" t="s">
        <v>460</v>
      </c>
      <c r="G70">
        <v>40</v>
      </c>
    </row>
    <row r="71" spans="1:7" x14ac:dyDescent="0.2">
      <c r="A71" s="6" t="s">
        <v>394</v>
      </c>
      <c r="B71" s="22">
        <v>5</v>
      </c>
      <c r="E71">
        <v>68</v>
      </c>
      <c r="F71" s="6" t="s">
        <v>414</v>
      </c>
      <c r="G71">
        <v>136</v>
      </c>
    </row>
    <row r="72" spans="1:7" x14ac:dyDescent="0.2">
      <c r="A72" s="6" t="s">
        <v>1168</v>
      </c>
      <c r="B72" s="22">
        <v>26</v>
      </c>
      <c r="E72">
        <v>69</v>
      </c>
      <c r="F72" s="6" t="s">
        <v>282</v>
      </c>
      <c r="G72">
        <v>73</v>
      </c>
    </row>
    <row r="73" spans="1:7" x14ac:dyDescent="0.2">
      <c r="A73" s="6" t="s">
        <v>109</v>
      </c>
      <c r="B73" s="22">
        <v>5419</v>
      </c>
      <c r="E73">
        <v>70</v>
      </c>
      <c r="F73" s="6" t="s">
        <v>878</v>
      </c>
      <c r="G73">
        <v>5497</v>
      </c>
    </row>
    <row r="74" spans="1:7" x14ac:dyDescent="0.2">
      <c r="A74" s="6" t="s">
        <v>889</v>
      </c>
      <c r="B74" s="22">
        <v>94</v>
      </c>
      <c r="E74">
        <v>71</v>
      </c>
      <c r="F74" s="6" t="s">
        <v>668</v>
      </c>
      <c r="G74">
        <v>803</v>
      </c>
    </row>
    <row r="75" spans="1:7" x14ac:dyDescent="0.2">
      <c r="A75" s="6" t="s">
        <v>528</v>
      </c>
      <c r="B75" s="22">
        <v>97</v>
      </c>
      <c r="E75">
        <v>72</v>
      </c>
      <c r="F75" s="6" t="s">
        <v>1019</v>
      </c>
      <c r="G75">
        <v>21</v>
      </c>
    </row>
    <row r="76" spans="1:7" x14ac:dyDescent="0.2">
      <c r="A76" s="6" t="s">
        <v>1415</v>
      </c>
      <c r="B76" s="22">
        <v>175</v>
      </c>
      <c r="E76">
        <v>73</v>
      </c>
      <c r="F76" s="6" t="s">
        <v>1886</v>
      </c>
      <c r="G76">
        <v>37</v>
      </c>
    </row>
    <row r="77" spans="1:7" x14ac:dyDescent="0.2">
      <c r="A77" s="6" t="s">
        <v>356</v>
      </c>
      <c r="B77" s="22">
        <v>3376</v>
      </c>
      <c r="E77">
        <v>74</v>
      </c>
      <c r="F77" s="6" t="s">
        <v>1828</v>
      </c>
      <c r="G77">
        <v>1221</v>
      </c>
    </row>
    <row r="78" spans="1:7" x14ac:dyDescent="0.2">
      <c r="A78" s="6" t="s">
        <v>1936</v>
      </c>
      <c r="B78" s="22">
        <v>21</v>
      </c>
      <c r="E78">
        <v>75</v>
      </c>
      <c r="F78" s="6" t="s">
        <v>1488</v>
      </c>
      <c r="G78">
        <v>1596</v>
      </c>
    </row>
    <row r="79" spans="1:7" x14ac:dyDescent="0.2">
      <c r="A79" s="6" t="s">
        <v>1425</v>
      </c>
      <c r="B79" s="22">
        <v>1748</v>
      </c>
      <c r="E79">
        <v>76</v>
      </c>
      <c r="F79" s="6" t="s">
        <v>1135</v>
      </c>
      <c r="G79">
        <v>2690</v>
      </c>
    </row>
    <row r="80" spans="1:7" x14ac:dyDescent="0.2">
      <c r="A80" s="6" t="s">
        <v>1697</v>
      </c>
      <c r="B80" s="22">
        <v>1297</v>
      </c>
      <c r="E80">
        <v>77</v>
      </c>
      <c r="F80" s="6" t="s">
        <v>948</v>
      </c>
      <c r="G80">
        <v>1</v>
      </c>
    </row>
    <row r="81" spans="1:7" x14ac:dyDescent="0.2">
      <c r="A81" s="6" t="s">
        <v>149</v>
      </c>
      <c r="B81" s="22">
        <v>1467</v>
      </c>
      <c r="E81">
        <v>78</v>
      </c>
      <c r="F81" s="6" t="s">
        <v>768</v>
      </c>
      <c r="G81">
        <v>23</v>
      </c>
    </row>
    <row r="82" spans="1:7" x14ac:dyDescent="0.2">
      <c r="A82" s="6" t="s">
        <v>884</v>
      </c>
      <c r="B82" s="22">
        <v>15</v>
      </c>
      <c r="E82">
        <v>79</v>
      </c>
      <c r="F82" s="6" t="s">
        <v>1784</v>
      </c>
      <c r="G82">
        <v>57</v>
      </c>
    </row>
    <row r="83" spans="1:7" x14ac:dyDescent="0.2">
      <c r="A83" s="6" t="s">
        <v>1737</v>
      </c>
      <c r="B83" s="22">
        <v>31</v>
      </c>
      <c r="E83">
        <v>80</v>
      </c>
      <c r="F83" s="6" t="s">
        <v>1151</v>
      </c>
      <c r="G83">
        <v>1028</v>
      </c>
    </row>
    <row r="84" spans="1:7" x14ac:dyDescent="0.2">
      <c r="A84" s="6" t="s">
        <v>1264</v>
      </c>
      <c r="B84" s="22">
        <v>15</v>
      </c>
      <c r="E84">
        <v>81</v>
      </c>
      <c r="F84" s="6" t="s">
        <v>614</v>
      </c>
      <c r="G84">
        <v>2062</v>
      </c>
    </row>
    <row r="85" spans="1:7" x14ac:dyDescent="0.2">
      <c r="A85" s="6" t="s">
        <v>261</v>
      </c>
      <c r="B85" s="22">
        <v>147</v>
      </c>
      <c r="E85">
        <v>82</v>
      </c>
      <c r="F85" s="6" t="s">
        <v>297</v>
      </c>
      <c r="G85">
        <v>662</v>
      </c>
    </row>
    <row r="86" spans="1:7" x14ac:dyDescent="0.2">
      <c r="A86" s="6" t="s">
        <v>612</v>
      </c>
      <c r="B86" s="22">
        <v>393</v>
      </c>
      <c r="E86">
        <v>83</v>
      </c>
      <c r="F86" s="6" t="s">
        <v>1786</v>
      </c>
      <c r="G86">
        <v>1229</v>
      </c>
    </row>
    <row r="87" spans="1:7" x14ac:dyDescent="0.2">
      <c r="A87" s="6" t="s">
        <v>162</v>
      </c>
      <c r="B87" s="22">
        <v>201</v>
      </c>
      <c r="E87">
        <v>84</v>
      </c>
      <c r="F87" s="6" t="s">
        <v>1368</v>
      </c>
      <c r="G87">
        <v>87</v>
      </c>
    </row>
    <row r="88" spans="1:7" x14ac:dyDescent="0.2">
      <c r="A88" s="6" t="s">
        <v>324</v>
      </c>
      <c r="B88" s="22">
        <v>58</v>
      </c>
      <c r="E88">
        <v>85</v>
      </c>
      <c r="F88" s="6" t="s">
        <v>223</v>
      </c>
      <c r="G88">
        <v>1482</v>
      </c>
    </row>
    <row r="89" spans="1:7" x14ac:dyDescent="0.2">
      <c r="A89" s="6" t="s">
        <v>1735</v>
      </c>
      <c r="B89" s="22">
        <v>160</v>
      </c>
      <c r="E89">
        <v>86</v>
      </c>
      <c r="F89" s="6" t="s">
        <v>656</v>
      </c>
      <c r="G89">
        <v>245</v>
      </c>
    </row>
    <row r="90" spans="1:7" x14ac:dyDescent="0.2">
      <c r="A90" s="6" t="s">
        <v>1595</v>
      </c>
      <c r="B90" s="22">
        <v>164</v>
      </c>
      <c r="E90">
        <v>87</v>
      </c>
      <c r="F90" s="6" t="s">
        <v>1332</v>
      </c>
      <c r="G90">
        <v>4697</v>
      </c>
    </row>
    <row r="91" spans="1:7" x14ac:dyDescent="0.2">
      <c r="A91" s="6" t="s">
        <v>786</v>
      </c>
      <c r="B91" s="22">
        <v>75</v>
      </c>
      <c r="E91">
        <v>88</v>
      </c>
      <c r="F91" s="6" t="s">
        <v>604</v>
      </c>
      <c r="G91">
        <v>133</v>
      </c>
    </row>
    <row r="92" spans="1:7" x14ac:dyDescent="0.2">
      <c r="A92" s="6" t="s">
        <v>1377</v>
      </c>
      <c r="B92" s="22">
        <v>76</v>
      </c>
      <c r="E92">
        <v>89</v>
      </c>
      <c r="F92" s="6" t="s">
        <v>1468</v>
      </c>
      <c r="G92">
        <v>656</v>
      </c>
    </row>
    <row r="93" spans="1:7" x14ac:dyDescent="0.2">
      <c r="A93" s="6" t="s">
        <v>760</v>
      </c>
      <c r="B93" s="22">
        <v>80</v>
      </c>
      <c r="E93">
        <v>90</v>
      </c>
      <c r="F93" s="6" t="s">
        <v>215</v>
      </c>
      <c r="G93">
        <v>1000</v>
      </c>
    </row>
    <row r="94" spans="1:7" x14ac:dyDescent="0.2">
      <c r="A94" s="6" t="s">
        <v>1226</v>
      </c>
      <c r="B94" s="22">
        <v>253</v>
      </c>
      <c r="E94">
        <v>91</v>
      </c>
      <c r="F94" s="6" t="s">
        <v>808</v>
      </c>
      <c r="G94">
        <v>355</v>
      </c>
    </row>
    <row r="95" spans="1:7" x14ac:dyDescent="0.2">
      <c r="A95" s="6" t="s">
        <v>1246</v>
      </c>
      <c r="B95" s="22">
        <v>1161</v>
      </c>
      <c r="E95">
        <v>92</v>
      </c>
      <c r="F95" s="6" t="s">
        <v>826</v>
      </c>
      <c r="G95">
        <v>424</v>
      </c>
    </row>
    <row r="96" spans="1:7" x14ac:dyDescent="0.2">
      <c r="A96" s="6" t="s">
        <v>293</v>
      </c>
      <c r="B96" s="22">
        <v>903</v>
      </c>
      <c r="E96">
        <v>93</v>
      </c>
      <c r="F96" s="6" t="s">
        <v>1448</v>
      </c>
      <c r="G96">
        <v>2025</v>
      </c>
    </row>
    <row r="97" spans="1:7" x14ac:dyDescent="0.2">
      <c r="A97" s="6" t="s">
        <v>1242</v>
      </c>
      <c r="B97" s="22">
        <v>1</v>
      </c>
      <c r="E97">
        <v>94</v>
      </c>
      <c r="F97" s="6" t="s">
        <v>1870</v>
      </c>
      <c r="G97">
        <v>225</v>
      </c>
    </row>
    <row r="98" spans="1:7" x14ac:dyDescent="0.2">
      <c r="A98" s="6" t="s">
        <v>588</v>
      </c>
      <c r="B98" s="22">
        <v>48</v>
      </c>
      <c r="E98">
        <v>95</v>
      </c>
      <c r="F98" s="6" t="s">
        <v>231</v>
      </c>
      <c r="G98">
        <v>679</v>
      </c>
    </row>
    <row r="99" spans="1:7" x14ac:dyDescent="0.2">
      <c r="A99" s="6" t="s">
        <v>1884</v>
      </c>
      <c r="B99" s="22">
        <v>15</v>
      </c>
      <c r="E99">
        <v>96</v>
      </c>
      <c r="F99" s="6" t="s">
        <v>1627</v>
      </c>
      <c r="G99">
        <v>78</v>
      </c>
    </row>
    <row r="100" spans="1:7" x14ac:dyDescent="0.2">
      <c r="A100" s="6" t="s">
        <v>798</v>
      </c>
      <c r="B100" s="22">
        <v>2106</v>
      </c>
      <c r="E100">
        <v>97</v>
      </c>
      <c r="F100" s="6" t="s">
        <v>1992</v>
      </c>
      <c r="G100">
        <v>75</v>
      </c>
    </row>
    <row r="101" spans="1:7" x14ac:dyDescent="0.2">
      <c r="A101" s="6" t="s">
        <v>1125</v>
      </c>
      <c r="B101" s="22">
        <v>247</v>
      </c>
      <c r="E101">
        <v>98</v>
      </c>
      <c r="F101" s="6" t="s">
        <v>255</v>
      </c>
      <c r="G101">
        <v>37</v>
      </c>
    </row>
    <row r="102" spans="1:7" x14ac:dyDescent="0.2">
      <c r="A102" s="6" t="s">
        <v>384</v>
      </c>
      <c r="B102" s="22">
        <v>244</v>
      </c>
      <c r="E102">
        <v>99</v>
      </c>
      <c r="F102" s="6" t="s">
        <v>1194</v>
      </c>
      <c r="G102">
        <v>558</v>
      </c>
    </row>
    <row r="103" spans="1:7" x14ac:dyDescent="0.2">
      <c r="A103" s="6" t="s">
        <v>1770</v>
      </c>
      <c r="B103" s="22">
        <v>526</v>
      </c>
      <c r="E103">
        <v>100</v>
      </c>
      <c r="F103" s="6" t="s">
        <v>1103</v>
      </c>
      <c r="G103">
        <v>9</v>
      </c>
    </row>
    <row r="104" spans="1:7" x14ac:dyDescent="0.2">
      <c r="A104" s="6" t="s">
        <v>893</v>
      </c>
      <c r="B104" s="22">
        <v>205</v>
      </c>
      <c r="E104">
        <v>101</v>
      </c>
      <c r="F104" s="6" t="s">
        <v>524</v>
      </c>
      <c r="G104">
        <v>57</v>
      </c>
    </row>
    <row r="105" spans="1:7" x14ac:dyDescent="0.2">
      <c r="A105" s="6" t="s">
        <v>1162</v>
      </c>
      <c r="B105" s="22">
        <v>1022</v>
      </c>
      <c r="E105">
        <v>102</v>
      </c>
      <c r="F105" s="6" t="s">
        <v>1032</v>
      </c>
      <c r="G105">
        <v>15</v>
      </c>
    </row>
    <row r="106" spans="1:7" x14ac:dyDescent="0.2">
      <c r="A106" s="6" t="s">
        <v>646</v>
      </c>
      <c r="B106" s="22">
        <v>104</v>
      </c>
      <c r="E106">
        <v>103</v>
      </c>
      <c r="F106" s="6" t="s">
        <v>628</v>
      </c>
      <c r="G106">
        <v>137</v>
      </c>
    </row>
    <row r="107" spans="1:7" x14ac:dyDescent="0.2">
      <c r="A107" s="6" t="s">
        <v>352</v>
      </c>
      <c r="B107" s="22">
        <v>1</v>
      </c>
      <c r="E107">
        <v>104</v>
      </c>
      <c r="F107" s="6" t="s">
        <v>824</v>
      </c>
      <c r="G107">
        <v>1068</v>
      </c>
    </row>
    <row r="108" spans="1:7" x14ac:dyDescent="0.2">
      <c r="A108" s="6" t="s">
        <v>374</v>
      </c>
      <c r="B108" s="22">
        <v>75</v>
      </c>
      <c r="E108">
        <v>105</v>
      </c>
      <c r="F108" s="6" t="s">
        <v>2004</v>
      </c>
      <c r="G108">
        <v>64</v>
      </c>
    </row>
    <row r="109" spans="1:7" x14ac:dyDescent="0.2">
      <c r="A109" s="6" t="s">
        <v>1848</v>
      </c>
      <c r="B109" s="22">
        <v>3934</v>
      </c>
      <c r="E109">
        <v>106</v>
      </c>
      <c r="F109" s="6" t="s">
        <v>1971</v>
      </c>
      <c r="G109">
        <v>24</v>
      </c>
    </row>
    <row r="110" spans="1:7" x14ac:dyDescent="0.2">
      <c r="A110" s="6" t="s">
        <v>1671</v>
      </c>
      <c r="B110" s="22">
        <v>47</v>
      </c>
      <c r="E110">
        <v>107</v>
      </c>
      <c r="F110" s="6" t="s">
        <v>736</v>
      </c>
      <c r="G110">
        <v>328</v>
      </c>
    </row>
    <row r="111" spans="1:7" x14ac:dyDescent="0.2">
      <c r="A111" s="6" t="s">
        <v>1660</v>
      </c>
      <c r="B111" s="22">
        <v>68</v>
      </c>
      <c r="E111">
        <v>108</v>
      </c>
      <c r="F111" s="6" t="s">
        <v>1502</v>
      </c>
      <c r="G111">
        <v>1121</v>
      </c>
    </row>
    <row r="112" spans="1:7" x14ac:dyDescent="0.2">
      <c r="A112" s="6" t="s">
        <v>1274</v>
      </c>
      <c r="B112" s="22">
        <v>238</v>
      </c>
      <c r="E112">
        <v>109</v>
      </c>
      <c r="F112" s="6" t="s">
        <v>764</v>
      </c>
      <c r="G112">
        <v>40</v>
      </c>
    </row>
    <row r="113" spans="1:7" x14ac:dyDescent="0.2">
      <c r="A113" s="6" t="s">
        <v>762</v>
      </c>
      <c r="B113" s="22">
        <v>86</v>
      </c>
      <c r="E113">
        <v>110</v>
      </c>
      <c r="F113" s="6" t="s">
        <v>1969</v>
      </c>
      <c r="G113">
        <v>594</v>
      </c>
    </row>
    <row r="114" spans="1:7" x14ac:dyDescent="0.2">
      <c r="A114" s="6" t="s">
        <v>378</v>
      </c>
      <c r="B114" s="22">
        <v>246</v>
      </c>
      <c r="E114">
        <v>111</v>
      </c>
      <c r="F114" s="6" t="s">
        <v>1095</v>
      </c>
      <c r="G114">
        <v>63</v>
      </c>
    </row>
    <row r="115" spans="1:7" x14ac:dyDescent="0.2">
      <c r="A115" s="6" t="s">
        <v>2019</v>
      </c>
      <c r="B115" s="22">
        <v>112</v>
      </c>
      <c r="E115">
        <v>112</v>
      </c>
      <c r="F115" s="6" t="s">
        <v>303</v>
      </c>
      <c r="G115">
        <v>774</v>
      </c>
    </row>
    <row r="116" spans="1:7" x14ac:dyDescent="0.2">
      <c r="A116" s="6" t="s">
        <v>1880</v>
      </c>
      <c r="B116" s="22">
        <v>2289</v>
      </c>
      <c r="E116">
        <v>113</v>
      </c>
      <c r="F116" s="6" t="s">
        <v>658</v>
      </c>
      <c r="G116">
        <v>32</v>
      </c>
    </row>
    <row r="117" spans="1:7" x14ac:dyDescent="0.2">
      <c r="A117" s="6" t="s">
        <v>732</v>
      </c>
      <c r="B117" s="22">
        <v>393</v>
      </c>
      <c r="E117">
        <v>114</v>
      </c>
      <c r="F117" s="6" t="s">
        <v>734</v>
      </c>
      <c r="G117">
        <v>1257</v>
      </c>
    </row>
    <row r="118" spans="1:7" x14ac:dyDescent="0.2">
      <c r="A118" s="6" t="s">
        <v>1603</v>
      </c>
      <c r="B118" s="22">
        <v>3308</v>
      </c>
      <c r="E118">
        <v>115</v>
      </c>
      <c r="F118" s="6" t="s">
        <v>1569</v>
      </c>
      <c r="G118">
        <v>513</v>
      </c>
    </row>
    <row r="119" spans="1:7" x14ac:dyDescent="0.2">
      <c r="A119" s="6" t="s">
        <v>933</v>
      </c>
      <c r="B119" s="22">
        <v>143</v>
      </c>
      <c r="E119">
        <v>116</v>
      </c>
      <c r="F119" s="6" t="s">
        <v>1922</v>
      </c>
      <c r="G119">
        <v>181</v>
      </c>
    </row>
    <row r="120" spans="1:7" x14ac:dyDescent="0.2">
      <c r="A120" s="6" t="s">
        <v>320</v>
      </c>
      <c r="B120" s="22">
        <v>940</v>
      </c>
      <c r="E120">
        <v>117</v>
      </c>
      <c r="F120" s="6" t="s">
        <v>362</v>
      </c>
      <c r="G120">
        <v>1194</v>
      </c>
    </row>
    <row r="121" spans="1:7" x14ac:dyDescent="0.2">
      <c r="A121" s="6" t="s">
        <v>1508</v>
      </c>
      <c r="B121" s="22">
        <v>1991</v>
      </c>
      <c r="E121">
        <v>118</v>
      </c>
      <c r="F121" s="6" t="s">
        <v>330</v>
      </c>
      <c r="G121">
        <v>326</v>
      </c>
    </row>
    <row r="122" spans="1:7" x14ac:dyDescent="0.2">
      <c r="A122" s="6" t="s">
        <v>87</v>
      </c>
      <c r="B122" s="22">
        <v>163</v>
      </c>
      <c r="E122">
        <v>119</v>
      </c>
      <c r="F122" s="6" t="s">
        <v>1772</v>
      </c>
      <c r="G122">
        <v>121</v>
      </c>
    </row>
    <row r="123" spans="1:7" x14ac:dyDescent="0.2">
      <c r="A123" s="6" t="s">
        <v>438</v>
      </c>
      <c r="B123" s="22">
        <v>65</v>
      </c>
      <c r="E123">
        <v>120</v>
      </c>
      <c r="F123" s="6" t="s">
        <v>913</v>
      </c>
      <c r="G123">
        <v>91</v>
      </c>
    </row>
    <row r="124" spans="1:7" x14ac:dyDescent="0.2">
      <c r="A124" s="6" t="s">
        <v>1550</v>
      </c>
      <c r="B124" s="22">
        <v>114</v>
      </c>
      <c r="E124">
        <v>121</v>
      </c>
      <c r="F124" s="6" t="s">
        <v>1651</v>
      </c>
      <c r="G124">
        <v>19</v>
      </c>
    </row>
    <row r="125" spans="1:7" x14ac:dyDescent="0.2">
      <c r="A125" s="6" t="s">
        <v>94</v>
      </c>
      <c r="B125" s="22">
        <v>2220</v>
      </c>
      <c r="E125">
        <v>122</v>
      </c>
      <c r="F125" s="6" t="s">
        <v>1129</v>
      </c>
      <c r="G125">
        <v>49</v>
      </c>
    </row>
    <row r="126" spans="1:7" x14ac:dyDescent="0.2">
      <c r="A126" s="6" t="s">
        <v>1741</v>
      </c>
      <c r="B126" s="22">
        <v>2662</v>
      </c>
      <c r="E126">
        <v>123</v>
      </c>
      <c r="F126" s="6" t="s">
        <v>1589</v>
      </c>
      <c r="G126">
        <v>676</v>
      </c>
    </row>
    <row r="127" spans="1:7" x14ac:dyDescent="0.2">
      <c r="A127" s="6" t="s">
        <v>1429</v>
      </c>
      <c r="B127" s="22">
        <v>196</v>
      </c>
      <c r="E127">
        <v>124</v>
      </c>
      <c r="F127" s="6" t="s">
        <v>748</v>
      </c>
      <c r="G127">
        <v>3483</v>
      </c>
    </row>
    <row r="128" spans="1:7" x14ac:dyDescent="0.2">
      <c r="A128" s="6" t="s">
        <v>368</v>
      </c>
      <c r="B128" s="22">
        <v>41</v>
      </c>
      <c r="E128">
        <v>125</v>
      </c>
      <c r="F128" s="6" t="s">
        <v>388</v>
      </c>
      <c r="G128">
        <v>955</v>
      </c>
    </row>
    <row r="129" spans="1:7" x14ac:dyDescent="0.2">
      <c r="A129" s="6" t="s">
        <v>1304</v>
      </c>
      <c r="B129" s="22">
        <v>3063</v>
      </c>
      <c r="E129">
        <v>126</v>
      </c>
      <c r="F129" s="6" t="s">
        <v>151</v>
      </c>
      <c r="G129">
        <v>75</v>
      </c>
    </row>
    <row r="130" spans="1:7" x14ac:dyDescent="0.2">
      <c r="A130" s="6" t="s">
        <v>718</v>
      </c>
      <c r="B130" s="22">
        <v>253</v>
      </c>
      <c r="E130">
        <v>127</v>
      </c>
      <c r="F130" s="6" t="s">
        <v>836</v>
      </c>
      <c r="G130">
        <v>1608</v>
      </c>
    </row>
    <row r="131" spans="1:7" x14ac:dyDescent="0.2">
      <c r="A131" s="6" t="s">
        <v>466</v>
      </c>
      <c r="B131" s="22">
        <v>43</v>
      </c>
      <c r="E131">
        <v>128</v>
      </c>
      <c r="F131" s="6" t="s">
        <v>1172</v>
      </c>
      <c r="G131">
        <v>1790</v>
      </c>
    </row>
    <row r="132" spans="1:7" x14ac:dyDescent="0.2">
      <c r="A132" s="6" t="s">
        <v>1498</v>
      </c>
      <c r="B132" s="22">
        <v>1071</v>
      </c>
      <c r="E132">
        <v>129</v>
      </c>
      <c r="F132" s="6" t="s">
        <v>1975</v>
      </c>
      <c r="G132">
        <v>252</v>
      </c>
    </row>
    <row r="133" spans="1:7" x14ac:dyDescent="0.2">
      <c r="A133" s="6" t="s">
        <v>43</v>
      </c>
      <c r="B133" s="22">
        <v>227</v>
      </c>
      <c r="E133">
        <v>130</v>
      </c>
      <c r="F133" s="6" t="s">
        <v>1526</v>
      </c>
      <c r="G133">
        <v>34</v>
      </c>
    </row>
    <row r="134" spans="1:7" x14ac:dyDescent="0.2">
      <c r="A134" s="6" t="s">
        <v>1854</v>
      </c>
      <c r="B134" s="22">
        <v>462</v>
      </c>
      <c r="E134">
        <v>131</v>
      </c>
      <c r="F134" s="6" t="s">
        <v>1354</v>
      </c>
      <c r="G134">
        <v>504</v>
      </c>
    </row>
    <row r="135" spans="1:7" x14ac:dyDescent="0.2">
      <c r="A135" s="6" t="s">
        <v>1280</v>
      </c>
      <c r="B135" s="22">
        <v>648</v>
      </c>
      <c r="E135">
        <v>132</v>
      </c>
      <c r="F135" s="6" t="s">
        <v>1703</v>
      </c>
      <c r="G135">
        <v>1758</v>
      </c>
    </row>
    <row r="136" spans="1:7" x14ac:dyDescent="0.2">
      <c r="A136" s="6" t="s">
        <v>144</v>
      </c>
      <c r="B136" s="22">
        <v>303</v>
      </c>
      <c r="E136">
        <v>133</v>
      </c>
      <c r="F136" s="6" t="s">
        <v>328</v>
      </c>
      <c r="G136">
        <v>115</v>
      </c>
    </row>
    <row r="137" spans="1:7" x14ac:dyDescent="0.2">
      <c r="A137" s="6" t="s">
        <v>270</v>
      </c>
      <c r="B137" s="22">
        <v>296</v>
      </c>
      <c r="E137">
        <v>134</v>
      </c>
      <c r="F137" s="6" t="s">
        <v>1001</v>
      </c>
      <c r="G137">
        <v>113</v>
      </c>
    </row>
    <row r="138" spans="1:7" x14ac:dyDescent="0.2">
      <c r="A138" s="6" t="s">
        <v>2000</v>
      </c>
      <c r="B138" s="22">
        <v>92</v>
      </c>
      <c r="E138">
        <v>135</v>
      </c>
      <c r="F138" s="6" t="s">
        <v>636</v>
      </c>
      <c r="G138">
        <v>10</v>
      </c>
    </row>
    <row r="139" spans="1:7" x14ac:dyDescent="0.2">
      <c r="A139" s="6" t="s">
        <v>284</v>
      </c>
      <c r="B139" s="22">
        <v>275</v>
      </c>
      <c r="E139">
        <v>136</v>
      </c>
      <c r="F139" s="6" t="s">
        <v>1127</v>
      </c>
      <c r="G139">
        <v>395</v>
      </c>
    </row>
    <row r="140" spans="1:7" x14ac:dyDescent="0.2">
      <c r="A140" s="6" t="s">
        <v>1794</v>
      </c>
      <c r="B140" s="22">
        <v>452</v>
      </c>
      <c r="E140">
        <v>137</v>
      </c>
      <c r="F140" s="6" t="s">
        <v>1733</v>
      </c>
      <c r="G140">
        <v>1</v>
      </c>
    </row>
    <row r="141" spans="1:7" x14ac:dyDescent="0.2">
      <c r="A141" s="6" t="s">
        <v>259</v>
      </c>
      <c r="B141" s="22">
        <v>95</v>
      </c>
      <c r="E141">
        <v>138</v>
      </c>
      <c r="F141" s="6" t="s">
        <v>495</v>
      </c>
      <c r="G141">
        <v>2179</v>
      </c>
    </row>
    <row r="142" spans="1:7" x14ac:dyDescent="0.2">
      <c r="A142" s="6" t="s">
        <v>648</v>
      </c>
      <c r="B142" s="22">
        <v>72</v>
      </c>
      <c r="E142">
        <v>139</v>
      </c>
      <c r="F142" s="6" t="s">
        <v>1988</v>
      </c>
      <c r="G142">
        <v>742</v>
      </c>
    </row>
    <row r="143" spans="1:7" x14ac:dyDescent="0.2">
      <c r="A143" s="6" t="s">
        <v>499</v>
      </c>
      <c r="B143" s="22">
        <v>931</v>
      </c>
      <c r="E143">
        <v>140</v>
      </c>
      <c r="F143" s="6" t="s">
        <v>984</v>
      </c>
      <c r="G143">
        <v>16</v>
      </c>
    </row>
    <row r="144" spans="1:7" x14ac:dyDescent="0.2">
      <c r="A144" s="6" t="s">
        <v>1546</v>
      </c>
      <c r="B144" s="22">
        <v>288</v>
      </c>
      <c r="E144">
        <v>141</v>
      </c>
      <c r="F144" s="6" t="s">
        <v>450</v>
      </c>
      <c r="G144">
        <v>13</v>
      </c>
    </row>
    <row r="145" spans="1:7" x14ac:dyDescent="0.2">
      <c r="A145" s="6" t="s">
        <v>1812</v>
      </c>
      <c r="B145" s="22">
        <v>1470</v>
      </c>
      <c r="E145">
        <v>142</v>
      </c>
      <c r="F145" s="6" t="s">
        <v>1046</v>
      </c>
      <c r="G145">
        <v>2072</v>
      </c>
    </row>
    <row r="146" spans="1:7" x14ac:dyDescent="0.2">
      <c r="A146" s="6" t="s">
        <v>1248</v>
      </c>
      <c r="B146" s="22">
        <v>102</v>
      </c>
      <c r="E146">
        <v>143</v>
      </c>
      <c r="F146" s="6" t="s">
        <v>105</v>
      </c>
      <c r="G146">
        <v>4306</v>
      </c>
    </row>
    <row r="147" spans="1:7" x14ac:dyDescent="0.2">
      <c r="A147" s="6" t="s">
        <v>1780</v>
      </c>
      <c r="B147" s="22">
        <v>4358</v>
      </c>
      <c r="E147">
        <v>144</v>
      </c>
      <c r="F147" s="6" t="s">
        <v>1300</v>
      </c>
      <c r="G147">
        <v>750</v>
      </c>
    </row>
    <row r="148" spans="1:7" x14ac:dyDescent="0.2">
      <c r="A148" s="6" t="s">
        <v>1346</v>
      </c>
      <c r="B148" s="22">
        <v>409</v>
      </c>
      <c r="E148">
        <v>145</v>
      </c>
      <c r="F148" s="6" t="s">
        <v>1362</v>
      </c>
      <c r="G148">
        <v>77</v>
      </c>
    </row>
    <row r="149" spans="1:7" x14ac:dyDescent="0.2">
      <c r="A149" s="6" t="s">
        <v>217</v>
      </c>
      <c r="B149" s="22">
        <v>374</v>
      </c>
      <c r="E149">
        <v>146</v>
      </c>
      <c r="F149" s="6" t="s">
        <v>1057</v>
      </c>
      <c r="G149">
        <v>347</v>
      </c>
    </row>
    <row r="150" spans="1:7" x14ac:dyDescent="0.2">
      <c r="A150" s="6" t="s">
        <v>288</v>
      </c>
      <c r="B150" s="22">
        <v>154</v>
      </c>
      <c r="E150">
        <v>147</v>
      </c>
      <c r="F150" s="6" t="s">
        <v>1258</v>
      </c>
      <c r="G150">
        <v>67</v>
      </c>
    </row>
    <row r="151" spans="1:7" x14ac:dyDescent="0.2">
      <c r="A151" s="6" t="s">
        <v>225</v>
      </c>
      <c r="B151" s="22">
        <v>113</v>
      </c>
      <c r="E151">
        <v>148</v>
      </c>
      <c r="F151" s="6" t="s">
        <v>1131</v>
      </c>
      <c r="G151">
        <v>180</v>
      </c>
    </row>
    <row r="152" spans="1:7" x14ac:dyDescent="0.2">
      <c r="A152" s="6" t="s">
        <v>1025</v>
      </c>
      <c r="B152" s="22">
        <v>85</v>
      </c>
      <c r="E152">
        <v>149</v>
      </c>
      <c r="F152" s="6" t="s">
        <v>1693</v>
      </c>
      <c r="G152">
        <v>22</v>
      </c>
    </row>
    <row r="153" spans="1:7" x14ac:dyDescent="0.2">
      <c r="A153" s="6" t="s">
        <v>935</v>
      </c>
      <c r="B153" s="22">
        <v>90</v>
      </c>
      <c r="E153">
        <v>150</v>
      </c>
      <c r="F153" s="6" t="s">
        <v>1093</v>
      </c>
      <c r="G153">
        <v>1979</v>
      </c>
    </row>
    <row r="154" spans="1:7" x14ac:dyDescent="0.2">
      <c r="A154" s="6" t="s">
        <v>1522</v>
      </c>
      <c r="B154" s="22">
        <v>17</v>
      </c>
      <c r="E154">
        <v>151</v>
      </c>
      <c r="F154" s="6" t="s">
        <v>1573</v>
      </c>
      <c r="G154">
        <v>3410</v>
      </c>
    </row>
    <row r="155" spans="1:7" x14ac:dyDescent="0.2">
      <c r="A155" s="6" t="s">
        <v>101</v>
      </c>
      <c r="B155" s="22">
        <v>129</v>
      </c>
      <c r="E155">
        <v>152</v>
      </c>
      <c r="F155" s="6" t="s">
        <v>402</v>
      </c>
      <c r="G155">
        <v>1130</v>
      </c>
    </row>
    <row r="156" spans="1:7" x14ac:dyDescent="0.2">
      <c r="A156" s="6" t="s">
        <v>1113</v>
      </c>
      <c r="B156" s="22">
        <v>243</v>
      </c>
      <c r="E156">
        <v>153</v>
      </c>
      <c r="F156" s="6" t="s">
        <v>146</v>
      </c>
      <c r="G156">
        <v>1</v>
      </c>
    </row>
    <row r="157" spans="1:7" x14ac:dyDescent="0.2">
      <c r="A157" s="6" t="s">
        <v>370</v>
      </c>
      <c r="B157" s="22">
        <v>1821</v>
      </c>
      <c r="E157">
        <v>154</v>
      </c>
      <c r="F157" s="6" t="s">
        <v>895</v>
      </c>
      <c r="G157">
        <v>162</v>
      </c>
    </row>
    <row r="158" spans="1:7" x14ac:dyDescent="0.2">
      <c r="A158" s="6" t="s">
        <v>1188</v>
      </c>
      <c r="B158" s="22">
        <v>94</v>
      </c>
      <c r="E158">
        <v>155</v>
      </c>
      <c r="F158" s="6" t="s">
        <v>1619</v>
      </c>
      <c r="G158">
        <v>7</v>
      </c>
    </row>
    <row r="159" spans="1:7" x14ac:dyDescent="0.2">
      <c r="A159" s="6" t="s">
        <v>1864</v>
      </c>
      <c r="B159" s="22">
        <v>52</v>
      </c>
      <c r="E159">
        <v>156</v>
      </c>
      <c r="F159" s="6" t="s">
        <v>1336</v>
      </c>
      <c r="G159">
        <v>18</v>
      </c>
    </row>
    <row r="160" spans="1:7" x14ac:dyDescent="0.2">
      <c r="A160" s="6" t="s">
        <v>1089</v>
      </c>
      <c r="B160" s="22">
        <v>191</v>
      </c>
      <c r="E160">
        <v>157</v>
      </c>
      <c r="F160" s="6" t="s">
        <v>1401</v>
      </c>
      <c r="G160">
        <v>1657</v>
      </c>
    </row>
    <row r="161" spans="1:7" x14ac:dyDescent="0.2">
      <c r="A161" s="6" t="s">
        <v>909</v>
      </c>
      <c r="B161" s="22">
        <v>84</v>
      </c>
      <c r="E161">
        <v>158</v>
      </c>
      <c r="F161" s="6" t="s">
        <v>1384</v>
      </c>
      <c r="G161">
        <v>4428</v>
      </c>
    </row>
    <row r="162" spans="1:7" x14ac:dyDescent="0.2">
      <c r="A162" s="6" t="s">
        <v>69</v>
      </c>
      <c r="B162" s="22">
        <v>1249</v>
      </c>
      <c r="E162">
        <v>159</v>
      </c>
      <c r="F162" s="6" t="s">
        <v>1613</v>
      </c>
      <c r="G162">
        <v>45</v>
      </c>
    </row>
    <row r="163" spans="1:7" x14ac:dyDescent="0.2">
      <c r="A163" s="6" t="s">
        <v>584</v>
      </c>
      <c r="B163" s="22">
        <v>3182</v>
      </c>
      <c r="E163">
        <v>160</v>
      </c>
      <c r="F163" s="6" t="s">
        <v>56</v>
      </c>
      <c r="G163">
        <v>55</v>
      </c>
    </row>
    <row r="164" spans="1:7" x14ac:dyDescent="0.2">
      <c r="A164" s="6" t="s">
        <v>1250</v>
      </c>
      <c r="B164" s="22">
        <v>2857</v>
      </c>
      <c r="E164">
        <v>161</v>
      </c>
      <c r="F164" s="6" t="s">
        <v>123</v>
      </c>
      <c r="G164">
        <v>88</v>
      </c>
    </row>
    <row r="165" spans="1:7" x14ac:dyDescent="0.2">
      <c r="A165" s="6" t="s">
        <v>1438</v>
      </c>
      <c r="B165" s="22">
        <v>1</v>
      </c>
      <c r="E165">
        <v>162</v>
      </c>
      <c r="F165" s="6" t="s">
        <v>444</v>
      </c>
      <c r="G165">
        <v>156</v>
      </c>
    </row>
    <row r="166" spans="1:7" x14ac:dyDescent="0.2">
      <c r="A166" s="6" t="s">
        <v>1729</v>
      </c>
      <c r="B166" s="22">
        <v>172</v>
      </c>
      <c r="E166">
        <v>163</v>
      </c>
      <c r="F166" s="6" t="s">
        <v>816</v>
      </c>
      <c r="G166">
        <v>67</v>
      </c>
    </row>
    <row r="167" spans="1:7" x14ac:dyDescent="0.2">
      <c r="A167" s="6" t="s">
        <v>698</v>
      </c>
      <c r="B167" s="22">
        <v>26</v>
      </c>
      <c r="E167">
        <v>164</v>
      </c>
      <c r="F167" s="6" t="s">
        <v>806</v>
      </c>
      <c r="G167">
        <v>127</v>
      </c>
    </row>
    <row r="168" spans="1:7" x14ac:dyDescent="0.2">
      <c r="A168" s="6" t="s">
        <v>81</v>
      </c>
      <c r="B168" s="22">
        <v>890</v>
      </c>
      <c r="E168">
        <v>165</v>
      </c>
      <c r="F168" s="6" t="s">
        <v>229</v>
      </c>
      <c r="G168">
        <v>106</v>
      </c>
    </row>
    <row r="169" spans="1:7" x14ac:dyDescent="0.2">
      <c r="A169" s="6" t="s">
        <v>1739</v>
      </c>
      <c r="B169" s="22">
        <v>1467</v>
      </c>
      <c r="E169">
        <v>166</v>
      </c>
      <c r="F169" s="6" t="s">
        <v>1314</v>
      </c>
      <c r="G169">
        <v>2604</v>
      </c>
    </row>
    <row r="170" spans="1:7" x14ac:dyDescent="0.2">
      <c r="A170" s="6" t="s">
        <v>1053</v>
      </c>
      <c r="B170" s="22">
        <v>460</v>
      </c>
      <c r="E170">
        <v>167</v>
      </c>
      <c r="F170" s="6" t="s">
        <v>966</v>
      </c>
      <c r="G170">
        <v>105</v>
      </c>
    </row>
    <row r="171" spans="1:7" x14ac:dyDescent="0.2">
      <c r="A171" s="6" t="s">
        <v>194</v>
      </c>
      <c r="B171" s="22">
        <v>88</v>
      </c>
      <c r="E171">
        <v>168</v>
      </c>
      <c r="F171" s="6" t="s">
        <v>31</v>
      </c>
      <c r="G171">
        <v>53</v>
      </c>
    </row>
    <row r="172" spans="1:7" x14ac:dyDescent="0.2">
      <c r="A172" s="6" t="s">
        <v>1818</v>
      </c>
      <c r="B172" s="22">
        <v>199</v>
      </c>
      <c r="E172">
        <v>169</v>
      </c>
      <c r="F172" s="6" t="s">
        <v>322</v>
      </c>
      <c r="G172">
        <v>117</v>
      </c>
    </row>
    <row r="173" spans="1:7" x14ac:dyDescent="0.2">
      <c r="A173" s="6" t="s">
        <v>432</v>
      </c>
      <c r="B173" s="22">
        <v>24</v>
      </c>
      <c r="E173">
        <v>170</v>
      </c>
      <c r="F173" s="6" t="s">
        <v>2015</v>
      </c>
      <c r="G173">
        <v>842</v>
      </c>
    </row>
    <row r="174" spans="1:7" x14ac:dyDescent="0.2">
      <c r="A174" s="6" t="s">
        <v>1707</v>
      </c>
      <c r="B174" s="22">
        <v>1797</v>
      </c>
      <c r="E174">
        <v>171</v>
      </c>
      <c r="F174" s="6" t="s">
        <v>802</v>
      </c>
      <c r="G174">
        <v>25</v>
      </c>
    </row>
    <row r="175" spans="1:7" x14ac:dyDescent="0.2">
      <c r="A175" s="6" t="s">
        <v>652</v>
      </c>
      <c r="B175" s="22">
        <v>1</v>
      </c>
      <c r="E175">
        <v>172</v>
      </c>
      <c r="F175" s="6" t="s">
        <v>861</v>
      </c>
      <c r="G175">
        <v>435</v>
      </c>
    </row>
    <row r="176" spans="1:7" x14ac:dyDescent="0.2">
      <c r="A176" s="6" t="s">
        <v>1866</v>
      </c>
      <c r="B176" s="22">
        <v>27</v>
      </c>
      <c r="E176">
        <v>173</v>
      </c>
      <c r="F176" s="6" t="s">
        <v>522</v>
      </c>
      <c r="G176">
        <v>92</v>
      </c>
    </row>
    <row r="177" spans="1:7" x14ac:dyDescent="0.2">
      <c r="A177" s="6" t="s">
        <v>1806</v>
      </c>
      <c r="B177" s="22">
        <v>31</v>
      </c>
      <c r="E177">
        <v>174</v>
      </c>
      <c r="F177" s="6" t="s">
        <v>1409</v>
      </c>
      <c r="G177">
        <v>926</v>
      </c>
    </row>
    <row r="178" spans="1:7" x14ac:dyDescent="0.2">
      <c r="A178" s="6" t="s">
        <v>1725</v>
      </c>
      <c r="B178" s="22">
        <v>48</v>
      </c>
      <c r="E178">
        <v>175</v>
      </c>
      <c r="F178" s="6" t="s">
        <v>857</v>
      </c>
      <c r="G178">
        <v>3015</v>
      </c>
    </row>
    <row r="179" spans="1:7" x14ac:dyDescent="0.2">
      <c r="A179" s="6" t="s">
        <v>382</v>
      </c>
      <c r="B179" s="22">
        <v>2506</v>
      </c>
      <c r="E179">
        <v>176</v>
      </c>
      <c r="F179" s="6" t="s">
        <v>744</v>
      </c>
      <c r="G179">
        <v>25</v>
      </c>
    </row>
    <row r="180" spans="1:7" x14ac:dyDescent="0.2">
      <c r="A180" s="6" t="s">
        <v>1109</v>
      </c>
      <c r="B180" s="22">
        <v>126</v>
      </c>
      <c r="E180">
        <v>177</v>
      </c>
      <c r="F180" s="6" t="s">
        <v>1998</v>
      </c>
      <c r="G180">
        <v>4405</v>
      </c>
    </row>
    <row r="181" spans="1:7" x14ac:dyDescent="0.2">
      <c r="A181" s="6" t="s">
        <v>1023</v>
      </c>
      <c r="B181" s="22">
        <v>115</v>
      </c>
      <c r="E181">
        <v>178</v>
      </c>
      <c r="F181" s="6" t="s">
        <v>436</v>
      </c>
      <c r="G181">
        <v>243</v>
      </c>
    </row>
    <row r="182" spans="1:7" x14ac:dyDescent="0.2">
      <c r="A182" s="6" t="s">
        <v>1222</v>
      </c>
      <c r="B182" s="22">
        <v>86</v>
      </c>
      <c r="E182">
        <v>179</v>
      </c>
      <c r="F182" s="6" t="s">
        <v>682</v>
      </c>
      <c r="G182">
        <v>31</v>
      </c>
    </row>
    <row r="183" spans="1:7" x14ac:dyDescent="0.2">
      <c r="A183" s="6" t="s">
        <v>1076</v>
      </c>
      <c r="B183" s="22">
        <v>133</v>
      </c>
      <c r="E183">
        <v>180</v>
      </c>
      <c r="F183" s="6" t="s">
        <v>1431</v>
      </c>
      <c r="G183">
        <v>889</v>
      </c>
    </row>
    <row r="184" spans="1:7" x14ac:dyDescent="0.2">
      <c r="A184" s="6" t="s">
        <v>1792</v>
      </c>
      <c r="B184" s="22">
        <v>2414</v>
      </c>
      <c r="E184">
        <v>181</v>
      </c>
      <c r="F184" s="6" t="s">
        <v>1894</v>
      </c>
      <c r="G184">
        <v>112</v>
      </c>
    </row>
    <row r="185" spans="1:7" x14ac:dyDescent="0.2">
      <c r="A185" s="6" t="s">
        <v>168</v>
      </c>
      <c r="B185" s="22">
        <v>1600</v>
      </c>
      <c r="E185">
        <v>182</v>
      </c>
      <c r="F185" s="6" t="s">
        <v>618</v>
      </c>
      <c r="G185">
        <v>29</v>
      </c>
    </row>
    <row r="186" spans="1:7" x14ac:dyDescent="0.2">
      <c r="A186" s="6" t="s">
        <v>828</v>
      </c>
      <c r="B186" s="22">
        <v>145</v>
      </c>
      <c r="E186">
        <v>183</v>
      </c>
      <c r="F186" s="6" t="s">
        <v>1042</v>
      </c>
      <c r="G186">
        <v>120</v>
      </c>
    </row>
    <row r="187" spans="1:7" x14ac:dyDescent="0.2">
      <c r="A187" s="6" t="s">
        <v>386</v>
      </c>
      <c r="B187" s="22">
        <v>146</v>
      </c>
      <c r="E187">
        <v>184</v>
      </c>
      <c r="F187" s="6" t="s">
        <v>1913</v>
      </c>
      <c r="G187">
        <v>78</v>
      </c>
    </row>
    <row r="188" spans="1:7" x14ac:dyDescent="0.2">
      <c r="A188" s="6" t="s">
        <v>1500</v>
      </c>
      <c r="B188" s="22">
        <v>219</v>
      </c>
      <c r="E188">
        <v>185</v>
      </c>
      <c r="F188" s="6" t="s">
        <v>1788</v>
      </c>
      <c r="G188">
        <v>12</v>
      </c>
    </row>
    <row r="189" spans="1:7" x14ac:dyDescent="0.2">
      <c r="A189" s="6" t="s">
        <v>946</v>
      </c>
      <c r="B189" s="22">
        <v>86</v>
      </c>
      <c r="E189">
        <v>186</v>
      </c>
      <c r="F189" s="6" t="s">
        <v>1705</v>
      </c>
      <c r="G189">
        <v>94</v>
      </c>
    </row>
    <row r="190" spans="1:7" x14ac:dyDescent="0.2">
      <c r="A190" s="6" t="s">
        <v>927</v>
      </c>
      <c r="B190" s="22">
        <v>2293</v>
      </c>
      <c r="E190">
        <v>187</v>
      </c>
      <c r="F190" s="6" t="s">
        <v>800</v>
      </c>
      <c r="G190">
        <v>441</v>
      </c>
    </row>
    <row r="191" spans="1:7" x14ac:dyDescent="0.2">
      <c r="A191" s="6" t="s">
        <v>1934</v>
      </c>
      <c r="B191" s="22">
        <v>2266</v>
      </c>
      <c r="E191">
        <v>188</v>
      </c>
      <c r="F191" s="6" t="s">
        <v>200</v>
      </c>
      <c r="G191">
        <v>1684</v>
      </c>
    </row>
    <row r="192" spans="1:7" x14ac:dyDescent="0.2">
      <c r="A192" s="6" t="s">
        <v>366</v>
      </c>
      <c r="B192" s="22">
        <v>30</v>
      </c>
      <c r="E192">
        <v>189</v>
      </c>
      <c r="F192" s="6" t="s">
        <v>940</v>
      </c>
      <c r="G192">
        <v>186</v>
      </c>
    </row>
    <row r="193" spans="1:7" x14ac:dyDescent="0.2">
      <c r="A193" s="6" t="s">
        <v>460</v>
      </c>
      <c r="B193" s="22">
        <v>40</v>
      </c>
      <c r="E193">
        <v>190</v>
      </c>
      <c r="F193" s="6" t="s">
        <v>1011</v>
      </c>
      <c r="G193">
        <v>9</v>
      </c>
    </row>
    <row r="194" spans="1:7" x14ac:dyDescent="0.2">
      <c r="A194" s="6" t="s">
        <v>414</v>
      </c>
      <c r="B194" s="22">
        <v>136</v>
      </c>
      <c r="E194">
        <v>191</v>
      </c>
      <c r="F194" s="6" t="s">
        <v>1292</v>
      </c>
      <c r="G194">
        <v>62</v>
      </c>
    </row>
    <row r="195" spans="1:7" x14ac:dyDescent="0.2">
      <c r="A195" s="6" t="s">
        <v>282</v>
      </c>
      <c r="B195" s="22">
        <v>73</v>
      </c>
      <c r="E195">
        <v>192</v>
      </c>
      <c r="F195" s="6" t="s">
        <v>1750</v>
      </c>
      <c r="G195">
        <v>63</v>
      </c>
    </row>
    <row r="196" spans="1:7" x14ac:dyDescent="0.2">
      <c r="A196" s="6" t="s">
        <v>812</v>
      </c>
      <c r="B196" s="22">
        <v>84</v>
      </c>
      <c r="E196">
        <v>193</v>
      </c>
      <c r="F196" s="6" t="s">
        <v>305</v>
      </c>
      <c r="G196">
        <v>672</v>
      </c>
    </row>
    <row r="197" spans="1:7" x14ac:dyDescent="0.2">
      <c r="A197" s="6" t="s">
        <v>878</v>
      </c>
      <c r="B197" s="22">
        <v>5742</v>
      </c>
      <c r="E197">
        <v>194</v>
      </c>
      <c r="F197" s="6" t="s">
        <v>1200</v>
      </c>
      <c r="G197">
        <v>245</v>
      </c>
    </row>
    <row r="198" spans="1:7" x14ac:dyDescent="0.2">
      <c r="A198" s="6" t="s">
        <v>1776</v>
      </c>
      <c r="B198" s="22">
        <v>81</v>
      </c>
      <c r="E198">
        <v>195</v>
      </c>
      <c r="F198" s="6" t="s">
        <v>1147</v>
      </c>
      <c r="G198">
        <v>2779</v>
      </c>
    </row>
    <row r="199" spans="1:7" x14ac:dyDescent="0.2">
      <c r="A199" s="6" t="s">
        <v>668</v>
      </c>
      <c r="B199" s="22">
        <v>1266</v>
      </c>
      <c r="E199">
        <v>196</v>
      </c>
      <c r="F199" s="6" t="s">
        <v>684</v>
      </c>
      <c r="G199">
        <v>108</v>
      </c>
    </row>
    <row r="200" spans="1:7" x14ac:dyDescent="0.2">
      <c r="A200" s="6" t="s">
        <v>832</v>
      </c>
      <c r="B200" s="22">
        <v>50</v>
      </c>
      <c r="E200">
        <v>197</v>
      </c>
      <c r="F200" s="6" t="s">
        <v>530</v>
      </c>
      <c r="G200">
        <v>41</v>
      </c>
    </row>
    <row r="201" spans="1:7" x14ac:dyDescent="0.2">
      <c r="A201" s="6" t="s">
        <v>1886</v>
      </c>
      <c r="B201" s="22">
        <v>37</v>
      </c>
      <c r="E201">
        <v>198</v>
      </c>
      <c r="F201" s="6" t="s">
        <v>574</v>
      </c>
      <c r="G201">
        <v>454</v>
      </c>
    </row>
    <row r="202" spans="1:7" x14ac:dyDescent="0.2">
      <c r="A202" s="6" t="s">
        <v>1828</v>
      </c>
      <c r="B202" s="22">
        <v>1221</v>
      </c>
      <c r="E202">
        <v>199</v>
      </c>
      <c r="F202" s="6" t="s">
        <v>905</v>
      </c>
      <c r="G202">
        <v>747</v>
      </c>
    </row>
    <row r="203" spans="1:7" x14ac:dyDescent="0.2">
      <c r="A203" s="6" t="s">
        <v>1758</v>
      </c>
      <c r="B203" s="22">
        <v>217</v>
      </c>
      <c r="E203">
        <v>200</v>
      </c>
      <c r="F203" s="6" t="s">
        <v>1230</v>
      </c>
      <c r="G203">
        <v>157</v>
      </c>
    </row>
    <row r="204" spans="1:7" x14ac:dyDescent="0.2">
      <c r="A204" s="6" t="s">
        <v>196</v>
      </c>
      <c r="B204" s="22">
        <v>85</v>
      </c>
      <c r="E204">
        <v>201</v>
      </c>
      <c r="F204" s="6" t="s">
        <v>1050</v>
      </c>
      <c r="G204">
        <v>1796</v>
      </c>
    </row>
    <row r="205" spans="1:7" x14ac:dyDescent="0.2">
      <c r="A205" s="6" t="s">
        <v>516</v>
      </c>
      <c r="B205" s="22">
        <v>92</v>
      </c>
      <c r="E205">
        <v>202</v>
      </c>
      <c r="F205" s="6" t="s">
        <v>1009</v>
      </c>
      <c r="G205">
        <v>1538</v>
      </c>
    </row>
    <row r="206" spans="1:7" x14ac:dyDescent="0.2">
      <c r="A206" s="6" t="s">
        <v>221</v>
      </c>
      <c r="B206" s="22">
        <v>203</v>
      </c>
      <c r="E206">
        <v>203</v>
      </c>
      <c r="F206" s="6" t="s">
        <v>29</v>
      </c>
      <c r="G206">
        <v>24</v>
      </c>
    </row>
    <row r="207" spans="1:7" x14ac:dyDescent="0.2">
      <c r="A207" s="6" t="s">
        <v>1019</v>
      </c>
      <c r="B207" s="22">
        <v>21</v>
      </c>
      <c r="E207">
        <v>204</v>
      </c>
      <c r="F207" s="6" t="s">
        <v>1149</v>
      </c>
      <c r="G207">
        <v>92</v>
      </c>
    </row>
    <row r="208" spans="1:7" x14ac:dyDescent="0.2">
      <c r="A208" s="6" t="s">
        <v>1900</v>
      </c>
      <c r="B208" s="22">
        <v>105</v>
      </c>
      <c r="E208">
        <v>205</v>
      </c>
      <c r="F208" s="6" t="s">
        <v>1515</v>
      </c>
      <c r="G208">
        <v>191</v>
      </c>
    </row>
    <row r="209" spans="1:7" x14ac:dyDescent="0.2">
      <c r="A209" s="6" t="s">
        <v>1888</v>
      </c>
      <c r="B209" s="22">
        <v>3777</v>
      </c>
      <c r="E209">
        <v>206</v>
      </c>
      <c r="F209" s="6" t="s">
        <v>1278</v>
      </c>
      <c r="G209">
        <v>1198</v>
      </c>
    </row>
    <row r="210" spans="1:7" x14ac:dyDescent="0.2">
      <c r="A210" s="6" t="s">
        <v>1488</v>
      </c>
      <c r="B210" s="22">
        <v>1596</v>
      </c>
      <c r="E210">
        <v>207</v>
      </c>
      <c r="F210" s="6" t="s">
        <v>834</v>
      </c>
      <c r="G210">
        <v>151</v>
      </c>
    </row>
    <row r="211" spans="1:7" x14ac:dyDescent="0.2">
      <c r="A211" s="6" t="s">
        <v>622</v>
      </c>
      <c r="B211" s="22">
        <v>254</v>
      </c>
      <c r="E211">
        <v>208</v>
      </c>
      <c r="F211" s="6" t="s">
        <v>694</v>
      </c>
      <c r="G211">
        <v>2468</v>
      </c>
    </row>
    <row r="212" spans="1:7" x14ac:dyDescent="0.2">
      <c r="A212" s="6" t="s">
        <v>1284</v>
      </c>
      <c r="B212" s="22">
        <v>2144</v>
      </c>
      <c r="E212">
        <v>209</v>
      </c>
      <c r="F212" s="6" t="s">
        <v>1567</v>
      </c>
      <c r="G212">
        <v>248</v>
      </c>
    </row>
    <row r="213" spans="1:7" x14ac:dyDescent="0.2">
      <c r="A213" s="6" t="s">
        <v>265</v>
      </c>
      <c r="B213" s="22">
        <v>83</v>
      </c>
      <c r="E213">
        <v>210</v>
      </c>
      <c r="F213" s="6" t="s">
        <v>487</v>
      </c>
      <c r="G213">
        <v>934</v>
      </c>
    </row>
    <row r="214" spans="1:7" x14ac:dyDescent="0.2">
      <c r="A214" s="6" t="s">
        <v>1135</v>
      </c>
      <c r="B214" s="22">
        <v>2690</v>
      </c>
      <c r="E214">
        <v>211</v>
      </c>
      <c r="F214" s="6" t="s">
        <v>1427</v>
      </c>
      <c r="G214">
        <v>79</v>
      </c>
    </row>
    <row r="215" spans="1:7" x14ac:dyDescent="0.2">
      <c r="A215" s="6" t="s">
        <v>948</v>
      </c>
      <c r="B215" s="22">
        <v>1</v>
      </c>
      <c r="E215">
        <v>212</v>
      </c>
      <c r="F215" s="6" t="s">
        <v>1040</v>
      </c>
      <c r="G215">
        <v>54</v>
      </c>
    </row>
    <row r="216" spans="1:7" x14ac:dyDescent="0.2">
      <c r="A216" s="6" t="s">
        <v>768</v>
      </c>
      <c r="B216" s="22">
        <v>23</v>
      </c>
      <c r="E216">
        <v>213</v>
      </c>
      <c r="F216" s="6" t="s">
        <v>1078</v>
      </c>
      <c r="G216">
        <v>846</v>
      </c>
    </row>
    <row r="217" spans="1:7" x14ac:dyDescent="0.2">
      <c r="A217" s="6" t="s">
        <v>1990</v>
      </c>
      <c r="B217" s="22">
        <v>323</v>
      </c>
      <c r="E217">
        <v>214</v>
      </c>
      <c r="F217" s="6" t="s">
        <v>1196</v>
      </c>
      <c r="G217">
        <v>64</v>
      </c>
    </row>
    <row r="218" spans="1:7" x14ac:dyDescent="0.2">
      <c r="A218" s="6" t="s">
        <v>1784</v>
      </c>
      <c r="B218" s="22">
        <v>57</v>
      </c>
      <c r="E218">
        <v>215</v>
      </c>
      <c r="F218" s="6" t="s">
        <v>600</v>
      </c>
      <c r="G218">
        <v>15</v>
      </c>
    </row>
    <row r="219" spans="1:7" x14ac:dyDescent="0.2">
      <c r="A219" s="6" t="s">
        <v>1480</v>
      </c>
      <c r="B219" s="22">
        <v>60</v>
      </c>
      <c r="E219">
        <v>216</v>
      </c>
      <c r="F219" s="6" t="s">
        <v>952</v>
      </c>
      <c r="G219">
        <v>31</v>
      </c>
    </row>
    <row r="220" spans="1:7" x14ac:dyDescent="0.2">
      <c r="A220" s="6" t="s">
        <v>1151</v>
      </c>
      <c r="B220" s="22">
        <v>1028</v>
      </c>
      <c r="E220">
        <v>217</v>
      </c>
      <c r="F220" s="6" t="s">
        <v>1105</v>
      </c>
      <c r="G220">
        <v>1784</v>
      </c>
    </row>
    <row r="221" spans="1:7" x14ac:dyDescent="0.2">
      <c r="A221" s="6" t="s">
        <v>251</v>
      </c>
      <c r="B221" s="22">
        <v>164</v>
      </c>
      <c r="E221">
        <v>218</v>
      </c>
      <c r="F221" s="6" t="s">
        <v>176</v>
      </c>
      <c r="G221">
        <v>38</v>
      </c>
    </row>
    <row r="222" spans="1:7" x14ac:dyDescent="0.2">
      <c r="A222" s="6" t="s">
        <v>614</v>
      </c>
      <c r="B222" s="22">
        <v>2062</v>
      </c>
      <c r="E222">
        <v>219</v>
      </c>
      <c r="F222" s="6" t="s">
        <v>1782</v>
      </c>
      <c r="G222">
        <v>67</v>
      </c>
    </row>
    <row r="223" spans="1:7" x14ac:dyDescent="0.2">
      <c r="A223" s="6" t="s">
        <v>568</v>
      </c>
      <c r="B223" s="22">
        <v>186</v>
      </c>
      <c r="E223">
        <v>220</v>
      </c>
      <c r="F223" s="6" t="s">
        <v>1689</v>
      </c>
      <c r="G223">
        <v>70</v>
      </c>
    </row>
    <row r="224" spans="1:7" x14ac:dyDescent="0.2">
      <c r="A224" s="6" t="s">
        <v>1298</v>
      </c>
      <c r="B224" s="22">
        <v>96</v>
      </c>
      <c r="E224">
        <v>221</v>
      </c>
      <c r="F224" s="6" t="s">
        <v>1585</v>
      </c>
      <c r="G224">
        <v>10</v>
      </c>
    </row>
    <row r="225" spans="1:7" x14ac:dyDescent="0.2">
      <c r="A225" s="6" t="s">
        <v>1679</v>
      </c>
      <c r="B225" s="22">
        <v>252</v>
      </c>
      <c r="E225">
        <v>222</v>
      </c>
      <c r="F225" s="6" t="s">
        <v>999</v>
      </c>
      <c r="G225">
        <v>1120</v>
      </c>
    </row>
    <row r="226" spans="1:7" x14ac:dyDescent="0.2">
      <c r="A226" s="6" t="s">
        <v>1528</v>
      </c>
      <c r="B226" s="22">
        <v>3388</v>
      </c>
      <c r="E226">
        <v>223</v>
      </c>
      <c r="F226" s="6" t="s">
        <v>1366</v>
      </c>
      <c r="G226">
        <v>131</v>
      </c>
    </row>
    <row r="227" spans="1:7" x14ac:dyDescent="0.2">
      <c r="A227" s="6" t="s">
        <v>901</v>
      </c>
      <c r="B227" s="22">
        <v>219</v>
      </c>
      <c r="E227">
        <v>224</v>
      </c>
      <c r="F227" s="6" t="s">
        <v>1394</v>
      </c>
      <c r="G227">
        <v>111</v>
      </c>
    </row>
    <row r="228" spans="1:7" x14ac:dyDescent="0.2">
      <c r="A228" s="6" t="s">
        <v>297</v>
      </c>
      <c r="B228" s="22">
        <v>662</v>
      </c>
      <c r="E228">
        <v>225</v>
      </c>
      <c r="F228" s="6" t="s">
        <v>1423</v>
      </c>
      <c r="G228">
        <v>77</v>
      </c>
    </row>
    <row r="229" spans="1:7" x14ac:dyDescent="0.2">
      <c r="A229" s="6" t="s">
        <v>1762</v>
      </c>
      <c r="B229" s="22">
        <v>3272</v>
      </c>
      <c r="E229">
        <v>226</v>
      </c>
      <c r="F229" s="6" t="s">
        <v>750</v>
      </c>
      <c r="G229">
        <v>923</v>
      </c>
    </row>
    <row r="230" spans="1:7" x14ac:dyDescent="0.2">
      <c r="A230" s="6" t="s">
        <v>526</v>
      </c>
      <c r="B230" s="22">
        <v>329</v>
      </c>
      <c r="E230">
        <v>227</v>
      </c>
      <c r="F230" s="6" t="s">
        <v>1517</v>
      </c>
      <c r="G230">
        <v>16</v>
      </c>
    </row>
    <row r="231" spans="1:7" x14ac:dyDescent="0.2">
      <c r="A231" s="6" t="s">
        <v>1643</v>
      </c>
      <c r="B231" s="22">
        <v>218</v>
      </c>
      <c r="E231">
        <v>228</v>
      </c>
      <c r="F231" s="6" t="s">
        <v>1399</v>
      </c>
      <c r="G231">
        <v>2955</v>
      </c>
    </row>
    <row r="232" spans="1:7" x14ac:dyDescent="0.2">
      <c r="A232" s="6" t="s">
        <v>2013</v>
      </c>
      <c r="B232" s="22">
        <v>75</v>
      </c>
      <c r="E232">
        <v>229</v>
      </c>
      <c r="F232" s="6" t="s">
        <v>396</v>
      </c>
      <c r="G232">
        <v>26</v>
      </c>
    </row>
    <row r="233" spans="1:7" x14ac:dyDescent="0.2">
      <c r="A233" s="6" t="s">
        <v>1898</v>
      </c>
      <c r="B233" s="22">
        <v>1902</v>
      </c>
      <c r="E233">
        <v>230</v>
      </c>
      <c r="F233" s="6" t="s">
        <v>794</v>
      </c>
      <c r="G233">
        <v>2176</v>
      </c>
    </row>
    <row r="234" spans="1:7" x14ac:dyDescent="0.2">
      <c r="A234" s="6" t="s">
        <v>1786</v>
      </c>
      <c r="B234" s="22">
        <v>1229</v>
      </c>
      <c r="E234">
        <v>231</v>
      </c>
      <c r="F234" s="6" t="s">
        <v>724</v>
      </c>
      <c r="G234">
        <v>1072</v>
      </c>
    </row>
    <row r="235" spans="1:7" x14ac:dyDescent="0.2">
      <c r="A235" s="6" t="s">
        <v>372</v>
      </c>
      <c r="B235" s="22">
        <v>164</v>
      </c>
      <c r="E235">
        <v>232</v>
      </c>
      <c r="F235" s="6" t="s">
        <v>38</v>
      </c>
      <c r="G235">
        <v>18</v>
      </c>
    </row>
    <row r="236" spans="1:7" x14ac:dyDescent="0.2">
      <c r="A236" s="6" t="s">
        <v>1466</v>
      </c>
      <c r="B236" s="22">
        <v>1785</v>
      </c>
      <c r="E236">
        <v>233</v>
      </c>
      <c r="F236" s="6" t="s">
        <v>2008</v>
      </c>
      <c r="G236">
        <v>64</v>
      </c>
    </row>
    <row r="237" spans="1:7" x14ac:dyDescent="0.2">
      <c r="A237" s="6" t="s">
        <v>1368</v>
      </c>
      <c r="B237" s="22">
        <v>87</v>
      </c>
      <c r="E237">
        <v>234</v>
      </c>
      <c r="F237" s="6" t="s">
        <v>493</v>
      </c>
      <c r="G237">
        <v>17</v>
      </c>
    </row>
    <row r="238" spans="1:7" x14ac:dyDescent="0.2">
      <c r="A238" s="6" t="s">
        <v>223</v>
      </c>
      <c r="B238" s="22">
        <v>1482</v>
      </c>
      <c r="E238">
        <v>235</v>
      </c>
      <c r="F238" s="6" t="s">
        <v>1656</v>
      </c>
      <c r="G238">
        <v>679</v>
      </c>
    </row>
    <row r="239" spans="1:7" x14ac:dyDescent="0.2">
      <c r="A239" s="6" t="s">
        <v>626</v>
      </c>
      <c r="B239" s="22">
        <v>176</v>
      </c>
      <c r="E239">
        <v>236</v>
      </c>
      <c r="F239" s="6" t="s">
        <v>448</v>
      </c>
      <c r="G239">
        <v>168</v>
      </c>
    </row>
    <row r="240" spans="1:7" x14ac:dyDescent="0.2">
      <c r="A240" s="6" t="s">
        <v>656</v>
      </c>
      <c r="B240" s="22">
        <v>245</v>
      </c>
      <c r="E240">
        <v>237</v>
      </c>
      <c r="F240" s="6" t="s">
        <v>424</v>
      </c>
      <c r="G240">
        <v>886</v>
      </c>
    </row>
    <row r="241" spans="1:7" x14ac:dyDescent="0.2">
      <c r="A241" s="6" t="s">
        <v>1332</v>
      </c>
      <c r="B241" s="22">
        <v>4697</v>
      </c>
      <c r="E241">
        <v>238</v>
      </c>
      <c r="F241" s="6" t="s">
        <v>354</v>
      </c>
      <c r="G241">
        <v>1467</v>
      </c>
    </row>
    <row r="242" spans="1:7" x14ac:dyDescent="0.2">
      <c r="A242" s="6" t="s">
        <v>604</v>
      </c>
      <c r="B242" s="22">
        <v>133</v>
      </c>
      <c r="E242">
        <v>239</v>
      </c>
      <c r="F242" s="6" t="s">
        <v>706</v>
      </c>
      <c r="G242">
        <v>33</v>
      </c>
    </row>
    <row r="243" spans="1:7" x14ac:dyDescent="0.2">
      <c r="A243" s="6" t="s">
        <v>342</v>
      </c>
      <c r="B243" s="22">
        <v>768</v>
      </c>
      <c r="E243">
        <v>240</v>
      </c>
      <c r="F243" s="6" t="s">
        <v>54</v>
      </c>
      <c r="G243">
        <v>27</v>
      </c>
    </row>
    <row r="244" spans="1:7" x14ac:dyDescent="0.2">
      <c r="A244" s="6" t="s">
        <v>336</v>
      </c>
      <c r="B244" s="22">
        <v>117</v>
      </c>
      <c r="E244">
        <v>241</v>
      </c>
      <c r="F244" s="6" t="s">
        <v>75</v>
      </c>
      <c r="G244">
        <v>674</v>
      </c>
    </row>
    <row r="245" spans="1:7" x14ac:dyDescent="0.2">
      <c r="A245" s="6" t="s">
        <v>1182</v>
      </c>
      <c r="B245" s="22">
        <v>589</v>
      </c>
      <c r="E245">
        <v>242</v>
      </c>
      <c r="F245" s="6" t="s">
        <v>1330</v>
      </c>
      <c r="G245">
        <v>2928</v>
      </c>
    </row>
    <row r="246" spans="1:7" x14ac:dyDescent="0.2">
      <c r="A246" s="6" t="s">
        <v>1468</v>
      </c>
      <c r="B246" s="22">
        <v>656</v>
      </c>
      <c r="E246">
        <v>243</v>
      </c>
      <c r="F246" s="6" t="s">
        <v>704</v>
      </c>
      <c r="G246">
        <v>128</v>
      </c>
    </row>
    <row r="247" spans="1:7" x14ac:dyDescent="0.2">
      <c r="A247" s="6" t="s">
        <v>1524</v>
      </c>
      <c r="B247" s="22">
        <v>140</v>
      </c>
      <c r="E247">
        <v>244</v>
      </c>
      <c r="F247" s="6" t="s">
        <v>1207</v>
      </c>
      <c r="G247">
        <v>42</v>
      </c>
    </row>
    <row r="248" spans="1:7" x14ac:dyDescent="0.2">
      <c r="A248" s="6" t="s">
        <v>215</v>
      </c>
      <c r="B248" s="22">
        <v>1000</v>
      </c>
      <c r="E248">
        <v>245</v>
      </c>
      <c r="F248" s="6" t="s">
        <v>1719</v>
      </c>
      <c r="G248">
        <v>33</v>
      </c>
    </row>
    <row r="249" spans="1:7" x14ac:dyDescent="0.2">
      <c r="A249" s="6" t="s">
        <v>808</v>
      </c>
      <c r="B249" s="22">
        <v>355</v>
      </c>
      <c r="E249">
        <v>246</v>
      </c>
      <c r="F249" s="6" t="s">
        <v>915</v>
      </c>
      <c r="G249">
        <v>792</v>
      </c>
    </row>
    <row r="250" spans="1:7" x14ac:dyDescent="0.2">
      <c r="A250" s="6" t="s">
        <v>313</v>
      </c>
      <c r="B250" s="22">
        <v>2443</v>
      </c>
      <c r="E250">
        <v>247</v>
      </c>
      <c r="F250" s="6" t="s">
        <v>1832</v>
      </c>
      <c r="G250">
        <v>1</v>
      </c>
    </row>
    <row r="251" spans="1:7" x14ac:dyDescent="0.2">
      <c r="A251" s="6" t="s">
        <v>674</v>
      </c>
      <c r="B251" s="22">
        <v>121</v>
      </c>
      <c r="E251">
        <v>248</v>
      </c>
      <c r="F251" s="6" t="s">
        <v>944</v>
      </c>
      <c r="G251">
        <v>605</v>
      </c>
    </row>
    <row r="252" spans="1:7" x14ac:dyDescent="0.2">
      <c r="A252" s="6" t="s">
        <v>826</v>
      </c>
      <c r="B252" s="22">
        <v>424</v>
      </c>
      <c r="E252">
        <v>249</v>
      </c>
      <c r="F252" s="6" t="s">
        <v>1082</v>
      </c>
      <c r="G252">
        <v>10</v>
      </c>
    </row>
    <row r="253" spans="1:7" x14ac:dyDescent="0.2">
      <c r="A253" s="6" t="s">
        <v>160</v>
      </c>
      <c r="B253" s="22">
        <v>164</v>
      </c>
      <c r="E253">
        <v>250</v>
      </c>
      <c r="F253" s="6" t="s">
        <v>1860</v>
      </c>
      <c r="G253">
        <v>141</v>
      </c>
    </row>
    <row r="254" spans="1:7" x14ac:dyDescent="0.2">
      <c r="A254" s="6" t="s">
        <v>315</v>
      </c>
      <c r="B254" s="22">
        <v>89</v>
      </c>
      <c r="E254">
        <v>251</v>
      </c>
      <c r="F254" s="6" t="s">
        <v>1536</v>
      </c>
      <c r="G254">
        <v>1</v>
      </c>
    </row>
    <row r="255" spans="1:7" x14ac:dyDescent="0.2">
      <c r="A255" s="6" t="s">
        <v>917</v>
      </c>
      <c r="B255" s="22">
        <v>10</v>
      </c>
      <c r="E255">
        <v>252</v>
      </c>
      <c r="F255" s="6" t="s">
        <v>650</v>
      </c>
      <c r="G255">
        <v>49</v>
      </c>
    </row>
    <row r="256" spans="1:7" x14ac:dyDescent="0.2">
      <c r="A256" s="6" t="s">
        <v>594</v>
      </c>
      <c r="B256" s="22">
        <v>61</v>
      </c>
      <c r="E256">
        <v>253</v>
      </c>
      <c r="F256" s="6" t="s">
        <v>48</v>
      </c>
      <c r="G256">
        <v>44</v>
      </c>
    </row>
    <row r="257" spans="1:7" x14ac:dyDescent="0.2">
      <c r="A257" s="6" t="s">
        <v>1448</v>
      </c>
      <c r="B257" s="22">
        <v>2025</v>
      </c>
      <c r="E257">
        <v>254</v>
      </c>
      <c r="F257" s="6" t="s">
        <v>1633</v>
      </c>
      <c r="G257">
        <v>1225</v>
      </c>
    </row>
    <row r="258" spans="1:7" x14ac:dyDescent="0.2">
      <c r="A258" s="6" t="s">
        <v>1166</v>
      </c>
      <c r="B258" s="22">
        <v>198</v>
      </c>
      <c r="E258">
        <v>255</v>
      </c>
      <c r="F258" s="6" t="s">
        <v>810</v>
      </c>
      <c r="G258">
        <v>44</v>
      </c>
    </row>
    <row r="259" spans="1:7" x14ac:dyDescent="0.2">
      <c r="A259" s="6" t="s">
        <v>426</v>
      </c>
      <c r="B259" s="22">
        <v>1442</v>
      </c>
      <c r="E259">
        <v>256</v>
      </c>
      <c r="F259" s="6" t="s">
        <v>1013</v>
      </c>
      <c r="G259">
        <v>554</v>
      </c>
    </row>
    <row r="260" spans="1:7" x14ac:dyDescent="0.2">
      <c r="A260" s="6" t="s">
        <v>1870</v>
      </c>
      <c r="B260" s="22">
        <v>225</v>
      </c>
      <c r="E260">
        <v>257</v>
      </c>
      <c r="F260" s="6" t="s">
        <v>1017</v>
      </c>
      <c r="G260">
        <v>648</v>
      </c>
    </row>
    <row r="261" spans="1:7" x14ac:dyDescent="0.2">
      <c r="A261" s="6" t="s">
        <v>503</v>
      </c>
      <c r="B261" s="22">
        <v>5880</v>
      </c>
      <c r="E261">
        <v>258</v>
      </c>
      <c r="F261" s="6" t="s">
        <v>1322</v>
      </c>
      <c r="G261">
        <v>257</v>
      </c>
    </row>
    <row r="262" spans="1:7" x14ac:dyDescent="0.2">
      <c r="A262" s="6" t="s">
        <v>1433</v>
      </c>
      <c r="B262" s="22">
        <v>7295</v>
      </c>
      <c r="E262">
        <v>259</v>
      </c>
      <c r="F262" s="6" t="s">
        <v>1858</v>
      </c>
      <c r="G262">
        <v>523</v>
      </c>
    </row>
    <row r="263" spans="1:7" x14ac:dyDescent="0.2">
      <c r="A263" s="6" t="s">
        <v>1202</v>
      </c>
      <c r="B263" s="22">
        <v>87</v>
      </c>
      <c r="E263">
        <v>260</v>
      </c>
      <c r="F263" s="6" t="s">
        <v>552</v>
      </c>
      <c r="G263">
        <v>1</v>
      </c>
    </row>
    <row r="264" spans="1:7" x14ac:dyDescent="0.2">
      <c r="A264" s="6" t="s">
        <v>231</v>
      </c>
      <c r="B264" s="22">
        <v>679</v>
      </c>
      <c r="E264">
        <v>261</v>
      </c>
      <c r="F264" s="6" t="s">
        <v>1950</v>
      </c>
      <c r="G264">
        <v>55</v>
      </c>
    </row>
    <row r="265" spans="1:7" x14ac:dyDescent="0.2">
      <c r="A265" s="6" t="s">
        <v>1086</v>
      </c>
      <c r="B265" s="22">
        <v>32</v>
      </c>
      <c r="E265">
        <v>262</v>
      </c>
      <c r="F265" s="6" t="s">
        <v>1334</v>
      </c>
      <c r="G265">
        <v>2915</v>
      </c>
    </row>
    <row r="266" spans="1:7" x14ac:dyDescent="0.2">
      <c r="A266" s="6" t="s">
        <v>1627</v>
      </c>
      <c r="B266" s="22">
        <v>78</v>
      </c>
      <c r="E266">
        <v>263</v>
      </c>
      <c r="F266" s="6" t="s">
        <v>1554</v>
      </c>
      <c r="G266">
        <v>1274</v>
      </c>
    </row>
    <row r="267" spans="1:7" x14ac:dyDescent="0.2">
      <c r="A267" s="6" t="s">
        <v>1992</v>
      </c>
      <c r="B267" s="22">
        <v>75</v>
      </c>
      <c r="E267">
        <v>264</v>
      </c>
      <c r="F267" s="6" t="s">
        <v>1840</v>
      </c>
      <c r="G267">
        <v>16</v>
      </c>
    </row>
    <row r="268" spans="1:7" x14ac:dyDescent="0.2">
      <c r="A268" s="6" t="s">
        <v>255</v>
      </c>
      <c r="B268" s="22">
        <v>37</v>
      </c>
      <c r="E268">
        <v>265</v>
      </c>
      <c r="F268" s="6" t="s">
        <v>61</v>
      </c>
      <c r="G268">
        <v>200</v>
      </c>
    </row>
    <row r="269" spans="1:7" x14ac:dyDescent="0.2">
      <c r="A269" s="6" t="s">
        <v>1194</v>
      </c>
      <c r="B269" s="22">
        <v>558</v>
      </c>
      <c r="E269">
        <v>266</v>
      </c>
      <c r="F269" s="6" t="s">
        <v>360</v>
      </c>
      <c r="G269">
        <v>1059</v>
      </c>
    </row>
    <row r="270" spans="1:7" x14ac:dyDescent="0.2">
      <c r="A270" s="6" t="s">
        <v>1103</v>
      </c>
      <c r="B270" s="22">
        <v>9</v>
      </c>
      <c r="E270">
        <v>267</v>
      </c>
      <c r="F270" s="6" t="s">
        <v>1956</v>
      </c>
      <c r="G270">
        <v>114</v>
      </c>
    </row>
    <row r="271" spans="1:7" x14ac:dyDescent="0.2">
      <c r="A271" s="6" t="s">
        <v>524</v>
      </c>
      <c r="B271" s="22">
        <v>57</v>
      </c>
      <c r="E271">
        <v>268</v>
      </c>
      <c r="F271" s="6" t="s">
        <v>931</v>
      </c>
      <c r="G271">
        <v>32</v>
      </c>
    </row>
    <row r="272" spans="1:7" x14ac:dyDescent="0.2">
      <c r="A272" s="6" t="s">
        <v>1701</v>
      </c>
      <c r="B272" s="22">
        <v>119</v>
      </c>
      <c r="E272">
        <v>269</v>
      </c>
      <c r="F272" s="6" t="s">
        <v>418</v>
      </c>
      <c r="G272">
        <v>86</v>
      </c>
    </row>
    <row r="273" spans="1:7" x14ac:dyDescent="0.2">
      <c r="A273" s="6" t="s">
        <v>1032</v>
      </c>
      <c r="B273" s="22">
        <v>610</v>
      </c>
      <c r="E273">
        <v>270</v>
      </c>
      <c r="F273" s="6" t="s">
        <v>558</v>
      </c>
      <c r="G273">
        <v>1335</v>
      </c>
    </row>
    <row r="274" spans="1:7" x14ac:dyDescent="0.2">
      <c r="A274" s="6" t="s">
        <v>253</v>
      </c>
      <c r="B274" s="22">
        <v>448</v>
      </c>
      <c r="E274">
        <v>271</v>
      </c>
      <c r="F274" s="6" t="s">
        <v>267</v>
      </c>
      <c r="G274">
        <v>60</v>
      </c>
    </row>
    <row r="275" spans="1:7" x14ac:dyDescent="0.2">
      <c r="A275" s="6" t="s">
        <v>628</v>
      </c>
      <c r="B275" s="22">
        <v>267</v>
      </c>
      <c r="E275">
        <v>272</v>
      </c>
      <c r="F275" s="6" t="s">
        <v>170</v>
      </c>
      <c r="G275">
        <v>2253</v>
      </c>
    </row>
    <row r="276" spans="1:7" x14ac:dyDescent="0.2">
      <c r="A276" s="6" t="s">
        <v>538</v>
      </c>
      <c r="B276" s="22">
        <v>238</v>
      </c>
      <c r="E276">
        <v>273</v>
      </c>
      <c r="F276" s="6" t="s">
        <v>1099</v>
      </c>
      <c r="G276">
        <v>6080</v>
      </c>
    </row>
    <row r="277" spans="1:7" x14ac:dyDescent="0.2">
      <c r="A277" s="6" t="s">
        <v>1715</v>
      </c>
      <c r="B277" s="22">
        <v>155</v>
      </c>
      <c r="E277">
        <v>274</v>
      </c>
      <c r="F277" s="6" t="s">
        <v>155</v>
      </c>
      <c r="G277">
        <v>120</v>
      </c>
    </row>
    <row r="278" spans="1:7" x14ac:dyDescent="0.2">
      <c r="A278" s="6" t="s">
        <v>125</v>
      </c>
      <c r="B278" s="22">
        <v>198</v>
      </c>
      <c r="E278">
        <v>275</v>
      </c>
      <c r="F278" s="6" t="s">
        <v>855</v>
      </c>
      <c r="G278">
        <v>40</v>
      </c>
    </row>
    <row r="279" spans="1:7" x14ac:dyDescent="0.2">
      <c r="A279" s="6" t="s">
        <v>824</v>
      </c>
      <c r="B279" s="22">
        <v>1068</v>
      </c>
      <c r="E279">
        <v>276</v>
      </c>
      <c r="F279" s="6" t="s">
        <v>664</v>
      </c>
      <c r="G279">
        <v>7</v>
      </c>
    </row>
    <row r="280" spans="1:7" x14ac:dyDescent="0.2">
      <c r="A280" s="6" t="s">
        <v>1512</v>
      </c>
      <c r="B280" s="22">
        <v>180</v>
      </c>
      <c r="E280">
        <v>277</v>
      </c>
      <c r="F280" s="6" t="s">
        <v>1356</v>
      </c>
      <c r="G280">
        <v>14</v>
      </c>
    </row>
    <row r="281" spans="1:7" x14ac:dyDescent="0.2">
      <c r="A281" s="6" t="s">
        <v>2004</v>
      </c>
      <c r="B281" s="22">
        <v>64</v>
      </c>
      <c r="E281">
        <v>278</v>
      </c>
      <c r="F281" s="6" t="s">
        <v>1205</v>
      </c>
      <c r="G281">
        <v>71</v>
      </c>
    </row>
    <row r="282" spans="1:7" x14ac:dyDescent="0.2">
      <c r="A282" s="6" t="s">
        <v>1971</v>
      </c>
      <c r="B282" s="22">
        <v>24</v>
      </c>
      <c r="E282">
        <v>279</v>
      </c>
      <c r="F282" s="6" t="s">
        <v>1804</v>
      </c>
      <c r="G282">
        <v>1825</v>
      </c>
    </row>
    <row r="283" spans="1:7" x14ac:dyDescent="0.2">
      <c r="A283" s="6" t="s">
        <v>1115</v>
      </c>
      <c r="B283" s="22">
        <v>202</v>
      </c>
      <c r="E283">
        <v>280</v>
      </c>
      <c r="F283" s="6" t="s">
        <v>1920</v>
      </c>
      <c r="G283">
        <v>1691</v>
      </c>
    </row>
    <row r="284" spans="1:7" x14ac:dyDescent="0.2">
      <c r="A284" s="6" t="s">
        <v>1462</v>
      </c>
      <c r="B284" s="22">
        <v>202</v>
      </c>
      <c r="E284">
        <v>281</v>
      </c>
      <c r="F284" s="6" t="s">
        <v>180</v>
      </c>
      <c r="G284">
        <v>12</v>
      </c>
    </row>
    <row r="285" spans="1:7" x14ac:dyDescent="0.2">
      <c r="A285" s="6" t="s">
        <v>317</v>
      </c>
      <c r="B285" s="22">
        <v>159</v>
      </c>
      <c r="E285">
        <v>282</v>
      </c>
      <c r="F285" s="6" t="s">
        <v>692</v>
      </c>
      <c r="G285">
        <v>80</v>
      </c>
    </row>
    <row r="286" spans="1:7" x14ac:dyDescent="0.2">
      <c r="A286" s="6" t="s">
        <v>1850</v>
      </c>
      <c r="B286" s="22">
        <v>80</v>
      </c>
      <c r="E286">
        <v>283</v>
      </c>
      <c r="F286" s="6" t="s">
        <v>702</v>
      </c>
      <c r="G286">
        <v>73</v>
      </c>
    </row>
    <row r="287" spans="1:7" x14ac:dyDescent="0.2">
      <c r="A287" s="6" t="s">
        <v>736</v>
      </c>
      <c r="B287" s="22">
        <v>328</v>
      </c>
      <c r="E287">
        <v>284</v>
      </c>
      <c r="F287" s="6" t="s">
        <v>954</v>
      </c>
      <c r="G287">
        <v>1181</v>
      </c>
    </row>
    <row r="288" spans="1:7" x14ac:dyDescent="0.2">
      <c r="A288" s="6" t="s">
        <v>1390</v>
      </c>
      <c r="B288" s="22">
        <v>331</v>
      </c>
      <c r="E288">
        <v>285</v>
      </c>
      <c r="F288" s="6" t="s">
        <v>897</v>
      </c>
      <c r="G288">
        <v>83</v>
      </c>
    </row>
    <row r="289" spans="1:7" x14ac:dyDescent="0.2">
      <c r="A289" s="6" t="s">
        <v>1407</v>
      </c>
      <c r="B289" s="22">
        <v>110</v>
      </c>
      <c r="E289">
        <v>286</v>
      </c>
      <c r="F289" s="6" t="s">
        <v>472</v>
      </c>
      <c r="G289">
        <v>226</v>
      </c>
    </row>
    <row r="290" spans="1:7" x14ac:dyDescent="0.2">
      <c r="A290" s="6" t="s">
        <v>1502</v>
      </c>
      <c r="B290" s="22">
        <v>1121</v>
      </c>
      <c r="E290">
        <v>287</v>
      </c>
      <c r="F290" s="6" t="s">
        <v>752</v>
      </c>
      <c r="G290">
        <v>1</v>
      </c>
    </row>
    <row r="291" spans="1:7" x14ac:dyDescent="0.2">
      <c r="A291" s="6" t="s">
        <v>764</v>
      </c>
      <c r="B291" s="22">
        <v>40</v>
      </c>
      <c r="E291">
        <v>288</v>
      </c>
      <c r="F291" s="6" t="s">
        <v>962</v>
      </c>
      <c r="G291">
        <v>46</v>
      </c>
    </row>
    <row r="292" spans="1:7" x14ac:dyDescent="0.2">
      <c r="A292" s="6" t="s">
        <v>1969</v>
      </c>
      <c r="B292" s="22">
        <v>594</v>
      </c>
      <c r="E292">
        <v>289</v>
      </c>
      <c r="F292" s="6" t="s">
        <v>79</v>
      </c>
      <c r="G292">
        <v>558</v>
      </c>
    </row>
    <row r="293" spans="1:7" x14ac:dyDescent="0.2">
      <c r="A293" s="6" t="s">
        <v>976</v>
      </c>
      <c r="B293" s="22">
        <v>2436</v>
      </c>
      <c r="E293">
        <v>290</v>
      </c>
      <c r="F293" s="6" t="s">
        <v>1442</v>
      </c>
      <c r="G293">
        <v>83</v>
      </c>
    </row>
    <row r="294" spans="1:7" x14ac:dyDescent="0.2">
      <c r="A294" s="6" t="s">
        <v>211</v>
      </c>
      <c r="B294" s="22">
        <v>411</v>
      </c>
      <c r="E294">
        <v>291</v>
      </c>
      <c r="F294" s="6" t="s">
        <v>554</v>
      </c>
      <c r="G294">
        <v>101</v>
      </c>
    </row>
    <row r="295" spans="1:7" x14ac:dyDescent="0.2">
      <c r="A295" s="6" t="s">
        <v>728</v>
      </c>
      <c r="B295" s="22">
        <v>1690</v>
      </c>
      <c r="E295">
        <v>292</v>
      </c>
      <c r="F295" s="6" t="s">
        <v>1364</v>
      </c>
      <c r="G295">
        <v>752</v>
      </c>
    </row>
    <row r="296" spans="1:7" x14ac:dyDescent="0.2">
      <c r="A296" s="6" t="s">
        <v>534</v>
      </c>
      <c r="B296" s="22">
        <v>1684</v>
      </c>
      <c r="E296">
        <v>293</v>
      </c>
      <c r="F296" s="6" t="s">
        <v>1044</v>
      </c>
      <c r="G296">
        <v>579</v>
      </c>
    </row>
    <row r="297" spans="1:7" x14ac:dyDescent="0.2">
      <c r="A297" s="6" t="s">
        <v>978</v>
      </c>
      <c r="B297" s="22">
        <v>80</v>
      </c>
      <c r="E297">
        <v>294</v>
      </c>
      <c r="F297" s="6" t="s">
        <v>642</v>
      </c>
      <c r="G297">
        <v>1910</v>
      </c>
    </row>
    <row r="298" spans="1:7" x14ac:dyDescent="0.2">
      <c r="A298" s="6" t="s">
        <v>1583</v>
      </c>
      <c r="B298" s="22">
        <v>78</v>
      </c>
      <c r="E298">
        <v>295</v>
      </c>
      <c r="F298" s="6" t="s">
        <v>644</v>
      </c>
      <c r="G298">
        <v>38</v>
      </c>
    </row>
    <row r="299" spans="1:7" x14ac:dyDescent="0.2">
      <c r="A299" s="6" t="s">
        <v>1965</v>
      </c>
      <c r="B299" s="22">
        <v>114</v>
      </c>
      <c r="E299">
        <v>296</v>
      </c>
      <c r="F299" s="6" t="s">
        <v>1556</v>
      </c>
      <c r="G299">
        <v>210</v>
      </c>
    </row>
    <row r="300" spans="1:7" x14ac:dyDescent="0.2">
      <c r="A300" s="6" t="s">
        <v>1352</v>
      </c>
      <c r="B300" s="22">
        <v>264</v>
      </c>
      <c r="E300">
        <v>297</v>
      </c>
      <c r="F300" s="6" t="s">
        <v>1055</v>
      </c>
      <c r="G300">
        <v>62</v>
      </c>
    </row>
    <row r="301" spans="1:7" x14ac:dyDescent="0.2">
      <c r="A301" s="6" t="s">
        <v>580</v>
      </c>
      <c r="B301" s="22">
        <v>5512</v>
      </c>
      <c r="E301">
        <v>298</v>
      </c>
      <c r="F301" s="6" t="s">
        <v>1068</v>
      </c>
      <c r="G301">
        <v>362</v>
      </c>
    </row>
    <row r="302" spans="1:7" x14ac:dyDescent="0.2">
      <c r="A302" s="6" t="s">
        <v>1256</v>
      </c>
      <c r="B302" s="22">
        <v>2230</v>
      </c>
      <c r="E302">
        <v>299</v>
      </c>
      <c r="F302" s="6" t="s">
        <v>1645</v>
      </c>
      <c r="G302">
        <v>67</v>
      </c>
    </row>
    <row r="303" spans="1:7" x14ac:dyDescent="0.2">
      <c r="A303" s="6" t="s">
        <v>778</v>
      </c>
      <c r="B303" s="22">
        <v>139</v>
      </c>
      <c r="E303">
        <v>300</v>
      </c>
      <c r="F303" s="6" t="s">
        <v>1924</v>
      </c>
      <c r="G303">
        <v>13</v>
      </c>
    </row>
    <row r="304" spans="1:7" x14ac:dyDescent="0.2">
      <c r="A304" s="6" t="s">
        <v>83</v>
      </c>
      <c r="B304" s="22">
        <v>142</v>
      </c>
      <c r="E304">
        <v>301</v>
      </c>
      <c r="F304" s="6" t="s">
        <v>1240</v>
      </c>
      <c r="G304">
        <v>82</v>
      </c>
    </row>
    <row r="305" spans="1:7" x14ac:dyDescent="0.2">
      <c r="A305" s="6" t="s">
        <v>51</v>
      </c>
      <c r="B305" s="22">
        <v>220</v>
      </c>
      <c r="E305">
        <v>302</v>
      </c>
      <c r="F305" s="6" t="s">
        <v>564</v>
      </c>
      <c r="G305">
        <v>15</v>
      </c>
    </row>
    <row r="306" spans="1:7" x14ac:dyDescent="0.2">
      <c r="A306" s="6" t="s">
        <v>796</v>
      </c>
      <c r="B306" s="22">
        <v>169</v>
      </c>
      <c r="E306">
        <v>303</v>
      </c>
      <c r="F306" s="6" t="s">
        <v>1286</v>
      </c>
      <c r="G306">
        <v>64</v>
      </c>
    </row>
    <row r="307" spans="1:7" x14ac:dyDescent="0.2">
      <c r="A307" s="6" t="s">
        <v>1872</v>
      </c>
      <c r="B307" s="22">
        <v>255</v>
      </c>
      <c r="E307">
        <v>304</v>
      </c>
      <c r="F307" s="6" t="s">
        <v>207</v>
      </c>
      <c r="G307">
        <v>838</v>
      </c>
    </row>
    <row r="308" spans="1:7" x14ac:dyDescent="0.2">
      <c r="A308" s="6" t="s">
        <v>1946</v>
      </c>
      <c r="B308" s="22">
        <v>112</v>
      </c>
      <c r="E308">
        <v>305</v>
      </c>
      <c r="F308" s="6" t="s">
        <v>738</v>
      </c>
      <c r="G308">
        <v>147</v>
      </c>
    </row>
    <row r="309" spans="1:7" x14ac:dyDescent="0.2">
      <c r="A309" s="6" t="s">
        <v>1095</v>
      </c>
      <c r="B309" s="22">
        <v>63</v>
      </c>
      <c r="E309">
        <v>306</v>
      </c>
      <c r="F309" s="6" t="s">
        <v>1617</v>
      </c>
      <c r="G309">
        <v>6</v>
      </c>
    </row>
    <row r="310" spans="1:7" x14ac:dyDescent="0.2">
      <c r="A310" s="6" t="s">
        <v>1530</v>
      </c>
      <c r="B310" s="22">
        <v>280</v>
      </c>
      <c r="E310">
        <v>307</v>
      </c>
      <c r="F310" s="6" t="s">
        <v>1874</v>
      </c>
      <c r="G310">
        <v>38</v>
      </c>
    </row>
    <row r="311" spans="1:7" x14ac:dyDescent="0.2">
      <c r="A311" s="6" t="s">
        <v>988</v>
      </c>
      <c r="B311" s="22">
        <v>381</v>
      </c>
      <c r="E311">
        <v>308</v>
      </c>
      <c r="F311" s="6" t="s">
        <v>1494</v>
      </c>
      <c r="G311">
        <v>10</v>
      </c>
    </row>
    <row r="312" spans="1:7" x14ac:dyDescent="0.2">
      <c r="A312" s="6" t="s">
        <v>303</v>
      </c>
      <c r="B312" s="22">
        <v>774</v>
      </c>
      <c r="E312">
        <v>309</v>
      </c>
      <c r="F312" s="6" t="s">
        <v>243</v>
      </c>
      <c r="G312">
        <v>714</v>
      </c>
    </row>
    <row r="313" spans="1:7" x14ac:dyDescent="0.2">
      <c r="A313" s="6" t="s">
        <v>1542</v>
      </c>
      <c r="B313" s="22">
        <v>137</v>
      </c>
      <c r="E313">
        <v>310</v>
      </c>
      <c r="F313" s="6" t="s">
        <v>882</v>
      </c>
      <c r="G313">
        <v>1439</v>
      </c>
    </row>
    <row r="314" spans="1:7" x14ac:dyDescent="0.2">
      <c r="A314" s="6" t="s">
        <v>658</v>
      </c>
      <c r="B314" s="22">
        <v>32</v>
      </c>
      <c r="E314">
        <v>311</v>
      </c>
      <c r="F314" s="6" t="s">
        <v>404</v>
      </c>
      <c r="G314">
        <v>782</v>
      </c>
    </row>
    <row r="315" spans="1:7" x14ac:dyDescent="0.2">
      <c r="A315" s="6" t="s">
        <v>734</v>
      </c>
      <c r="B315" s="22">
        <v>1257</v>
      </c>
      <c r="E315">
        <v>312</v>
      </c>
      <c r="F315" s="6" t="s">
        <v>1800</v>
      </c>
      <c r="G315">
        <v>1886</v>
      </c>
    </row>
    <row r="316" spans="1:7" x14ac:dyDescent="0.2">
      <c r="A316" s="6" t="s">
        <v>1228</v>
      </c>
      <c r="B316" s="22">
        <v>4006</v>
      </c>
      <c r="E316">
        <v>313</v>
      </c>
      <c r="F316" s="6" t="s">
        <v>686</v>
      </c>
      <c r="G316">
        <v>30</v>
      </c>
    </row>
    <row r="317" spans="1:7" x14ac:dyDescent="0.2">
      <c r="A317" s="6" t="s">
        <v>1569</v>
      </c>
      <c r="B317" s="22">
        <v>513</v>
      </c>
      <c r="E317">
        <v>314</v>
      </c>
      <c r="F317" s="6" t="s">
        <v>392</v>
      </c>
      <c r="G317">
        <v>67</v>
      </c>
    </row>
    <row r="318" spans="1:7" x14ac:dyDescent="0.2">
      <c r="A318" s="6" t="s">
        <v>235</v>
      </c>
      <c r="B318" s="22">
        <v>610</v>
      </c>
      <c r="E318">
        <v>315</v>
      </c>
      <c r="F318" s="6" t="s">
        <v>434</v>
      </c>
      <c r="G318">
        <v>86</v>
      </c>
    </row>
    <row r="319" spans="1:7" x14ac:dyDescent="0.2">
      <c r="A319" s="6" t="s">
        <v>362</v>
      </c>
      <c r="B319" s="22">
        <v>1194</v>
      </c>
      <c r="E319">
        <v>316</v>
      </c>
      <c r="F319" s="6" t="s">
        <v>295</v>
      </c>
      <c r="G319">
        <v>3387</v>
      </c>
    </row>
    <row r="320" spans="1:7" x14ac:dyDescent="0.2">
      <c r="A320" s="6" t="s">
        <v>1892</v>
      </c>
      <c r="B320" s="22">
        <v>85</v>
      </c>
      <c r="E320">
        <v>317</v>
      </c>
      <c r="F320" s="6" t="s">
        <v>742</v>
      </c>
      <c r="G320">
        <v>331</v>
      </c>
    </row>
    <row r="321" spans="1:7" x14ac:dyDescent="0.2">
      <c r="A321" s="6" t="s">
        <v>1922</v>
      </c>
      <c r="B321" s="22">
        <v>181</v>
      </c>
      <c r="E321">
        <v>318</v>
      </c>
      <c r="F321" s="6" t="s">
        <v>2023</v>
      </c>
      <c r="G321">
        <v>374</v>
      </c>
    </row>
    <row r="322" spans="1:7" x14ac:dyDescent="0.2">
      <c r="A322" s="6" t="s">
        <v>330</v>
      </c>
      <c r="B322" s="22">
        <v>326</v>
      </c>
      <c r="E322">
        <v>319</v>
      </c>
      <c r="F322" s="6" t="s">
        <v>1587</v>
      </c>
      <c r="G322">
        <v>2201</v>
      </c>
    </row>
    <row r="323" spans="1:7" x14ac:dyDescent="0.2">
      <c r="A323" s="6" t="s">
        <v>192</v>
      </c>
      <c r="B323" s="22">
        <v>54</v>
      </c>
      <c r="E323">
        <v>320</v>
      </c>
      <c r="F323" s="6" t="s">
        <v>1123</v>
      </c>
      <c r="G323">
        <v>77</v>
      </c>
    </row>
    <row r="324" spans="1:7" x14ac:dyDescent="0.2">
      <c r="A324" s="6" t="s">
        <v>923</v>
      </c>
      <c r="B324" s="22">
        <v>192</v>
      </c>
      <c r="E324">
        <v>321</v>
      </c>
      <c r="F324" s="6" t="s">
        <v>891</v>
      </c>
      <c r="G324">
        <v>118</v>
      </c>
    </row>
    <row r="325" spans="1:7" x14ac:dyDescent="0.2">
      <c r="A325" s="6" t="s">
        <v>1772</v>
      </c>
      <c r="B325" s="22">
        <v>121</v>
      </c>
      <c r="E325">
        <v>322</v>
      </c>
      <c r="F325" s="6" t="s">
        <v>475</v>
      </c>
      <c r="G325">
        <v>1625</v>
      </c>
    </row>
    <row r="326" spans="1:7" x14ac:dyDescent="0.2">
      <c r="A326" s="6" t="s">
        <v>237</v>
      </c>
      <c r="B326" s="22">
        <v>180</v>
      </c>
      <c r="E326">
        <v>323</v>
      </c>
      <c r="F326" s="6" t="s">
        <v>620</v>
      </c>
      <c r="G326">
        <v>132</v>
      </c>
    </row>
    <row r="327" spans="1:7" x14ac:dyDescent="0.2">
      <c r="A327" s="6" t="s">
        <v>1139</v>
      </c>
      <c r="B327" s="22">
        <v>156</v>
      </c>
      <c r="E327">
        <v>324</v>
      </c>
      <c r="F327" s="6" t="s">
        <v>249</v>
      </c>
      <c r="G327">
        <v>1</v>
      </c>
    </row>
    <row r="328" spans="1:7" x14ac:dyDescent="0.2">
      <c r="A328" s="6" t="s">
        <v>1180</v>
      </c>
      <c r="B328" s="22">
        <v>5180</v>
      </c>
      <c r="E328">
        <v>325</v>
      </c>
      <c r="F328" s="6" t="s">
        <v>1061</v>
      </c>
      <c r="G328">
        <v>19</v>
      </c>
    </row>
    <row r="329" spans="1:7" x14ac:dyDescent="0.2">
      <c r="A329" s="6" t="s">
        <v>1647</v>
      </c>
      <c r="B329" s="22">
        <v>76</v>
      </c>
      <c r="E329">
        <v>326</v>
      </c>
      <c r="F329" s="6" t="s">
        <v>1386</v>
      </c>
      <c r="G329">
        <v>58</v>
      </c>
    </row>
    <row r="330" spans="1:7" x14ac:dyDescent="0.2">
      <c r="A330" s="6" t="s">
        <v>913</v>
      </c>
      <c r="B330" s="22">
        <v>91</v>
      </c>
      <c r="E330">
        <v>327</v>
      </c>
      <c r="F330" s="6" t="s">
        <v>991</v>
      </c>
      <c r="G330">
        <v>575</v>
      </c>
    </row>
    <row r="331" spans="1:7" x14ac:dyDescent="0.2">
      <c r="A331" s="6" t="s">
        <v>278</v>
      </c>
      <c r="B331" s="22">
        <v>126</v>
      </c>
      <c r="E331">
        <v>328</v>
      </c>
      <c r="F331" s="6" t="s">
        <v>1048</v>
      </c>
      <c r="G331">
        <v>0</v>
      </c>
    </row>
    <row r="332" spans="1:7" x14ac:dyDescent="0.2">
      <c r="A332" s="6" t="s">
        <v>942</v>
      </c>
      <c r="B332" s="22">
        <v>439</v>
      </c>
      <c r="E332">
        <v>329</v>
      </c>
      <c r="F332" s="6" t="s">
        <v>1609</v>
      </c>
      <c r="G332">
        <v>859</v>
      </c>
    </row>
    <row r="333" spans="1:7" x14ac:dyDescent="0.2">
      <c r="A333" s="6" t="s">
        <v>34</v>
      </c>
      <c r="B333" s="22">
        <v>174</v>
      </c>
      <c r="E333">
        <v>330</v>
      </c>
      <c r="F333" s="6" t="s">
        <v>483</v>
      </c>
      <c r="G333">
        <v>143</v>
      </c>
    </row>
    <row r="334" spans="1:7" x14ac:dyDescent="0.2">
      <c r="A334" s="6" t="s">
        <v>1328</v>
      </c>
      <c r="B334" s="22">
        <v>375</v>
      </c>
      <c r="E334">
        <v>331</v>
      </c>
      <c r="F334" s="6" t="s">
        <v>1625</v>
      </c>
      <c r="G334">
        <v>31</v>
      </c>
    </row>
    <row r="335" spans="1:7" x14ac:dyDescent="0.2">
      <c r="A335" s="6" t="s">
        <v>344</v>
      </c>
      <c r="B335" s="22">
        <v>51</v>
      </c>
      <c r="E335">
        <v>332</v>
      </c>
      <c r="F335" s="6" t="s">
        <v>672</v>
      </c>
      <c r="G335">
        <v>16</v>
      </c>
    </row>
    <row r="336" spans="1:7" x14ac:dyDescent="0.2">
      <c r="A336" s="6" t="s">
        <v>1232</v>
      </c>
      <c r="B336" s="22">
        <v>1629</v>
      </c>
      <c r="E336">
        <v>333</v>
      </c>
      <c r="F336" s="6" t="s">
        <v>1662</v>
      </c>
      <c r="G336">
        <v>36</v>
      </c>
    </row>
    <row r="337" spans="1:7" x14ac:dyDescent="0.2">
      <c r="A337" s="6" t="s">
        <v>670</v>
      </c>
      <c r="B337" s="22">
        <v>75</v>
      </c>
      <c r="E337">
        <v>334</v>
      </c>
      <c r="F337" s="6" t="s">
        <v>428</v>
      </c>
      <c r="G337">
        <v>35</v>
      </c>
    </row>
    <row r="338" spans="1:7" x14ac:dyDescent="0.2">
      <c r="A338" s="6" t="s">
        <v>700</v>
      </c>
      <c r="B338" s="22">
        <v>307</v>
      </c>
      <c r="E338">
        <v>335</v>
      </c>
      <c r="F338" s="6" t="s">
        <v>1635</v>
      </c>
      <c r="G338">
        <v>1</v>
      </c>
    </row>
    <row r="339" spans="1:7" x14ac:dyDescent="0.2">
      <c r="A339" s="6" t="s">
        <v>1651</v>
      </c>
      <c r="B339" s="22">
        <v>19</v>
      </c>
      <c r="E339">
        <v>336</v>
      </c>
      <c r="F339" s="6" t="s">
        <v>1918</v>
      </c>
      <c r="G339">
        <v>263</v>
      </c>
    </row>
    <row r="340" spans="1:7" x14ac:dyDescent="0.2">
      <c r="A340" s="6" t="s">
        <v>1954</v>
      </c>
      <c r="B340" s="22">
        <v>266</v>
      </c>
      <c r="E340">
        <v>337</v>
      </c>
      <c r="F340" s="6" t="s">
        <v>1344</v>
      </c>
      <c r="G340">
        <v>3868</v>
      </c>
    </row>
    <row r="341" spans="1:7" x14ac:dyDescent="0.2">
      <c r="A341" s="6" t="s">
        <v>1129</v>
      </c>
      <c r="B341" s="22">
        <v>49</v>
      </c>
      <c r="E341">
        <v>338</v>
      </c>
      <c r="F341" s="6" t="s">
        <v>972</v>
      </c>
      <c r="G341">
        <v>535</v>
      </c>
    </row>
    <row r="342" spans="1:7" x14ac:dyDescent="0.2">
      <c r="A342" s="6" t="s">
        <v>1072</v>
      </c>
      <c r="B342" s="22">
        <v>35</v>
      </c>
      <c r="E342">
        <v>339</v>
      </c>
      <c r="F342" s="6" t="s">
        <v>1318</v>
      </c>
      <c r="G342">
        <v>94</v>
      </c>
    </row>
    <row r="343" spans="1:7" x14ac:dyDescent="0.2">
      <c r="A343" s="6" t="s">
        <v>272</v>
      </c>
      <c r="B343" s="22">
        <v>676</v>
      </c>
      <c r="E343">
        <v>340</v>
      </c>
      <c r="F343" s="6" t="s">
        <v>1593</v>
      </c>
      <c r="G343">
        <v>831</v>
      </c>
    </row>
    <row r="344" spans="1:7" x14ac:dyDescent="0.2">
      <c r="A344" s="6" t="s">
        <v>726</v>
      </c>
      <c r="B344" s="22">
        <v>1095</v>
      </c>
      <c r="E344">
        <v>341</v>
      </c>
      <c r="F344" s="6" t="s">
        <v>1176</v>
      </c>
      <c r="G344">
        <v>37</v>
      </c>
    </row>
    <row r="345" spans="1:7" x14ac:dyDescent="0.2">
      <c r="A345" s="6" t="s">
        <v>458</v>
      </c>
      <c r="B345" s="22">
        <v>4498</v>
      </c>
      <c r="E345">
        <v>342</v>
      </c>
      <c r="F345" s="6" t="s">
        <v>1218</v>
      </c>
      <c r="G345">
        <v>1368</v>
      </c>
    </row>
    <row r="346" spans="1:7" x14ac:dyDescent="0.2">
      <c r="A346" s="6" t="s">
        <v>1844</v>
      </c>
      <c r="B346" s="22">
        <v>191</v>
      </c>
      <c r="E346">
        <v>343</v>
      </c>
      <c r="F346" s="6" t="s">
        <v>398</v>
      </c>
      <c r="G346">
        <v>1258</v>
      </c>
    </row>
    <row r="347" spans="1:7" x14ac:dyDescent="0.2">
      <c r="A347" s="6" t="s">
        <v>1842</v>
      </c>
      <c r="B347" s="22">
        <v>236</v>
      </c>
      <c r="E347">
        <v>344</v>
      </c>
      <c r="F347" s="6" t="s">
        <v>1846</v>
      </c>
      <c r="G347">
        <v>41</v>
      </c>
    </row>
    <row r="348" spans="1:7" x14ac:dyDescent="0.2">
      <c r="A348" s="6" t="s">
        <v>1446</v>
      </c>
      <c r="B348" s="22">
        <v>116</v>
      </c>
      <c r="E348">
        <v>345</v>
      </c>
      <c r="F348" s="6" t="s">
        <v>358</v>
      </c>
      <c r="G348">
        <v>5681</v>
      </c>
    </row>
    <row r="349" spans="1:7" x14ac:dyDescent="0.2">
      <c r="A349" s="6" t="s">
        <v>696</v>
      </c>
      <c r="B349" s="22">
        <v>5168</v>
      </c>
      <c r="E349">
        <v>346</v>
      </c>
      <c r="F349" s="6" t="s">
        <v>1599</v>
      </c>
      <c r="G349">
        <v>2108</v>
      </c>
    </row>
    <row r="350" spans="1:7" x14ac:dyDescent="0.2">
      <c r="A350" s="6" t="s">
        <v>1589</v>
      </c>
      <c r="B350" s="22">
        <v>676</v>
      </c>
      <c r="E350">
        <v>347</v>
      </c>
      <c r="F350" s="6" t="s">
        <v>1909</v>
      </c>
      <c r="G350">
        <v>67</v>
      </c>
    </row>
    <row r="351" spans="1:7" x14ac:dyDescent="0.2">
      <c r="A351" s="6" t="s">
        <v>1938</v>
      </c>
      <c r="B351" s="22">
        <v>1548</v>
      </c>
      <c r="E351">
        <v>348</v>
      </c>
      <c r="F351" s="6" t="s">
        <v>1930</v>
      </c>
      <c r="G351">
        <v>1</v>
      </c>
    </row>
    <row r="352" spans="1:7" x14ac:dyDescent="0.2">
      <c r="A352" s="6" t="s">
        <v>748</v>
      </c>
      <c r="B352" s="22">
        <v>3779</v>
      </c>
      <c r="E352">
        <v>349</v>
      </c>
      <c r="F352" s="6" t="s">
        <v>1316</v>
      </c>
      <c r="G352">
        <v>65</v>
      </c>
    </row>
    <row r="353" spans="1:7" x14ac:dyDescent="0.2">
      <c r="A353" s="6" t="s">
        <v>1030</v>
      </c>
      <c r="B353" s="22">
        <v>2443</v>
      </c>
      <c r="E353">
        <v>350</v>
      </c>
      <c r="F353" s="6" t="s">
        <v>1216</v>
      </c>
      <c r="G353">
        <v>156</v>
      </c>
    </row>
    <row r="354" spans="1:7" x14ac:dyDescent="0.2">
      <c r="A354" s="6" t="s">
        <v>388</v>
      </c>
      <c r="B354" s="22">
        <v>955</v>
      </c>
      <c r="E354">
        <v>351</v>
      </c>
      <c r="F354" s="6" t="s">
        <v>1186</v>
      </c>
      <c r="G354">
        <v>35</v>
      </c>
    </row>
    <row r="355" spans="1:7" x14ac:dyDescent="0.2">
      <c r="A355" s="6" t="s">
        <v>2006</v>
      </c>
      <c r="B355" s="22">
        <v>226</v>
      </c>
      <c r="E355">
        <v>352</v>
      </c>
      <c r="F355" s="6" t="s">
        <v>632</v>
      </c>
      <c r="G355">
        <v>908</v>
      </c>
    </row>
    <row r="356" spans="1:7" x14ac:dyDescent="0.2">
      <c r="A356" s="6" t="s">
        <v>836</v>
      </c>
      <c r="B356" s="22">
        <v>1608</v>
      </c>
      <c r="E356">
        <v>353</v>
      </c>
      <c r="F356" s="6" t="s">
        <v>1342</v>
      </c>
      <c r="G356">
        <v>1</v>
      </c>
    </row>
    <row r="357" spans="1:7" x14ac:dyDescent="0.2">
      <c r="A357" s="6" t="s">
        <v>1172</v>
      </c>
      <c r="B357" s="22">
        <v>1790</v>
      </c>
      <c r="E357">
        <v>354</v>
      </c>
      <c r="F357" s="6" t="s">
        <v>1942</v>
      </c>
      <c r="G357">
        <v>830</v>
      </c>
    </row>
    <row r="358" spans="1:7" x14ac:dyDescent="0.2">
      <c r="A358" s="6" t="s">
        <v>2025</v>
      </c>
      <c r="B358" s="22">
        <v>1122</v>
      </c>
      <c r="E358">
        <v>355</v>
      </c>
      <c r="F358" s="6" t="s">
        <v>956</v>
      </c>
      <c r="G358">
        <v>39</v>
      </c>
    </row>
    <row r="359" spans="1:7" x14ac:dyDescent="0.2">
      <c r="A359" s="6" t="s">
        <v>151</v>
      </c>
      <c r="B359" s="22">
        <v>75</v>
      </c>
      <c r="E359">
        <v>356</v>
      </c>
      <c r="F359" s="6" t="s">
        <v>136</v>
      </c>
      <c r="G359">
        <v>48</v>
      </c>
    </row>
    <row r="360" spans="1:7" x14ac:dyDescent="0.2">
      <c r="A360" s="6" t="s">
        <v>865</v>
      </c>
      <c r="B360" s="22">
        <v>484</v>
      </c>
      <c r="E360">
        <v>357</v>
      </c>
      <c r="F360" s="6" t="s">
        <v>63</v>
      </c>
      <c r="G360">
        <v>452</v>
      </c>
    </row>
    <row r="361" spans="1:7" x14ac:dyDescent="0.2">
      <c r="A361" s="6" t="s">
        <v>1975</v>
      </c>
      <c r="B361" s="22">
        <v>252</v>
      </c>
      <c r="E361">
        <v>358</v>
      </c>
      <c r="F361" s="6" t="s">
        <v>1340</v>
      </c>
      <c r="G361">
        <v>602</v>
      </c>
    </row>
    <row r="362" spans="1:7" x14ac:dyDescent="0.2">
      <c r="A362" s="6" t="s">
        <v>540</v>
      </c>
      <c r="B362" s="22">
        <v>53</v>
      </c>
      <c r="E362">
        <v>359</v>
      </c>
      <c r="F362" s="6" t="s">
        <v>708</v>
      </c>
      <c r="G362">
        <v>1063</v>
      </c>
    </row>
    <row r="363" spans="1:7" x14ac:dyDescent="0.2">
      <c r="A363" s="6" t="s">
        <v>903</v>
      </c>
      <c r="B363" s="22">
        <v>2526</v>
      </c>
      <c r="E363">
        <v>360</v>
      </c>
      <c r="F363" s="6" t="s">
        <v>1121</v>
      </c>
      <c r="G363">
        <v>1296</v>
      </c>
    </row>
    <row r="364" spans="1:7" x14ac:dyDescent="0.2">
      <c r="A364" s="6" t="s">
        <v>608</v>
      </c>
      <c r="B364" s="22">
        <v>91</v>
      </c>
      <c r="E364">
        <v>361</v>
      </c>
      <c r="F364" s="6" t="s">
        <v>688</v>
      </c>
      <c r="G364">
        <v>17</v>
      </c>
    </row>
    <row r="365" spans="1:7" x14ac:dyDescent="0.2">
      <c r="A365" s="6" t="s">
        <v>219</v>
      </c>
      <c r="B365" s="22">
        <v>71</v>
      </c>
      <c r="E365">
        <v>362</v>
      </c>
      <c r="F365" s="6" t="s">
        <v>1308</v>
      </c>
      <c r="G365">
        <v>105</v>
      </c>
    </row>
    <row r="366" spans="1:7" x14ac:dyDescent="0.2">
      <c r="A366" s="6" t="s">
        <v>536</v>
      </c>
      <c r="B366" s="22">
        <v>250</v>
      </c>
      <c r="F366" s="6" t="s">
        <v>2068</v>
      </c>
      <c r="G366">
        <v>213164</v>
      </c>
    </row>
    <row r="367" spans="1:7" x14ac:dyDescent="0.2">
      <c r="A367" s="6" t="s">
        <v>1526</v>
      </c>
      <c r="B367" s="22">
        <v>34</v>
      </c>
    </row>
    <row r="368" spans="1:7" x14ac:dyDescent="0.2">
      <c r="A368" s="6" t="s">
        <v>66</v>
      </c>
      <c r="B368" s="22">
        <v>100</v>
      </c>
    </row>
    <row r="369" spans="1:2" x14ac:dyDescent="0.2">
      <c r="A369" s="6" t="s">
        <v>1160</v>
      </c>
      <c r="B369" s="22">
        <v>126</v>
      </c>
    </row>
    <row r="370" spans="1:2" x14ac:dyDescent="0.2">
      <c r="A370" s="6" t="s">
        <v>636</v>
      </c>
      <c r="B370" s="22">
        <v>10</v>
      </c>
    </row>
    <row r="371" spans="1:2" x14ac:dyDescent="0.2">
      <c r="A371" s="6" t="s">
        <v>1354</v>
      </c>
      <c r="B371" s="22">
        <v>504</v>
      </c>
    </row>
    <row r="372" spans="1:2" x14ac:dyDescent="0.2">
      <c r="A372" s="6" t="s">
        <v>1703</v>
      </c>
      <c r="B372" s="22">
        <v>1758</v>
      </c>
    </row>
    <row r="373" spans="1:2" x14ac:dyDescent="0.2">
      <c r="A373" s="6" t="s">
        <v>510</v>
      </c>
      <c r="B373" s="22">
        <v>2551</v>
      </c>
    </row>
    <row r="374" spans="1:2" x14ac:dyDescent="0.2">
      <c r="A374" s="6" t="s">
        <v>1834</v>
      </c>
      <c r="B374" s="22">
        <v>159</v>
      </c>
    </row>
    <row r="375" spans="1:2" x14ac:dyDescent="0.2">
      <c r="A375" s="6" t="s">
        <v>328</v>
      </c>
      <c r="B375" s="22">
        <v>115</v>
      </c>
    </row>
    <row r="376" spans="1:2" x14ac:dyDescent="0.2">
      <c r="A376" s="6" t="s">
        <v>1001</v>
      </c>
      <c r="B376" s="22">
        <v>113</v>
      </c>
    </row>
    <row r="377" spans="1:2" x14ac:dyDescent="0.2">
      <c r="A377" s="6" t="s">
        <v>1127</v>
      </c>
      <c r="B377" s="22">
        <v>395</v>
      </c>
    </row>
    <row r="378" spans="1:2" x14ac:dyDescent="0.2">
      <c r="A378" s="6" t="s">
        <v>843</v>
      </c>
      <c r="B378" s="22">
        <v>1604</v>
      </c>
    </row>
    <row r="379" spans="1:2" x14ac:dyDescent="0.2">
      <c r="A379" s="6" t="s">
        <v>1111</v>
      </c>
      <c r="B379" s="22">
        <v>2218</v>
      </c>
    </row>
    <row r="380" spans="1:2" x14ac:dyDescent="0.2">
      <c r="A380" s="6" t="s">
        <v>1733</v>
      </c>
      <c r="B380" s="22">
        <v>1</v>
      </c>
    </row>
    <row r="381" spans="1:2" x14ac:dyDescent="0.2">
      <c r="A381" s="6" t="s">
        <v>1036</v>
      </c>
      <c r="B381" s="22">
        <v>268</v>
      </c>
    </row>
    <row r="382" spans="1:2" x14ac:dyDescent="0.2">
      <c r="A382" s="6" t="s">
        <v>596</v>
      </c>
      <c r="B382" s="22">
        <v>1894</v>
      </c>
    </row>
    <row r="383" spans="1:2" x14ac:dyDescent="0.2">
      <c r="A383" s="6" t="s">
        <v>1629</v>
      </c>
      <c r="B383" s="22">
        <v>185</v>
      </c>
    </row>
    <row r="384" spans="1:2" x14ac:dyDescent="0.2">
      <c r="A384" s="6" t="s">
        <v>241</v>
      </c>
      <c r="B384" s="22">
        <v>2331</v>
      </c>
    </row>
    <row r="385" spans="1:2" x14ac:dyDescent="0.2">
      <c r="A385" s="6" t="s">
        <v>1963</v>
      </c>
      <c r="B385" s="22">
        <v>1573</v>
      </c>
    </row>
    <row r="386" spans="1:2" x14ac:dyDescent="0.2">
      <c r="A386" s="6" t="s">
        <v>420</v>
      </c>
      <c r="B386" s="22">
        <v>340</v>
      </c>
    </row>
    <row r="387" spans="1:2" x14ac:dyDescent="0.2">
      <c r="A387" s="6" t="s">
        <v>1713</v>
      </c>
      <c r="B387" s="22">
        <v>3533</v>
      </c>
    </row>
    <row r="388" spans="1:2" x14ac:dyDescent="0.2">
      <c r="A388" s="6" t="s">
        <v>1358</v>
      </c>
      <c r="B388" s="22">
        <v>390</v>
      </c>
    </row>
    <row r="389" spans="1:2" x14ac:dyDescent="0.2">
      <c r="A389" s="6" t="s">
        <v>491</v>
      </c>
      <c r="B389" s="22">
        <v>1539</v>
      </c>
    </row>
    <row r="390" spans="1:2" x14ac:dyDescent="0.2">
      <c r="A390" s="6" t="s">
        <v>326</v>
      </c>
      <c r="B390" s="22">
        <v>50</v>
      </c>
    </row>
    <row r="391" spans="1:2" x14ac:dyDescent="0.2">
      <c r="A391" s="6" t="s">
        <v>1981</v>
      </c>
      <c r="B391" s="22">
        <v>140</v>
      </c>
    </row>
    <row r="392" spans="1:2" x14ac:dyDescent="0.2">
      <c r="A392" s="6" t="s">
        <v>495</v>
      </c>
      <c r="B392" s="22">
        <v>2179</v>
      </c>
    </row>
    <row r="393" spans="1:2" x14ac:dyDescent="0.2">
      <c r="A393" s="6" t="s">
        <v>1988</v>
      </c>
      <c r="B393" s="22">
        <v>742</v>
      </c>
    </row>
    <row r="394" spans="1:2" x14ac:dyDescent="0.2">
      <c r="A394" s="6" t="s">
        <v>984</v>
      </c>
      <c r="B394" s="22">
        <v>16</v>
      </c>
    </row>
    <row r="395" spans="1:2" x14ac:dyDescent="0.2">
      <c r="A395" s="6" t="s">
        <v>1262</v>
      </c>
      <c r="B395" s="22">
        <v>6406</v>
      </c>
    </row>
    <row r="396" spans="1:2" x14ac:dyDescent="0.2">
      <c r="A396" s="6" t="s">
        <v>450</v>
      </c>
      <c r="B396" s="22">
        <v>13</v>
      </c>
    </row>
    <row r="397" spans="1:2" x14ac:dyDescent="0.2">
      <c r="A397" s="6" t="s">
        <v>1046</v>
      </c>
      <c r="B397" s="22">
        <v>2072</v>
      </c>
    </row>
    <row r="398" spans="1:2" x14ac:dyDescent="0.2">
      <c r="A398" s="6" t="s">
        <v>1164</v>
      </c>
      <c r="B398" s="22">
        <v>3177</v>
      </c>
    </row>
    <row r="399" spans="1:2" x14ac:dyDescent="0.2">
      <c r="A399" s="6" t="s">
        <v>1324</v>
      </c>
      <c r="B399" s="22">
        <v>194</v>
      </c>
    </row>
    <row r="400" spans="1:2" x14ac:dyDescent="0.2">
      <c r="A400" s="6" t="s">
        <v>1534</v>
      </c>
      <c r="B400" s="22">
        <v>366</v>
      </c>
    </row>
    <row r="401" spans="1:2" x14ac:dyDescent="0.2">
      <c r="A401" s="6" t="s">
        <v>1458</v>
      </c>
      <c r="B401" s="22">
        <v>125</v>
      </c>
    </row>
    <row r="402" spans="1:2" x14ac:dyDescent="0.2">
      <c r="A402" s="6" t="s">
        <v>468</v>
      </c>
      <c r="B402" s="22">
        <v>2053</v>
      </c>
    </row>
    <row r="403" spans="1:2" x14ac:dyDescent="0.2">
      <c r="A403" s="6" t="s">
        <v>334</v>
      </c>
      <c r="B403" s="22">
        <v>1071</v>
      </c>
    </row>
    <row r="404" spans="1:2" x14ac:dyDescent="0.2">
      <c r="A404" s="6" t="s">
        <v>105</v>
      </c>
      <c r="B404" s="22">
        <v>4306</v>
      </c>
    </row>
    <row r="405" spans="1:2" x14ac:dyDescent="0.2">
      <c r="A405" s="6" t="s">
        <v>1764</v>
      </c>
      <c r="B405" s="22">
        <v>898</v>
      </c>
    </row>
    <row r="406" spans="1:2" x14ac:dyDescent="0.2">
      <c r="A406" s="6" t="s">
        <v>115</v>
      </c>
      <c r="B406" s="22">
        <v>16</v>
      </c>
    </row>
    <row r="407" spans="1:2" x14ac:dyDescent="0.2">
      <c r="A407" s="6" t="s">
        <v>1300</v>
      </c>
      <c r="B407" s="22">
        <v>750</v>
      </c>
    </row>
    <row r="408" spans="1:2" x14ac:dyDescent="0.2">
      <c r="A408" s="6" t="s">
        <v>1143</v>
      </c>
      <c r="B408" s="22">
        <v>762</v>
      </c>
    </row>
    <row r="409" spans="1:2" x14ac:dyDescent="0.2">
      <c r="A409" s="6" t="s">
        <v>1224</v>
      </c>
      <c r="B409" s="22">
        <v>102</v>
      </c>
    </row>
    <row r="410" spans="1:2" x14ac:dyDescent="0.2">
      <c r="A410" s="6" t="s">
        <v>1362</v>
      </c>
      <c r="B410" s="22">
        <v>77</v>
      </c>
    </row>
    <row r="411" spans="1:2" x14ac:dyDescent="0.2">
      <c r="A411" s="6" t="s">
        <v>1057</v>
      </c>
      <c r="B411" s="22">
        <v>347</v>
      </c>
    </row>
    <row r="412" spans="1:2" x14ac:dyDescent="0.2">
      <c r="A412" s="6" t="s">
        <v>1178</v>
      </c>
      <c r="B412" s="22">
        <v>244</v>
      </c>
    </row>
    <row r="413" spans="1:2" x14ac:dyDescent="0.2">
      <c r="A413" s="6" t="s">
        <v>1490</v>
      </c>
      <c r="B413" s="22">
        <v>524</v>
      </c>
    </row>
    <row r="414" spans="1:2" x14ac:dyDescent="0.2">
      <c r="A414" s="6" t="s">
        <v>1258</v>
      </c>
      <c r="B414" s="22">
        <v>383</v>
      </c>
    </row>
    <row r="415" spans="1:2" x14ac:dyDescent="0.2">
      <c r="A415" s="6" t="s">
        <v>477</v>
      </c>
      <c r="B415" s="22">
        <v>354</v>
      </c>
    </row>
    <row r="416" spans="1:2" x14ac:dyDescent="0.2">
      <c r="A416" s="6" t="s">
        <v>497</v>
      </c>
      <c r="B416" s="22">
        <v>138</v>
      </c>
    </row>
    <row r="417" spans="1:2" x14ac:dyDescent="0.2">
      <c r="A417" s="6" t="s">
        <v>1093</v>
      </c>
      <c r="B417" s="22">
        <v>1979</v>
      </c>
    </row>
    <row r="418" spans="1:2" x14ac:dyDescent="0.2">
      <c r="A418" s="6" t="s">
        <v>72</v>
      </c>
      <c r="B418" s="22">
        <v>135</v>
      </c>
    </row>
    <row r="419" spans="1:2" x14ac:dyDescent="0.2">
      <c r="A419" s="6" t="s">
        <v>506</v>
      </c>
      <c r="B419" s="22">
        <v>943</v>
      </c>
    </row>
    <row r="420" spans="1:2" x14ac:dyDescent="0.2">
      <c r="A420" s="6" t="s">
        <v>1573</v>
      </c>
      <c r="B420" s="22">
        <v>3410</v>
      </c>
    </row>
    <row r="421" spans="1:2" x14ac:dyDescent="0.2">
      <c r="A421" s="6" t="s">
        <v>1579</v>
      </c>
      <c r="B421" s="22">
        <v>5139</v>
      </c>
    </row>
    <row r="422" spans="1:2" x14ac:dyDescent="0.2">
      <c r="A422" s="6" t="s">
        <v>485</v>
      </c>
      <c r="B422" s="22">
        <v>1815</v>
      </c>
    </row>
    <row r="423" spans="1:2" x14ac:dyDescent="0.2">
      <c r="A423" s="6" t="s">
        <v>1131</v>
      </c>
      <c r="B423" s="22">
        <v>180</v>
      </c>
    </row>
    <row r="424" spans="1:2" x14ac:dyDescent="0.2">
      <c r="A424" s="6" t="s">
        <v>96</v>
      </c>
      <c r="B424" s="22">
        <v>1606</v>
      </c>
    </row>
    <row r="425" spans="1:2" x14ac:dyDescent="0.2">
      <c r="A425" s="6" t="s">
        <v>546</v>
      </c>
      <c r="B425" s="22">
        <v>1884</v>
      </c>
    </row>
    <row r="426" spans="1:2" x14ac:dyDescent="0.2">
      <c r="A426" s="6" t="s">
        <v>1693</v>
      </c>
      <c r="B426" s="22">
        <v>22</v>
      </c>
    </row>
    <row r="427" spans="1:2" x14ac:dyDescent="0.2">
      <c r="A427" s="6" t="s">
        <v>1405</v>
      </c>
      <c r="B427" s="22">
        <v>147</v>
      </c>
    </row>
    <row r="428" spans="1:2" x14ac:dyDescent="0.2">
      <c r="A428" s="6" t="s">
        <v>1868</v>
      </c>
      <c r="B428" s="22">
        <v>156</v>
      </c>
    </row>
    <row r="429" spans="1:2" x14ac:dyDescent="0.2">
      <c r="A429" s="6" t="s">
        <v>845</v>
      </c>
      <c r="B429" s="22">
        <v>454</v>
      </c>
    </row>
    <row r="430" spans="1:2" x14ac:dyDescent="0.2">
      <c r="A430" s="6" t="s">
        <v>274</v>
      </c>
      <c r="B430" s="22">
        <v>361</v>
      </c>
    </row>
    <row r="431" spans="1:2" x14ac:dyDescent="0.2">
      <c r="A431" s="6" t="s">
        <v>895</v>
      </c>
      <c r="B431" s="22">
        <v>162</v>
      </c>
    </row>
    <row r="432" spans="1:2" x14ac:dyDescent="0.2">
      <c r="A432" s="6" t="s">
        <v>1731</v>
      </c>
      <c r="B432" s="22">
        <v>307</v>
      </c>
    </row>
    <row r="433" spans="1:2" x14ac:dyDescent="0.2">
      <c r="A433" s="6" t="s">
        <v>186</v>
      </c>
      <c r="B433" s="22">
        <v>17</v>
      </c>
    </row>
    <row r="434" spans="1:2" x14ac:dyDescent="0.2">
      <c r="A434" s="6" t="s">
        <v>1666</v>
      </c>
      <c r="B434" s="22">
        <v>133</v>
      </c>
    </row>
    <row r="435" spans="1:2" x14ac:dyDescent="0.2">
      <c r="A435" s="6" t="s">
        <v>402</v>
      </c>
      <c r="B435" s="22">
        <v>1130</v>
      </c>
    </row>
    <row r="436" spans="1:2" x14ac:dyDescent="0.2">
      <c r="A436" s="6" t="s">
        <v>146</v>
      </c>
      <c r="B436" s="22">
        <v>1</v>
      </c>
    </row>
    <row r="437" spans="1:2" x14ac:dyDescent="0.2">
      <c r="A437" s="6" t="s">
        <v>1411</v>
      </c>
      <c r="B437" s="22">
        <v>134</v>
      </c>
    </row>
    <row r="438" spans="1:2" x14ac:dyDescent="0.2">
      <c r="A438" s="6" t="s">
        <v>722</v>
      </c>
      <c r="B438" s="22">
        <v>2283</v>
      </c>
    </row>
    <row r="439" spans="1:2" x14ac:dyDescent="0.2">
      <c r="A439" s="6" t="s">
        <v>1709</v>
      </c>
      <c r="B439" s="22">
        <v>261</v>
      </c>
    </row>
    <row r="440" spans="1:2" x14ac:dyDescent="0.2">
      <c r="A440" s="6" t="s">
        <v>1336</v>
      </c>
      <c r="B440" s="22">
        <v>18</v>
      </c>
    </row>
    <row r="441" spans="1:2" x14ac:dyDescent="0.2">
      <c r="A441" s="6" t="s">
        <v>1619</v>
      </c>
      <c r="B441" s="22">
        <v>7</v>
      </c>
    </row>
    <row r="442" spans="1:2" x14ac:dyDescent="0.2">
      <c r="A442" s="6" t="s">
        <v>1174</v>
      </c>
      <c r="B442" s="22">
        <v>3596</v>
      </c>
    </row>
    <row r="443" spans="1:2" x14ac:dyDescent="0.2">
      <c r="A443" s="6" t="s">
        <v>1611</v>
      </c>
      <c r="B443" s="22">
        <v>31</v>
      </c>
    </row>
    <row r="444" spans="1:2" x14ac:dyDescent="0.2">
      <c r="A444" s="6" t="s">
        <v>1766</v>
      </c>
      <c r="B444" s="22">
        <v>300</v>
      </c>
    </row>
    <row r="445" spans="1:2" x14ac:dyDescent="0.2">
      <c r="A445" s="6" t="s">
        <v>376</v>
      </c>
      <c r="B445" s="22">
        <v>157</v>
      </c>
    </row>
    <row r="446" spans="1:2" x14ac:dyDescent="0.2">
      <c r="A446" s="6" t="s">
        <v>1170</v>
      </c>
      <c r="B446" s="22">
        <v>85</v>
      </c>
    </row>
    <row r="447" spans="1:2" x14ac:dyDescent="0.2">
      <c r="A447" s="6" t="s">
        <v>1401</v>
      </c>
      <c r="B447" s="22">
        <v>1657</v>
      </c>
    </row>
    <row r="448" spans="1:2" x14ac:dyDescent="0.2">
      <c r="A448" s="6" t="s">
        <v>1384</v>
      </c>
      <c r="B448" s="22">
        <v>4428</v>
      </c>
    </row>
    <row r="449" spans="1:2" x14ac:dyDescent="0.2">
      <c r="A449" s="6" t="s">
        <v>1613</v>
      </c>
      <c r="B449" s="22">
        <v>45</v>
      </c>
    </row>
    <row r="450" spans="1:2" x14ac:dyDescent="0.2">
      <c r="A450" s="6" t="s">
        <v>56</v>
      </c>
      <c r="B450" s="22">
        <v>55</v>
      </c>
    </row>
    <row r="451" spans="1:2" x14ac:dyDescent="0.2">
      <c r="A451" s="6" t="s">
        <v>123</v>
      </c>
      <c r="B451" s="22">
        <v>88</v>
      </c>
    </row>
    <row r="452" spans="1:2" x14ac:dyDescent="0.2">
      <c r="A452" s="6" t="s">
        <v>444</v>
      </c>
      <c r="B452" s="22">
        <v>156</v>
      </c>
    </row>
    <row r="453" spans="1:2" x14ac:dyDescent="0.2">
      <c r="A453" s="6" t="s">
        <v>1276</v>
      </c>
      <c r="B453" s="22">
        <v>55</v>
      </c>
    </row>
    <row r="454" spans="1:2" x14ac:dyDescent="0.2">
      <c r="A454" s="6" t="s">
        <v>816</v>
      </c>
      <c r="B454" s="22">
        <v>67</v>
      </c>
    </row>
    <row r="455" spans="1:2" x14ac:dyDescent="0.2">
      <c r="A455" s="6" t="s">
        <v>1852</v>
      </c>
      <c r="B455" s="22">
        <v>296</v>
      </c>
    </row>
    <row r="456" spans="1:2" x14ac:dyDescent="0.2">
      <c r="A456" s="6" t="s">
        <v>921</v>
      </c>
      <c r="B456" s="22">
        <v>249</v>
      </c>
    </row>
    <row r="457" spans="1:2" x14ac:dyDescent="0.2">
      <c r="A457" s="6" t="s">
        <v>806</v>
      </c>
      <c r="B457" s="22">
        <v>127</v>
      </c>
    </row>
    <row r="458" spans="1:2" x14ac:dyDescent="0.2">
      <c r="A458" s="6" t="s">
        <v>830</v>
      </c>
      <c r="B458" s="22">
        <v>1152</v>
      </c>
    </row>
    <row r="459" spans="1:2" x14ac:dyDescent="0.2">
      <c r="A459" s="6" t="s">
        <v>229</v>
      </c>
      <c r="B459" s="22">
        <v>106</v>
      </c>
    </row>
    <row r="460" spans="1:2" x14ac:dyDescent="0.2">
      <c r="A460" s="6" t="s">
        <v>1158</v>
      </c>
      <c r="B460" s="22">
        <v>221</v>
      </c>
    </row>
    <row r="461" spans="1:2" x14ac:dyDescent="0.2">
      <c r="A461" s="6" t="s">
        <v>142</v>
      </c>
      <c r="B461" s="22">
        <v>2431</v>
      </c>
    </row>
    <row r="462" spans="1:2" x14ac:dyDescent="0.2">
      <c r="A462" s="6" t="s">
        <v>1314</v>
      </c>
      <c r="B462" s="22">
        <v>2604</v>
      </c>
    </row>
    <row r="463" spans="1:2" x14ac:dyDescent="0.2">
      <c r="A463" s="6" t="s">
        <v>1658</v>
      </c>
      <c r="B463" s="22">
        <v>2805</v>
      </c>
    </row>
    <row r="464" spans="1:2" x14ac:dyDescent="0.2">
      <c r="A464" s="6" t="s">
        <v>1015</v>
      </c>
      <c r="B464" s="22">
        <v>1572</v>
      </c>
    </row>
    <row r="465" spans="1:2" x14ac:dyDescent="0.2">
      <c r="A465" s="6" t="s">
        <v>1538</v>
      </c>
      <c r="B465" s="22">
        <v>270</v>
      </c>
    </row>
    <row r="466" spans="1:2" x14ac:dyDescent="0.2">
      <c r="A466" s="6" t="s">
        <v>966</v>
      </c>
      <c r="B466" s="22">
        <v>105</v>
      </c>
    </row>
    <row r="467" spans="1:2" x14ac:dyDescent="0.2">
      <c r="A467" s="6" t="s">
        <v>772</v>
      </c>
      <c r="B467" s="22">
        <v>2875</v>
      </c>
    </row>
    <row r="468" spans="1:2" x14ac:dyDescent="0.2">
      <c r="A468" s="6" t="s">
        <v>31</v>
      </c>
      <c r="B468" s="22">
        <v>53</v>
      </c>
    </row>
    <row r="469" spans="1:2" x14ac:dyDescent="0.2">
      <c r="A469" s="6" t="s">
        <v>776</v>
      </c>
      <c r="B469" s="22">
        <v>191</v>
      </c>
    </row>
    <row r="470" spans="1:2" x14ac:dyDescent="0.2">
      <c r="A470" s="6" t="s">
        <v>1717</v>
      </c>
      <c r="B470" s="22">
        <v>132</v>
      </c>
    </row>
    <row r="471" spans="1:2" x14ac:dyDescent="0.2">
      <c r="A471" s="6" t="s">
        <v>322</v>
      </c>
      <c r="B471" s="22">
        <v>117</v>
      </c>
    </row>
    <row r="472" spans="1:2" x14ac:dyDescent="0.2">
      <c r="A472" s="6" t="s">
        <v>2015</v>
      </c>
      <c r="B472" s="22">
        <v>842</v>
      </c>
    </row>
    <row r="473" spans="1:2" x14ac:dyDescent="0.2">
      <c r="A473" s="6" t="s">
        <v>802</v>
      </c>
      <c r="B473" s="22">
        <v>25</v>
      </c>
    </row>
    <row r="474" spans="1:2" x14ac:dyDescent="0.2">
      <c r="A474" s="6" t="s">
        <v>582</v>
      </c>
      <c r="B474" s="22">
        <v>86</v>
      </c>
    </row>
    <row r="475" spans="1:2" x14ac:dyDescent="0.2">
      <c r="A475" s="6" t="s">
        <v>861</v>
      </c>
      <c r="B475" s="22">
        <v>435</v>
      </c>
    </row>
    <row r="476" spans="1:2" x14ac:dyDescent="0.2">
      <c r="A476" s="6" t="s">
        <v>1752</v>
      </c>
      <c r="B476" s="22">
        <v>65</v>
      </c>
    </row>
    <row r="477" spans="1:2" x14ac:dyDescent="0.2">
      <c r="A477" s="6" t="s">
        <v>1409</v>
      </c>
      <c r="B477" s="22">
        <v>926</v>
      </c>
    </row>
    <row r="478" spans="1:2" x14ac:dyDescent="0.2">
      <c r="A478" s="6" t="s">
        <v>522</v>
      </c>
      <c r="B478" s="22">
        <v>92</v>
      </c>
    </row>
    <row r="479" spans="1:2" x14ac:dyDescent="0.2">
      <c r="A479" s="6" t="s">
        <v>406</v>
      </c>
      <c r="B479" s="22">
        <v>2739</v>
      </c>
    </row>
    <row r="480" spans="1:2" x14ac:dyDescent="0.2">
      <c r="A480" s="6" t="s">
        <v>857</v>
      </c>
      <c r="B480" s="22">
        <v>3015</v>
      </c>
    </row>
    <row r="481" spans="1:2" x14ac:dyDescent="0.2">
      <c r="A481" s="6" t="s">
        <v>501</v>
      </c>
      <c r="B481" s="22">
        <v>3594</v>
      </c>
    </row>
    <row r="482" spans="1:2" x14ac:dyDescent="0.2">
      <c r="A482" s="6" t="s">
        <v>1699</v>
      </c>
      <c r="B482" s="22">
        <v>165</v>
      </c>
    </row>
    <row r="483" spans="1:2" x14ac:dyDescent="0.2">
      <c r="A483" s="6" t="s">
        <v>1756</v>
      </c>
      <c r="B483" s="22">
        <v>85</v>
      </c>
    </row>
    <row r="484" spans="1:2" x14ac:dyDescent="0.2">
      <c r="A484" s="6" t="s">
        <v>1996</v>
      </c>
      <c r="B484" s="22">
        <v>381</v>
      </c>
    </row>
    <row r="485" spans="1:2" x14ac:dyDescent="0.2">
      <c r="A485" s="6" t="s">
        <v>730</v>
      </c>
      <c r="B485" s="22">
        <v>1297</v>
      </c>
    </row>
    <row r="486" spans="1:2" x14ac:dyDescent="0.2">
      <c r="A486" s="6" t="s">
        <v>1375</v>
      </c>
      <c r="B486" s="22">
        <v>419</v>
      </c>
    </row>
    <row r="487" spans="1:2" x14ac:dyDescent="0.2">
      <c r="A487" s="6" t="s">
        <v>744</v>
      </c>
      <c r="B487" s="22">
        <v>25</v>
      </c>
    </row>
    <row r="488" spans="1:2" x14ac:dyDescent="0.2">
      <c r="A488" s="6" t="s">
        <v>576</v>
      </c>
      <c r="B488" s="22">
        <v>107</v>
      </c>
    </row>
    <row r="489" spans="1:2" x14ac:dyDescent="0.2">
      <c r="A489" s="6" t="s">
        <v>1998</v>
      </c>
      <c r="B489" s="22">
        <v>4405</v>
      </c>
    </row>
    <row r="490" spans="1:2" x14ac:dyDescent="0.2">
      <c r="A490" s="6" t="s">
        <v>1552</v>
      </c>
      <c r="B490" s="22">
        <v>1518</v>
      </c>
    </row>
    <row r="491" spans="1:2" x14ac:dyDescent="0.2">
      <c r="A491" s="6" t="s">
        <v>1005</v>
      </c>
      <c r="B491" s="22">
        <v>173</v>
      </c>
    </row>
    <row r="492" spans="1:2" x14ac:dyDescent="0.2">
      <c r="A492" s="6" t="s">
        <v>436</v>
      </c>
      <c r="B492" s="22">
        <v>243</v>
      </c>
    </row>
    <row r="493" spans="1:2" x14ac:dyDescent="0.2">
      <c r="A493" s="6" t="s">
        <v>380</v>
      </c>
      <c r="B493" s="22">
        <v>1396</v>
      </c>
    </row>
    <row r="494" spans="1:2" x14ac:dyDescent="0.2">
      <c r="A494" s="6" t="s">
        <v>182</v>
      </c>
      <c r="B494" s="22">
        <v>4065</v>
      </c>
    </row>
    <row r="495" spans="1:2" x14ac:dyDescent="0.2">
      <c r="A495" s="6" t="s">
        <v>1967</v>
      </c>
      <c r="B495" s="22">
        <v>93</v>
      </c>
    </row>
    <row r="496" spans="1:2" x14ac:dyDescent="0.2">
      <c r="A496" s="6" t="s">
        <v>682</v>
      </c>
      <c r="B496" s="22">
        <v>31</v>
      </c>
    </row>
    <row r="497" spans="1:2" x14ac:dyDescent="0.2">
      <c r="A497" s="6" t="s">
        <v>1431</v>
      </c>
      <c r="B497" s="22">
        <v>889</v>
      </c>
    </row>
    <row r="498" spans="1:2" x14ac:dyDescent="0.2">
      <c r="A498" s="6" t="s">
        <v>1540</v>
      </c>
      <c r="B498" s="22">
        <v>114</v>
      </c>
    </row>
    <row r="499" spans="1:2" x14ac:dyDescent="0.2">
      <c r="A499" s="6" t="s">
        <v>1894</v>
      </c>
      <c r="B499" s="22">
        <v>112</v>
      </c>
    </row>
    <row r="500" spans="1:2" x14ac:dyDescent="0.2">
      <c r="A500" s="6" t="s">
        <v>618</v>
      </c>
      <c r="B500" s="22">
        <v>29</v>
      </c>
    </row>
    <row r="501" spans="1:2" x14ac:dyDescent="0.2">
      <c r="A501" s="6" t="s">
        <v>782</v>
      </c>
      <c r="B501" s="22">
        <v>112</v>
      </c>
    </row>
    <row r="502" spans="1:2" x14ac:dyDescent="0.2">
      <c r="A502" s="6" t="s">
        <v>1042</v>
      </c>
      <c r="B502" s="22">
        <v>120</v>
      </c>
    </row>
    <row r="503" spans="1:2" x14ac:dyDescent="0.2">
      <c r="A503" s="6" t="s">
        <v>1913</v>
      </c>
      <c r="B503" s="22">
        <v>78</v>
      </c>
    </row>
    <row r="504" spans="1:2" x14ac:dyDescent="0.2">
      <c r="A504" s="6" t="s">
        <v>311</v>
      </c>
      <c r="B504" s="22">
        <v>533</v>
      </c>
    </row>
    <row r="505" spans="1:2" x14ac:dyDescent="0.2">
      <c r="A505" s="6" t="s">
        <v>1788</v>
      </c>
      <c r="B505" s="22">
        <v>12</v>
      </c>
    </row>
    <row r="506" spans="1:2" x14ac:dyDescent="0.2">
      <c r="A506" s="6" t="s">
        <v>1802</v>
      </c>
      <c r="B506" s="22">
        <v>52</v>
      </c>
    </row>
    <row r="507" spans="1:2" x14ac:dyDescent="0.2">
      <c r="A507" s="6" t="s">
        <v>863</v>
      </c>
      <c r="B507" s="22">
        <v>645</v>
      </c>
    </row>
    <row r="508" spans="1:2" x14ac:dyDescent="0.2">
      <c r="A508" s="6" t="s">
        <v>1003</v>
      </c>
      <c r="B508" s="22">
        <v>2756</v>
      </c>
    </row>
    <row r="509" spans="1:2" x14ac:dyDescent="0.2">
      <c r="A509" s="6" t="s">
        <v>1705</v>
      </c>
      <c r="B509" s="22">
        <v>94</v>
      </c>
    </row>
    <row r="510" spans="1:2" x14ac:dyDescent="0.2">
      <c r="A510" s="6" t="s">
        <v>1312</v>
      </c>
      <c r="B510" s="22">
        <v>2266</v>
      </c>
    </row>
    <row r="511" spans="1:2" x14ac:dyDescent="0.2">
      <c r="A511" s="6" t="s">
        <v>867</v>
      </c>
      <c r="B511" s="22">
        <v>154</v>
      </c>
    </row>
    <row r="512" spans="1:2" x14ac:dyDescent="0.2">
      <c r="A512" s="6" t="s">
        <v>111</v>
      </c>
      <c r="B512" s="22">
        <v>165</v>
      </c>
    </row>
    <row r="513" spans="1:2" x14ac:dyDescent="0.2">
      <c r="A513" s="6" t="s">
        <v>120</v>
      </c>
      <c r="B513" s="22">
        <v>134</v>
      </c>
    </row>
    <row r="514" spans="1:2" x14ac:dyDescent="0.2">
      <c r="A514" s="6" t="s">
        <v>2017</v>
      </c>
      <c r="B514" s="22">
        <v>2043</v>
      </c>
    </row>
    <row r="515" spans="1:2" x14ac:dyDescent="0.2">
      <c r="A515" s="6" t="s">
        <v>410</v>
      </c>
      <c r="B515" s="22">
        <v>3537</v>
      </c>
    </row>
    <row r="516" spans="1:2" x14ac:dyDescent="0.2">
      <c r="A516" s="6" t="s">
        <v>1504</v>
      </c>
      <c r="B516" s="22">
        <v>980</v>
      </c>
    </row>
    <row r="517" spans="1:2" x14ac:dyDescent="0.2">
      <c r="A517" s="6" t="s">
        <v>1084</v>
      </c>
      <c r="B517" s="22">
        <v>1773</v>
      </c>
    </row>
    <row r="518" spans="1:2" x14ac:dyDescent="0.2">
      <c r="A518" s="6" t="s">
        <v>800</v>
      </c>
      <c r="B518" s="22">
        <v>441</v>
      </c>
    </row>
    <row r="519" spans="1:2" x14ac:dyDescent="0.2">
      <c r="A519" s="6" t="s">
        <v>1147</v>
      </c>
      <c r="B519" s="22">
        <v>2779</v>
      </c>
    </row>
    <row r="520" spans="1:2" x14ac:dyDescent="0.2">
      <c r="A520" s="6" t="s">
        <v>684</v>
      </c>
      <c r="B520" s="22">
        <v>108</v>
      </c>
    </row>
    <row r="521" spans="1:2" x14ac:dyDescent="0.2">
      <c r="A521" s="6" t="s">
        <v>200</v>
      </c>
      <c r="B521" s="22">
        <v>1684</v>
      </c>
    </row>
    <row r="522" spans="1:2" x14ac:dyDescent="0.2">
      <c r="A522" s="6" t="s">
        <v>1413</v>
      </c>
      <c r="B522" s="22">
        <v>269</v>
      </c>
    </row>
    <row r="523" spans="1:2" x14ac:dyDescent="0.2">
      <c r="A523" s="6" t="s">
        <v>1296</v>
      </c>
      <c r="B523" s="22">
        <v>154</v>
      </c>
    </row>
    <row r="524" spans="1:2" x14ac:dyDescent="0.2">
      <c r="A524" s="6" t="s">
        <v>340</v>
      </c>
      <c r="B524" s="22">
        <v>135</v>
      </c>
    </row>
    <row r="525" spans="1:2" x14ac:dyDescent="0.2">
      <c r="A525" s="6" t="s">
        <v>940</v>
      </c>
      <c r="B525" s="22">
        <v>186</v>
      </c>
    </row>
    <row r="526" spans="1:2" x14ac:dyDescent="0.2">
      <c r="A526" s="6" t="s">
        <v>1011</v>
      </c>
      <c r="B526" s="22">
        <v>9</v>
      </c>
    </row>
    <row r="527" spans="1:2" x14ac:dyDescent="0.2">
      <c r="A527" s="6" t="s">
        <v>1292</v>
      </c>
      <c r="B527" s="22">
        <v>62</v>
      </c>
    </row>
    <row r="528" spans="1:2" x14ac:dyDescent="0.2">
      <c r="A528" s="6" t="s">
        <v>676</v>
      </c>
      <c r="B528" s="22">
        <v>3811</v>
      </c>
    </row>
    <row r="529" spans="1:2" x14ac:dyDescent="0.2">
      <c r="A529" s="6" t="s">
        <v>1750</v>
      </c>
      <c r="B529" s="22">
        <v>63</v>
      </c>
    </row>
    <row r="530" spans="1:2" x14ac:dyDescent="0.2">
      <c r="A530" s="6" t="s">
        <v>1532</v>
      </c>
      <c r="B530" s="22">
        <v>614</v>
      </c>
    </row>
    <row r="531" spans="1:2" x14ac:dyDescent="0.2">
      <c r="A531" s="6" t="s">
        <v>1200</v>
      </c>
      <c r="B531" s="22">
        <v>245</v>
      </c>
    </row>
    <row r="532" spans="1:2" x14ac:dyDescent="0.2">
      <c r="A532" s="6" t="s">
        <v>1184</v>
      </c>
      <c r="B532" s="22">
        <v>2725</v>
      </c>
    </row>
    <row r="533" spans="1:2" x14ac:dyDescent="0.2">
      <c r="A533" s="6" t="s">
        <v>1238</v>
      </c>
      <c r="B533" s="22">
        <v>2409</v>
      </c>
    </row>
    <row r="534" spans="1:2" x14ac:dyDescent="0.2">
      <c r="A534" s="6" t="s">
        <v>305</v>
      </c>
      <c r="B534" s="22">
        <v>672</v>
      </c>
    </row>
    <row r="535" spans="1:2" x14ac:dyDescent="0.2">
      <c r="A535" s="6" t="s">
        <v>530</v>
      </c>
      <c r="B535" s="22">
        <v>41</v>
      </c>
    </row>
    <row r="536" spans="1:2" x14ac:dyDescent="0.2">
      <c r="A536" s="6" t="s">
        <v>574</v>
      </c>
      <c r="B536" s="22">
        <v>454</v>
      </c>
    </row>
    <row r="537" spans="1:2" x14ac:dyDescent="0.2">
      <c r="A537" s="6" t="s">
        <v>1952</v>
      </c>
      <c r="B537" s="22">
        <v>155</v>
      </c>
    </row>
    <row r="538" spans="1:2" x14ac:dyDescent="0.2">
      <c r="A538" s="6" t="s">
        <v>1575</v>
      </c>
      <c r="B538" s="22">
        <v>216</v>
      </c>
    </row>
    <row r="539" spans="1:2" x14ac:dyDescent="0.2">
      <c r="A539" s="6" t="s">
        <v>925</v>
      </c>
      <c r="B539" s="22">
        <v>247</v>
      </c>
    </row>
    <row r="540" spans="1:2" x14ac:dyDescent="0.2">
      <c r="A540" s="6" t="s">
        <v>1565</v>
      </c>
      <c r="B540" s="22">
        <v>198</v>
      </c>
    </row>
    <row r="541" spans="1:2" x14ac:dyDescent="0.2">
      <c r="A541" s="6" t="s">
        <v>905</v>
      </c>
      <c r="B541" s="22">
        <v>747</v>
      </c>
    </row>
    <row r="542" spans="1:2" x14ac:dyDescent="0.2">
      <c r="A542" s="6" t="s">
        <v>1464</v>
      </c>
      <c r="B542" s="22">
        <v>103</v>
      </c>
    </row>
    <row r="543" spans="1:2" x14ac:dyDescent="0.2">
      <c r="A543" s="6" t="s">
        <v>1230</v>
      </c>
      <c r="B543" s="22">
        <v>157</v>
      </c>
    </row>
    <row r="544" spans="1:2" x14ac:dyDescent="0.2">
      <c r="A544" s="6" t="s">
        <v>1050</v>
      </c>
      <c r="B544" s="22">
        <v>1796</v>
      </c>
    </row>
    <row r="545" spans="1:2" x14ac:dyDescent="0.2">
      <c r="A545" s="6" t="s">
        <v>1440</v>
      </c>
      <c r="B545" s="22">
        <v>820</v>
      </c>
    </row>
    <row r="546" spans="1:2" x14ac:dyDescent="0.2">
      <c r="A546" s="6" t="s">
        <v>1009</v>
      </c>
      <c r="B546" s="22">
        <v>1538</v>
      </c>
    </row>
    <row r="547" spans="1:2" x14ac:dyDescent="0.2">
      <c r="A547" s="6" t="s">
        <v>1486</v>
      </c>
      <c r="B547" s="22">
        <v>121</v>
      </c>
    </row>
    <row r="548" spans="1:2" x14ac:dyDescent="0.2">
      <c r="A548" s="6" t="s">
        <v>29</v>
      </c>
      <c r="B548" s="22">
        <v>24</v>
      </c>
    </row>
    <row r="549" spans="1:2" x14ac:dyDescent="0.2">
      <c r="A549" s="6" t="s">
        <v>720</v>
      </c>
      <c r="B549" s="22">
        <v>1113</v>
      </c>
    </row>
    <row r="550" spans="1:2" x14ac:dyDescent="0.2">
      <c r="A550" s="6" t="s">
        <v>974</v>
      </c>
      <c r="B550" s="22">
        <v>2105</v>
      </c>
    </row>
    <row r="551" spans="1:2" x14ac:dyDescent="0.2">
      <c r="A551" s="6" t="s">
        <v>456</v>
      </c>
      <c r="B551" s="22">
        <v>82</v>
      </c>
    </row>
    <row r="552" spans="1:2" x14ac:dyDescent="0.2">
      <c r="A552" s="6" t="s">
        <v>870</v>
      </c>
      <c r="B552" s="22">
        <v>1111</v>
      </c>
    </row>
    <row r="553" spans="1:2" x14ac:dyDescent="0.2">
      <c r="A553" s="6" t="s">
        <v>24</v>
      </c>
      <c r="B553" s="22">
        <v>1425</v>
      </c>
    </row>
    <row r="554" spans="1:2" x14ac:dyDescent="0.2">
      <c r="A554" s="6" t="s">
        <v>520</v>
      </c>
      <c r="B554" s="22">
        <v>149</v>
      </c>
    </row>
    <row r="555" spans="1:2" x14ac:dyDescent="0.2">
      <c r="A555" s="6" t="s">
        <v>1149</v>
      </c>
      <c r="B555" s="22">
        <v>92</v>
      </c>
    </row>
    <row r="556" spans="1:2" x14ac:dyDescent="0.2">
      <c r="A556" s="6" t="s">
        <v>1515</v>
      </c>
      <c r="B556" s="22">
        <v>191</v>
      </c>
    </row>
    <row r="557" spans="1:2" x14ac:dyDescent="0.2">
      <c r="A557" s="6" t="s">
        <v>364</v>
      </c>
      <c r="B557" s="22">
        <v>379</v>
      </c>
    </row>
    <row r="558" spans="1:2" x14ac:dyDescent="0.2">
      <c r="A558" s="6" t="s">
        <v>1581</v>
      </c>
      <c r="B558" s="22">
        <v>2353</v>
      </c>
    </row>
    <row r="559" spans="1:2" x14ac:dyDescent="0.2">
      <c r="A559" s="6" t="s">
        <v>814</v>
      </c>
      <c r="B559" s="22">
        <v>155</v>
      </c>
    </row>
    <row r="560" spans="1:2" x14ac:dyDescent="0.2">
      <c r="A560" s="6" t="s">
        <v>590</v>
      </c>
      <c r="B560" s="22">
        <v>87</v>
      </c>
    </row>
    <row r="561" spans="1:2" x14ac:dyDescent="0.2">
      <c r="A561" s="6" t="s">
        <v>1278</v>
      </c>
      <c r="B561" s="22">
        <v>1198</v>
      </c>
    </row>
    <row r="562" spans="1:2" x14ac:dyDescent="0.2">
      <c r="A562" s="6" t="s">
        <v>1685</v>
      </c>
      <c r="B562" s="22">
        <v>194</v>
      </c>
    </row>
    <row r="563" spans="1:2" x14ac:dyDescent="0.2">
      <c r="A563" s="6" t="s">
        <v>678</v>
      </c>
      <c r="B563" s="22">
        <v>223</v>
      </c>
    </row>
    <row r="564" spans="1:2" x14ac:dyDescent="0.2">
      <c r="A564" s="6" t="s">
        <v>834</v>
      </c>
      <c r="B564" s="22">
        <v>151</v>
      </c>
    </row>
    <row r="565" spans="1:2" x14ac:dyDescent="0.2">
      <c r="A565" s="6" t="s">
        <v>929</v>
      </c>
      <c r="B565" s="22">
        <v>3131</v>
      </c>
    </row>
    <row r="566" spans="1:2" x14ac:dyDescent="0.2">
      <c r="A566" s="6" t="s">
        <v>1727</v>
      </c>
      <c r="B566" s="22">
        <v>110</v>
      </c>
    </row>
    <row r="567" spans="1:2" x14ac:dyDescent="0.2">
      <c r="A567" s="6" t="s">
        <v>690</v>
      </c>
      <c r="B567" s="22">
        <v>64</v>
      </c>
    </row>
    <row r="568" spans="1:2" x14ac:dyDescent="0.2">
      <c r="A568" s="6" t="s">
        <v>758</v>
      </c>
      <c r="B568" s="22">
        <v>1703</v>
      </c>
    </row>
    <row r="569" spans="1:2" x14ac:dyDescent="0.2">
      <c r="A569" s="6" t="s">
        <v>694</v>
      </c>
      <c r="B569" s="22">
        <v>2468</v>
      </c>
    </row>
    <row r="570" spans="1:2" x14ac:dyDescent="0.2">
      <c r="A570" s="6" t="s">
        <v>1746</v>
      </c>
      <c r="B570" s="22">
        <v>225</v>
      </c>
    </row>
    <row r="571" spans="1:2" x14ac:dyDescent="0.2">
      <c r="A571" s="6" t="s">
        <v>512</v>
      </c>
      <c r="B571" s="22">
        <v>101</v>
      </c>
    </row>
    <row r="572" spans="1:2" x14ac:dyDescent="0.2">
      <c r="A572" s="6" t="s">
        <v>1687</v>
      </c>
      <c r="B572" s="22">
        <v>82</v>
      </c>
    </row>
    <row r="573" spans="1:2" x14ac:dyDescent="0.2">
      <c r="A573" s="6" t="s">
        <v>113</v>
      </c>
      <c r="B573" s="22">
        <v>1965</v>
      </c>
    </row>
    <row r="574" spans="1:2" x14ac:dyDescent="0.2">
      <c r="A574" s="6" t="s">
        <v>1558</v>
      </c>
      <c r="B574" s="22">
        <v>166</v>
      </c>
    </row>
    <row r="575" spans="1:2" x14ac:dyDescent="0.2">
      <c r="A575" s="6" t="s">
        <v>1567</v>
      </c>
      <c r="B575" s="22">
        <v>248</v>
      </c>
    </row>
    <row r="576" spans="1:2" x14ac:dyDescent="0.2">
      <c r="A576" s="6" t="s">
        <v>204</v>
      </c>
      <c r="B576" s="22">
        <v>330</v>
      </c>
    </row>
    <row r="577" spans="1:2" x14ac:dyDescent="0.2">
      <c r="A577" s="6" t="s">
        <v>1496</v>
      </c>
      <c r="B577" s="22">
        <v>122</v>
      </c>
    </row>
    <row r="578" spans="1:2" x14ac:dyDescent="0.2">
      <c r="A578" s="6" t="s">
        <v>1452</v>
      </c>
      <c r="B578" s="22">
        <v>168</v>
      </c>
    </row>
    <row r="579" spans="1:2" x14ac:dyDescent="0.2">
      <c r="A579" s="6" t="s">
        <v>487</v>
      </c>
      <c r="B579" s="22">
        <v>934</v>
      </c>
    </row>
    <row r="580" spans="1:2" x14ac:dyDescent="0.2">
      <c r="A580" s="6" t="s">
        <v>1427</v>
      </c>
      <c r="B580" s="22">
        <v>79</v>
      </c>
    </row>
    <row r="581" spans="1:2" x14ac:dyDescent="0.2">
      <c r="A581" s="6" t="s">
        <v>1896</v>
      </c>
      <c r="B581" s="22">
        <v>144</v>
      </c>
    </row>
    <row r="582" spans="1:2" x14ac:dyDescent="0.2">
      <c r="A582" s="6" t="s">
        <v>1040</v>
      </c>
      <c r="B582" s="22">
        <v>54</v>
      </c>
    </row>
    <row r="583" spans="1:2" x14ac:dyDescent="0.2">
      <c r="A583" s="6" t="s">
        <v>1078</v>
      </c>
      <c r="B583" s="22">
        <v>846</v>
      </c>
    </row>
    <row r="584" spans="1:2" x14ac:dyDescent="0.2">
      <c r="A584" s="6" t="s">
        <v>1196</v>
      </c>
      <c r="B584" s="22">
        <v>64</v>
      </c>
    </row>
    <row r="585" spans="1:2" x14ac:dyDescent="0.2">
      <c r="A585" s="6" t="s">
        <v>1450</v>
      </c>
      <c r="B585" s="22">
        <v>1345</v>
      </c>
    </row>
    <row r="586" spans="1:2" x14ac:dyDescent="0.2">
      <c r="A586" s="6" t="s">
        <v>184</v>
      </c>
      <c r="B586" s="22">
        <v>246</v>
      </c>
    </row>
    <row r="587" spans="1:2" x14ac:dyDescent="0.2">
      <c r="A587" s="6" t="s">
        <v>600</v>
      </c>
      <c r="B587" s="22">
        <v>15</v>
      </c>
    </row>
    <row r="588" spans="1:2" x14ac:dyDescent="0.2">
      <c r="A588" s="6" t="s">
        <v>309</v>
      </c>
      <c r="B588" s="22">
        <v>55</v>
      </c>
    </row>
    <row r="589" spans="1:2" x14ac:dyDescent="0.2">
      <c r="A589" s="6" t="s">
        <v>479</v>
      </c>
      <c r="B589" s="22">
        <v>4289</v>
      </c>
    </row>
    <row r="590" spans="1:2" x14ac:dyDescent="0.2">
      <c r="A590" s="6" t="s">
        <v>952</v>
      </c>
      <c r="B590" s="22">
        <v>31</v>
      </c>
    </row>
    <row r="591" spans="1:2" x14ac:dyDescent="0.2">
      <c r="A591" s="6" t="s">
        <v>1145</v>
      </c>
      <c r="B591" s="22">
        <v>1</v>
      </c>
    </row>
    <row r="592" spans="1:2" x14ac:dyDescent="0.2">
      <c r="A592" s="6" t="s">
        <v>2011</v>
      </c>
      <c r="B592" s="22">
        <v>132</v>
      </c>
    </row>
    <row r="593" spans="1:2" x14ac:dyDescent="0.2">
      <c r="A593" s="6" t="s">
        <v>1105</v>
      </c>
      <c r="B593" s="22">
        <v>1784</v>
      </c>
    </row>
    <row r="594" spans="1:2" x14ac:dyDescent="0.2">
      <c r="A594" s="6" t="s">
        <v>1743</v>
      </c>
      <c r="B594" s="22">
        <v>452</v>
      </c>
    </row>
    <row r="595" spans="1:2" x14ac:dyDescent="0.2">
      <c r="A595" s="6" t="s">
        <v>176</v>
      </c>
      <c r="B595" s="22">
        <v>38</v>
      </c>
    </row>
    <row r="596" spans="1:2" x14ac:dyDescent="0.2">
      <c r="A596" s="6" t="s">
        <v>1591</v>
      </c>
      <c r="B596" s="22">
        <v>174</v>
      </c>
    </row>
    <row r="597" spans="1:2" x14ac:dyDescent="0.2">
      <c r="A597" s="6" t="s">
        <v>1940</v>
      </c>
      <c r="B597" s="22">
        <v>80</v>
      </c>
    </row>
    <row r="598" spans="1:2" x14ac:dyDescent="0.2">
      <c r="A598" s="6" t="s">
        <v>346</v>
      </c>
      <c r="B598" s="22">
        <v>199</v>
      </c>
    </row>
    <row r="599" spans="1:2" x14ac:dyDescent="0.2">
      <c r="A599" s="6" t="s">
        <v>1782</v>
      </c>
      <c r="B599" s="22">
        <v>67</v>
      </c>
    </row>
    <row r="600" spans="1:2" x14ac:dyDescent="0.2">
      <c r="A600" s="6" t="s">
        <v>1689</v>
      </c>
      <c r="B600" s="22">
        <v>70</v>
      </c>
    </row>
    <row r="601" spans="1:2" x14ac:dyDescent="0.2">
      <c r="A601" s="6" t="s">
        <v>1119</v>
      </c>
      <c r="B601" s="22">
        <v>1052</v>
      </c>
    </row>
    <row r="602" spans="1:2" x14ac:dyDescent="0.2">
      <c r="A602" s="6" t="s">
        <v>1585</v>
      </c>
      <c r="B602" s="22">
        <v>10</v>
      </c>
    </row>
    <row r="603" spans="1:2" x14ac:dyDescent="0.2">
      <c r="A603" s="6" t="s">
        <v>999</v>
      </c>
      <c r="B603" s="22">
        <v>1120</v>
      </c>
    </row>
    <row r="604" spans="1:2" x14ac:dyDescent="0.2">
      <c r="A604" s="6" t="s">
        <v>1366</v>
      </c>
      <c r="B604" s="22">
        <v>131</v>
      </c>
    </row>
    <row r="605" spans="1:2" x14ac:dyDescent="0.2">
      <c r="A605" s="6" t="s">
        <v>1394</v>
      </c>
      <c r="B605" s="22">
        <v>111</v>
      </c>
    </row>
    <row r="606" spans="1:2" x14ac:dyDescent="0.2">
      <c r="A606" s="6" t="s">
        <v>1423</v>
      </c>
      <c r="B606" s="22">
        <v>77</v>
      </c>
    </row>
    <row r="607" spans="1:2" x14ac:dyDescent="0.2">
      <c r="A607" s="6" t="s">
        <v>847</v>
      </c>
      <c r="B607" s="22">
        <v>123</v>
      </c>
    </row>
    <row r="608" spans="1:2" x14ac:dyDescent="0.2">
      <c r="A608" s="6" t="s">
        <v>750</v>
      </c>
      <c r="B608" s="22">
        <v>923</v>
      </c>
    </row>
    <row r="609" spans="1:2" x14ac:dyDescent="0.2">
      <c r="A609" s="6" t="s">
        <v>1399</v>
      </c>
      <c r="B609" s="22">
        <v>2955</v>
      </c>
    </row>
    <row r="610" spans="1:2" x14ac:dyDescent="0.2">
      <c r="A610" s="6" t="s">
        <v>1517</v>
      </c>
      <c r="B610" s="22">
        <v>16</v>
      </c>
    </row>
    <row r="611" spans="1:2" x14ac:dyDescent="0.2">
      <c r="A611" s="6" t="s">
        <v>1403</v>
      </c>
      <c r="B611" s="22">
        <v>103</v>
      </c>
    </row>
    <row r="612" spans="1:2" x14ac:dyDescent="0.2">
      <c r="A612" s="6" t="s">
        <v>1417</v>
      </c>
      <c r="B612" s="22">
        <v>69</v>
      </c>
    </row>
    <row r="613" spans="1:2" x14ac:dyDescent="0.2">
      <c r="A613" s="6" t="s">
        <v>997</v>
      </c>
      <c r="B613" s="22">
        <v>211</v>
      </c>
    </row>
    <row r="614" spans="1:2" x14ac:dyDescent="0.2">
      <c r="A614" s="6" t="s">
        <v>396</v>
      </c>
      <c r="B614" s="22">
        <v>26</v>
      </c>
    </row>
    <row r="615" spans="1:2" x14ac:dyDescent="0.2">
      <c r="A615" s="6" t="s">
        <v>840</v>
      </c>
      <c r="B615" s="22">
        <v>34</v>
      </c>
    </row>
    <row r="616" spans="1:2" x14ac:dyDescent="0.2">
      <c r="A616" s="6" t="s">
        <v>794</v>
      </c>
      <c r="B616" s="22">
        <v>2176</v>
      </c>
    </row>
    <row r="617" spans="1:2" x14ac:dyDescent="0.2">
      <c r="A617" s="6" t="s">
        <v>724</v>
      </c>
      <c r="B617" s="22">
        <v>1072</v>
      </c>
    </row>
    <row r="618" spans="1:2" x14ac:dyDescent="0.2">
      <c r="A618" s="6" t="s">
        <v>1960</v>
      </c>
      <c r="B618" s="22">
        <v>207</v>
      </c>
    </row>
    <row r="619" spans="1:2" x14ac:dyDescent="0.2">
      <c r="A619" s="6" t="s">
        <v>45</v>
      </c>
      <c r="B619" s="22">
        <v>2321</v>
      </c>
    </row>
    <row r="620" spans="1:2" x14ac:dyDescent="0.2">
      <c r="A620" s="6" t="s">
        <v>980</v>
      </c>
      <c r="B620" s="22">
        <v>42</v>
      </c>
    </row>
    <row r="621" spans="1:2" x14ac:dyDescent="0.2">
      <c r="A621" s="6" t="s">
        <v>624</v>
      </c>
      <c r="B621" s="22">
        <v>184</v>
      </c>
    </row>
    <row r="622" spans="1:2" x14ac:dyDescent="0.2">
      <c r="A622" s="6" t="s">
        <v>18</v>
      </c>
      <c r="B622" s="22">
        <v>158</v>
      </c>
    </row>
    <row r="623" spans="1:2" x14ac:dyDescent="0.2">
      <c r="A623" s="6" t="s">
        <v>986</v>
      </c>
      <c r="B623" s="22">
        <v>159</v>
      </c>
    </row>
    <row r="624" spans="1:2" x14ac:dyDescent="0.2">
      <c r="A624" s="6" t="s">
        <v>412</v>
      </c>
      <c r="B624" s="22">
        <v>2107</v>
      </c>
    </row>
    <row r="625" spans="1:2" x14ac:dyDescent="0.2">
      <c r="A625" s="6" t="s">
        <v>1637</v>
      </c>
      <c r="B625" s="22">
        <v>106</v>
      </c>
    </row>
    <row r="626" spans="1:2" x14ac:dyDescent="0.2">
      <c r="A626" s="6" t="s">
        <v>1454</v>
      </c>
      <c r="B626" s="22">
        <v>137</v>
      </c>
    </row>
    <row r="627" spans="1:2" x14ac:dyDescent="0.2">
      <c r="A627" s="6" t="s">
        <v>1790</v>
      </c>
      <c r="B627" s="22">
        <v>53</v>
      </c>
    </row>
    <row r="628" spans="1:2" x14ac:dyDescent="0.2">
      <c r="A628" s="6" t="s">
        <v>2008</v>
      </c>
      <c r="B628" s="22">
        <v>64</v>
      </c>
    </row>
    <row r="629" spans="1:2" x14ac:dyDescent="0.2">
      <c r="A629" s="6" t="s">
        <v>38</v>
      </c>
      <c r="B629" s="22">
        <v>18</v>
      </c>
    </row>
    <row r="630" spans="1:2" x14ac:dyDescent="0.2">
      <c r="A630" s="6" t="s">
        <v>1252</v>
      </c>
      <c r="B630" s="22">
        <v>107</v>
      </c>
    </row>
    <row r="631" spans="1:2" x14ac:dyDescent="0.2">
      <c r="A631" s="6" t="s">
        <v>454</v>
      </c>
      <c r="B631" s="22">
        <v>157</v>
      </c>
    </row>
    <row r="632" spans="1:2" x14ac:dyDescent="0.2">
      <c r="A632" s="6" t="s">
        <v>493</v>
      </c>
      <c r="B632" s="22">
        <v>17</v>
      </c>
    </row>
    <row r="633" spans="1:2" x14ac:dyDescent="0.2">
      <c r="A633" s="6" t="s">
        <v>838</v>
      </c>
      <c r="B633" s="22">
        <v>3059</v>
      </c>
    </row>
    <row r="634" spans="1:2" x14ac:dyDescent="0.2">
      <c r="A634" s="6" t="s">
        <v>1476</v>
      </c>
      <c r="B634" s="22">
        <v>123</v>
      </c>
    </row>
    <row r="635" spans="1:2" x14ac:dyDescent="0.2">
      <c r="A635" s="6" t="s">
        <v>716</v>
      </c>
      <c r="B635" s="22">
        <v>470</v>
      </c>
    </row>
    <row r="636" spans="1:2" x14ac:dyDescent="0.2">
      <c r="A636" s="6" t="s">
        <v>950</v>
      </c>
      <c r="B636" s="22">
        <v>6286</v>
      </c>
    </row>
    <row r="637" spans="1:2" x14ac:dyDescent="0.2">
      <c r="A637" s="6" t="s">
        <v>1656</v>
      </c>
      <c r="B637" s="22">
        <v>679</v>
      </c>
    </row>
    <row r="638" spans="1:2" x14ac:dyDescent="0.2">
      <c r="A638" s="6" t="s">
        <v>448</v>
      </c>
      <c r="B638" s="22">
        <v>168</v>
      </c>
    </row>
    <row r="639" spans="1:2" x14ac:dyDescent="0.2">
      <c r="A639" s="6" t="s">
        <v>1808</v>
      </c>
      <c r="B639" s="22">
        <v>290</v>
      </c>
    </row>
    <row r="640" spans="1:2" x14ac:dyDescent="0.2">
      <c r="A640" s="6" t="s">
        <v>1371</v>
      </c>
      <c r="B640" s="22">
        <v>272</v>
      </c>
    </row>
    <row r="641" spans="1:2" x14ac:dyDescent="0.2">
      <c r="A641" s="6" t="s">
        <v>424</v>
      </c>
      <c r="B641" s="22">
        <v>886</v>
      </c>
    </row>
    <row r="642" spans="1:2" x14ac:dyDescent="0.2">
      <c r="A642" s="6" t="s">
        <v>354</v>
      </c>
      <c r="B642" s="22">
        <v>1467</v>
      </c>
    </row>
    <row r="643" spans="1:2" x14ac:dyDescent="0.2">
      <c r="A643" s="6" t="s">
        <v>1306</v>
      </c>
      <c r="B643" s="22">
        <v>278</v>
      </c>
    </row>
    <row r="644" spans="1:2" x14ac:dyDescent="0.2">
      <c r="A644" s="6" t="s">
        <v>1838</v>
      </c>
      <c r="B644" s="22">
        <v>14</v>
      </c>
    </row>
    <row r="645" spans="1:2" x14ac:dyDescent="0.2">
      <c r="A645" s="6" t="s">
        <v>1192</v>
      </c>
      <c r="B645" s="22">
        <v>144</v>
      </c>
    </row>
    <row r="646" spans="1:2" x14ac:dyDescent="0.2">
      <c r="A646" s="6" t="s">
        <v>1302</v>
      </c>
      <c r="B646" s="22">
        <v>87</v>
      </c>
    </row>
    <row r="647" spans="1:2" x14ac:dyDescent="0.2">
      <c r="A647" s="6" t="s">
        <v>706</v>
      </c>
      <c r="B647" s="22">
        <v>33</v>
      </c>
    </row>
    <row r="648" spans="1:2" x14ac:dyDescent="0.2">
      <c r="A648" s="6" t="s">
        <v>1379</v>
      </c>
      <c r="B648" s="22">
        <v>1621</v>
      </c>
    </row>
    <row r="649" spans="1:2" x14ac:dyDescent="0.2">
      <c r="A649" s="6" t="s">
        <v>350</v>
      </c>
      <c r="B649" s="22">
        <v>195</v>
      </c>
    </row>
    <row r="650" spans="1:2" x14ac:dyDescent="0.2">
      <c r="A650" s="6" t="s">
        <v>1958</v>
      </c>
      <c r="B650" s="22">
        <v>155</v>
      </c>
    </row>
    <row r="651" spans="1:2" x14ac:dyDescent="0.2">
      <c r="A651" s="6" t="s">
        <v>1444</v>
      </c>
      <c r="B651" s="22">
        <v>2038</v>
      </c>
    </row>
    <row r="652" spans="1:2" x14ac:dyDescent="0.2">
      <c r="A652" s="6" t="s">
        <v>556</v>
      </c>
      <c r="B652" s="22">
        <v>3175</v>
      </c>
    </row>
    <row r="653" spans="1:2" x14ac:dyDescent="0.2">
      <c r="A653" s="6" t="s">
        <v>75</v>
      </c>
      <c r="B653" s="22">
        <v>674</v>
      </c>
    </row>
    <row r="654" spans="1:2" x14ac:dyDescent="0.2">
      <c r="A654" s="6" t="s">
        <v>1641</v>
      </c>
      <c r="B654" s="22">
        <v>233</v>
      </c>
    </row>
    <row r="655" spans="1:2" x14ac:dyDescent="0.2">
      <c r="A655" s="6" t="s">
        <v>766</v>
      </c>
      <c r="B655" s="22">
        <v>41</v>
      </c>
    </row>
    <row r="656" spans="1:2" x14ac:dyDescent="0.2">
      <c r="A656" s="6" t="s">
        <v>54</v>
      </c>
      <c r="B656" s="22">
        <v>27</v>
      </c>
    </row>
    <row r="657" spans="1:2" x14ac:dyDescent="0.2">
      <c r="A657" s="6" t="s">
        <v>1544</v>
      </c>
      <c r="B657" s="22">
        <v>3205</v>
      </c>
    </row>
    <row r="658" spans="1:2" x14ac:dyDescent="0.2">
      <c r="A658" s="6" t="s">
        <v>446</v>
      </c>
      <c r="B658" s="22">
        <v>2183</v>
      </c>
    </row>
    <row r="659" spans="1:2" x14ac:dyDescent="0.2">
      <c r="A659" s="6" t="s">
        <v>804</v>
      </c>
      <c r="B659" s="22">
        <v>131</v>
      </c>
    </row>
    <row r="660" spans="1:2" x14ac:dyDescent="0.2">
      <c r="A660" s="6" t="s">
        <v>1330</v>
      </c>
      <c r="B660" s="22">
        <v>2928</v>
      </c>
    </row>
    <row r="661" spans="1:2" x14ac:dyDescent="0.2">
      <c r="A661" s="6" t="s">
        <v>746</v>
      </c>
      <c r="B661" s="22">
        <v>191</v>
      </c>
    </row>
    <row r="662" spans="1:2" x14ac:dyDescent="0.2">
      <c r="A662" s="6" t="s">
        <v>1272</v>
      </c>
      <c r="B662" s="22">
        <v>170</v>
      </c>
    </row>
    <row r="663" spans="1:2" x14ac:dyDescent="0.2">
      <c r="A663" s="6" t="s">
        <v>1932</v>
      </c>
      <c r="B663" s="22">
        <v>1559</v>
      </c>
    </row>
    <row r="664" spans="1:2" x14ac:dyDescent="0.2">
      <c r="A664" s="6" t="s">
        <v>660</v>
      </c>
      <c r="B664" s="22">
        <v>142</v>
      </c>
    </row>
    <row r="665" spans="1:2" x14ac:dyDescent="0.2">
      <c r="A665" s="6" t="s">
        <v>1605</v>
      </c>
      <c r="B665" s="22">
        <v>127</v>
      </c>
    </row>
    <row r="666" spans="1:2" x14ac:dyDescent="0.2">
      <c r="A666" s="6" t="s">
        <v>1916</v>
      </c>
      <c r="B666" s="22">
        <v>114</v>
      </c>
    </row>
    <row r="667" spans="1:2" x14ac:dyDescent="0.2">
      <c r="A667" s="6" t="s">
        <v>704</v>
      </c>
      <c r="B667" s="22">
        <v>128</v>
      </c>
    </row>
    <row r="668" spans="1:2" x14ac:dyDescent="0.2">
      <c r="A668" s="6" t="s">
        <v>1711</v>
      </c>
      <c r="B668" s="22">
        <v>157</v>
      </c>
    </row>
    <row r="669" spans="1:2" x14ac:dyDescent="0.2">
      <c r="A669" s="6" t="s">
        <v>508</v>
      </c>
      <c r="B669" s="22">
        <v>2468</v>
      </c>
    </row>
    <row r="670" spans="1:2" x14ac:dyDescent="0.2">
      <c r="A670" s="6" t="s">
        <v>1207</v>
      </c>
      <c r="B670" s="22">
        <v>42</v>
      </c>
    </row>
    <row r="671" spans="1:2" x14ac:dyDescent="0.2">
      <c r="A671" s="6" t="s">
        <v>532</v>
      </c>
      <c r="B671" s="22">
        <v>1784</v>
      </c>
    </row>
    <row r="672" spans="1:2" x14ac:dyDescent="0.2">
      <c r="A672" s="6" t="s">
        <v>213</v>
      </c>
      <c r="B672" s="22">
        <v>180</v>
      </c>
    </row>
    <row r="673" spans="1:2" x14ac:dyDescent="0.2">
      <c r="A673" s="6" t="s">
        <v>1719</v>
      </c>
      <c r="B673" s="22">
        <v>33</v>
      </c>
    </row>
    <row r="674" spans="1:2" x14ac:dyDescent="0.2">
      <c r="A674" s="6" t="s">
        <v>915</v>
      </c>
      <c r="B674" s="22">
        <v>792</v>
      </c>
    </row>
    <row r="675" spans="1:2" x14ac:dyDescent="0.2">
      <c r="A675" s="6" t="s">
        <v>1209</v>
      </c>
      <c r="B675" s="22">
        <v>909</v>
      </c>
    </row>
    <row r="676" spans="1:2" x14ac:dyDescent="0.2">
      <c r="A676" s="6" t="s">
        <v>1832</v>
      </c>
      <c r="B676" s="22">
        <v>1</v>
      </c>
    </row>
    <row r="677" spans="1:2" x14ac:dyDescent="0.2">
      <c r="A677" s="6" t="s">
        <v>301</v>
      </c>
      <c r="B677" s="22">
        <v>180</v>
      </c>
    </row>
    <row r="678" spans="1:2" x14ac:dyDescent="0.2">
      <c r="A678" s="6" t="s">
        <v>944</v>
      </c>
      <c r="B678" s="22">
        <v>605</v>
      </c>
    </row>
    <row r="679" spans="1:2" x14ac:dyDescent="0.2">
      <c r="A679" s="6" t="s">
        <v>489</v>
      </c>
      <c r="B679" s="22">
        <v>397</v>
      </c>
    </row>
    <row r="680" spans="1:2" x14ac:dyDescent="0.2">
      <c r="A680" s="6" t="s">
        <v>1212</v>
      </c>
      <c r="B680" s="22">
        <v>136</v>
      </c>
    </row>
    <row r="681" spans="1:2" x14ac:dyDescent="0.2">
      <c r="A681" s="6" t="s">
        <v>1492</v>
      </c>
      <c r="B681" s="22">
        <v>181</v>
      </c>
    </row>
    <row r="682" spans="1:2" x14ac:dyDescent="0.2">
      <c r="A682" s="6" t="s">
        <v>1082</v>
      </c>
      <c r="B682" s="22">
        <v>10</v>
      </c>
    </row>
    <row r="683" spans="1:2" x14ac:dyDescent="0.2">
      <c r="A683" s="6" t="s">
        <v>1080</v>
      </c>
      <c r="B683" s="22">
        <v>319</v>
      </c>
    </row>
    <row r="684" spans="1:2" x14ac:dyDescent="0.2">
      <c r="A684" s="6" t="s">
        <v>1571</v>
      </c>
      <c r="B684" s="22">
        <v>150</v>
      </c>
    </row>
    <row r="685" spans="1:2" x14ac:dyDescent="0.2">
      <c r="A685" s="6" t="s">
        <v>780</v>
      </c>
      <c r="B685" s="22">
        <v>186</v>
      </c>
    </row>
    <row r="686" spans="1:2" x14ac:dyDescent="0.2">
      <c r="A686" s="6" t="s">
        <v>1860</v>
      </c>
      <c r="B686" s="22">
        <v>141</v>
      </c>
    </row>
    <row r="687" spans="1:2" x14ac:dyDescent="0.2">
      <c r="A687" s="6" t="s">
        <v>1536</v>
      </c>
      <c r="B687" s="22">
        <v>1</v>
      </c>
    </row>
    <row r="688" spans="1:2" x14ac:dyDescent="0.2">
      <c r="A688" s="6" t="s">
        <v>606</v>
      </c>
      <c r="B688" s="22">
        <v>83</v>
      </c>
    </row>
    <row r="689" spans="1:2" x14ac:dyDescent="0.2">
      <c r="A689" s="6" t="s">
        <v>1326</v>
      </c>
      <c r="B689" s="22">
        <v>129</v>
      </c>
    </row>
    <row r="690" spans="1:2" x14ac:dyDescent="0.2">
      <c r="A690" s="6" t="s">
        <v>650</v>
      </c>
      <c r="B690" s="22">
        <v>49</v>
      </c>
    </row>
    <row r="691" spans="1:2" x14ac:dyDescent="0.2">
      <c r="A691" s="6" t="s">
        <v>48</v>
      </c>
      <c r="B691" s="22">
        <v>44</v>
      </c>
    </row>
    <row r="692" spans="1:2" x14ac:dyDescent="0.2">
      <c r="A692" s="6" t="s">
        <v>1421</v>
      </c>
      <c r="B692" s="22">
        <v>237</v>
      </c>
    </row>
    <row r="693" spans="1:2" x14ac:dyDescent="0.2">
      <c r="A693" s="6" t="s">
        <v>77</v>
      </c>
      <c r="B693" s="22">
        <v>1396</v>
      </c>
    </row>
    <row r="694" spans="1:2" x14ac:dyDescent="0.2">
      <c r="A694" s="6" t="s">
        <v>1633</v>
      </c>
      <c r="B694" s="22">
        <v>1225</v>
      </c>
    </row>
    <row r="695" spans="1:2" x14ac:dyDescent="0.2">
      <c r="A695" s="6" t="s">
        <v>134</v>
      </c>
      <c r="B695" s="22">
        <v>98</v>
      </c>
    </row>
    <row r="696" spans="1:2" x14ac:dyDescent="0.2">
      <c r="A696" s="6" t="s">
        <v>518</v>
      </c>
      <c r="B696" s="22">
        <v>62</v>
      </c>
    </row>
    <row r="697" spans="1:2" x14ac:dyDescent="0.2">
      <c r="A697" s="6" t="s">
        <v>810</v>
      </c>
      <c r="B697" s="22">
        <v>44</v>
      </c>
    </row>
    <row r="698" spans="1:2" x14ac:dyDescent="0.2">
      <c r="A698" s="6" t="s">
        <v>1474</v>
      </c>
      <c r="B698" s="22">
        <v>297</v>
      </c>
    </row>
    <row r="699" spans="1:2" x14ac:dyDescent="0.2">
      <c r="A699" s="6" t="s">
        <v>1013</v>
      </c>
      <c r="B699" s="22">
        <v>554</v>
      </c>
    </row>
    <row r="700" spans="1:2" x14ac:dyDescent="0.2">
      <c r="A700" s="6" t="s">
        <v>968</v>
      </c>
      <c r="B700" s="22">
        <v>50</v>
      </c>
    </row>
    <row r="701" spans="1:2" x14ac:dyDescent="0.2">
      <c r="A701" s="6" t="s">
        <v>1017</v>
      </c>
      <c r="B701" s="22">
        <v>648</v>
      </c>
    </row>
    <row r="702" spans="1:2" x14ac:dyDescent="0.2">
      <c r="A702" s="6" t="s">
        <v>1902</v>
      </c>
      <c r="B702" s="22">
        <v>132</v>
      </c>
    </row>
    <row r="703" spans="1:2" x14ac:dyDescent="0.2">
      <c r="A703" s="6" t="s">
        <v>993</v>
      </c>
      <c r="B703" s="22">
        <v>106</v>
      </c>
    </row>
    <row r="704" spans="1:2" x14ac:dyDescent="0.2">
      <c r="A704" s="6" t="s">
        <v>1322</v>
      </c>
      <c r="B704" s="22">
        <v>257</v>
      </c>
    </row>
    <row r="705" spans="1:2" x14ac:dyDescent="0.2">
      <c r="A705" s="6" t="s">
        <v>1862</v>
      </c>
      <c r="B705" s="22">
        <v>1866</v>
      </c>
    </row>
    <row r="706" spans="1:2" x14ac:dyDescent="0.2">
      <c r="A706" s="6" t="s">
        <v>1944</v>
      </c>
      <c r="B706" s="22">
        <v>131</v>
      </c>
    </row>
    <row r="707" spans="1:2" x14ac:dyDescent="0.2">
      <c r="A707" s="6" t="s">
        <v>1153</v>
      </c>
      <c r="B707" s="22">
        <v>554</v>
      </c>
    </row>
    <row r="708" spans="1:2" x14ac:dyDescent="0.2">
      <c r="A708" s="6" t="s">
        <v>1858</v>
      </c>
      <c r="B708" s="22">
        <v>523</v>
      </c>
    </row>
    <row r="709" spans="1:2" x14ac:dyDescent="0.2">
      <c r="A709" s="6" t="s">
        <v>552</v>
      </c>
      <c r="B709" s="22">
        <v>1</v>
      </c>
    </row>
    <row r="710" spans="1:2" x14ac:dyDescent="0.2">
      <c r="A710" s="6" t="s">
        <v>1950</v>
      </c>
      <c r="B710" s="22">
        <v>55</v>
      </c>
    </row>
    <row r="711" spans="1:2" x14ac:dyDescent="0.2">
      <c r="A711" s="6" t="s">
        <v>548</v>
      </c>
      <c r="B711" s="22">
        <v>218</v>
      </c>
    </row>
    <row r="712" spans="1:2" x14ac:dyDescent="0.2">
      <c r="A712" s="6" t="s">
        <v>1063</v>
      </c>
      <c r="B712" s="22">
        <v>3657</v>
      </c>
    </row>
    <row r="713" spans="1:2" x14ac:dyDescent="0.2">
      <c r="A713" s="6" t="s">
        <v>1350</v>
      </c>
      <c r="B713" s="22">
        <v>3016</v>
      </c>
    </row>
    <row r="714" spans="1:2" x14ac:dyDescent="0.2">
      <c r="A714" s="6" t="s">
        <v>1334</v>
      </c>
      <c r="B714" s="22">
        <v>4016</v>
      </c>
    </row>
    <row r="715" spans="1:2" x14ac:dyDescent="0.2">
      <c r="A715" s="6" t="s">
        <v>1382</v>
      </c>
      <c r="B715" s="22">
        <v>1073</v>
      </c>
    </row>
    <row r="716" spans="1:2" x14ac:dyDescent="0.2">
      <c r="A716" s="6" t="s">
        <v>286</v>
      </c>
      <c r="B716" s="22">
        <v>67</v>
      </c>
    </row>
    <row r="717" spans="1:2" x14ac:dyDescent="0.2">
      <c r="A717" s="6" t="s">
        <v>907</v>
      </c>
      <c r="B717" s="22">
        <v>2138</v>
      </c>
    </row>
    <row r="718" spans="1:2" x14ac:dyDescent="0.2">
      <c r="A718" s="6" t="s">
        <v>1007</v>
      </c>
      <c r="B718" s="22">
        <v>87</v>
      </c>
    </row>
    <row r="719" spans="1:2" x14ac:dyDescent="0.2">
      <c r="A719" s="6" t="s">
        <v>1059</v>
      </c>
      <c r="B719" s="22">
        <v>2528</v>
      </c>
    </row>
    <row r="720" spans="1:2" x14ac:dyDescent="0.2">
      <c r="A720" s="6" t="s">
        <v>1554</v>
      </c>
      <c r="B720" s="22">
        <v>1274</v>
      </c>
    </row>
    <row r="721" spans="1:2" x14ac:dyDescent="0.2">
      <c r="A721" s="6" t="s">
        <v>360</v>
      </c>
      <c r="B721" s="22">
        <v>1059</v>
      </c>
    </row>
    <row r="722" spans="1:2" x14ac:dyDescent="0.2">
      <c r="A722" s="6" t="s">
        <v>1721</v>
      </c>
      <c r="B722" s="22">
        <v>94</v>
      </c>
    </row>
    <row r="723" spans="1:2" x14ac:dyDescent="0.2">
      <c r="A723" s="6" t="s">
        <v>1396</v>
      </c>
      <c r="B723" s="22">
        <v>215</v>
      </c>
    </row>
    <row r="724" spans="1:2" x14ac:dyDescent="0.2">
      <c r="A724" s="6" t="s">
        <v>1956</v>
      </c>
      <c r="B724" s="22">
        <v>114</v>
      </c>
    </row>
    <row r="725" spans="1:2" x14ac:dyDescent="0.2">
      <c r="A725" s="6" t="s">
        <v>874</v>
      </c>
      <c r="B725" s="22">
        <v>134</v>
      </c>
    </row>
    <row r="726" spans="1:2" x14ac:dyDescent="0.2">
      <c r="A726" s="6" t="s">
        <v>931</v>
      </c>
      <c r="B726" s="22">
        <v>32</v>
      </c>
    </row>
    <row r="727" spans="1:2" x14ac:dyDescent="0.2">
      <c r="A727" s="6" t="s">
        <v>1639</v>
      </c>
      <c r="B727" s="22">
        <v>142</v>
      </c>
    </row>
    <row r="728" spans="1:2" x14ac:dyDescent="0.2">
      <c r="A728" s="6" t="s">
        <v>1621</v>
      </c>
      <c r="B728" s="22">
        <v>181</v>
      </c>
    </row>
    <row r="729" spans="1:2" x14ac:dyDescent="0.2">
      <c r="A729" s="6" t="s">
        <v>1840</v>
      </c>
      <c r="B729" s="22">
        <v>16</v>
      </c>
    </row>
    <row r="730" spans="1:2" x14ac:dyDescent="0.2">
      <c r="A730" s="6" t="s">
        <v>61</v>
      </c>
      <c r="B730" s="22">
        <v>200</v>
      </c>
    </row>
    <row r="731" spans="1:2" x14ac:dyDescent="0.2">
      <c r="A731" s="6" t="s">
        <v>418</v>
      </c>
      <c r="B731" s="22">
        <v>86</v>
      </c>
    </row>
    <row r="732" spans="1:2" x14ac:dyDescent="0.2">
      <c r="A732" s="6" t="s">
        <v>558</v>
      </c>
      <c r="B732" s="22">
        <v>1335</v>
      </c>
    </row>
    <row r="733" spans="1:2" x14ac:dyDescent="0.2">
      <c r="A733" s="6" t="s">
        <v>267</v>
      </c>
      <c r="B733" s="22">
        <v>60</v>
      </c>
    </row>
    <row r="734" spans="1:2" x14ac:dyDescent="0.2">
      <c r="A734" s="6" t="s">
        <v>170</v>
      </c>
      <c r="B734" s="22">
        <v>2253</v>
      </c>
    </row>
    <row r="735" spans="1:2" x14ac:dyDescent="0.2">
      <c r="A735" s="6" t="s">
        <v>911</v>
      </c>
      <c r="B735" s="22">
        <v>94</v>
      </c>
    </row>
    <row r="736" spans="1:2" x14ac:dyDescent="0.2">
      <c r="A736" s="6" t="s">
        <v>562</v>
      </c>
      <c r="B736" s="22">
        <v>1697</v>
      </c>
    </row>
    <row r="737" spans="1:2" x14ac:dyDescent="0.2">
      <c r="A737" s="6" t="s">
        <v>1099</v>
      </c>
      <c r="B737" s="22">
        <v>6080</v>
      </c>
    </row>
    <row r="738" spans="1:2" x14ac:dyDescent="0.2">
      <c r="A738" s="6" t="s">
        <v>1260</v>
      </c>
      <c r="B738" s="22">
        <v>117</v>
      </c>
    </row>
    <row r="739" spans="1:2" x14ac:dyDescent="0.2">
      <c r="A739" s="6" t="s">
        <v>714</v>
      </c>
      <c r="B739" s="22">
        <v>190</v>
      </c>
    </row>
    <row r="740" spans="1:2" x14ac:dyDescent="0.2">
      <c r="A740" s="6" t="s">
        <v>638</v>
      </c>
      <c r="B740" s="22">
        <v>32</v>
      </c>
    </row>
    <row r="741" spans="1:2" x14ac:dyDescent="0.2">
      <c r="A741" s="6" t="s">
        <v>616</v>
      </c>
      <c r="B741" s="22">
        <v>133</v>
      </c>
    </row>
    <row r="742" spans="1:2" x14ac:dyDescent="0.2">
      <c r="A742" s="6" t="s">
        <v>1214</v>
      </c>
      <c r="B742" s="22">
        <v>130</v>
      </c>
    </row>
    <row r="743" spans="1:2" x14ac:dyDescent="0.2">
      <c r="A743" s="6" t="s">
        <v>1561</v>
      </c>
      <c r="B743" s="22">
        <v>235</v>
      </c>
    </row>
    <row r="744" spans="1:2" x14ac:dyDescent="0.2">
      <c r="A744" s="6" t="s">
        <v>155</v>
      </c>
      <c r="B744" s="22">
        <v>120</v>
      </c>
    </row>
    <row r="745" spans="1:2" x14ac:dyDescent="0.2">
      <c r="A745" s="6" t="s">
        <v>855</v>
      </c>
      <c r="B745" s="22">
        <v>40</v>
      </c>
    </row>
    <row r="746" spans="1:2" x14ac:dyDescent="0.2">
      <c r="A746" s="6" t="s">
        <v>876</v>
      </c>
      <c r="B746" s="22">
        <v>1089</v>
      </c>
    </row>
    <row r="747" spans="1:2" x14ac:dyDescent="0.2">
      <c r="A747" s="6" t="s">
        <v>664</v>
      </c>
      <c r="B747" s="22">
        <v>7</v>
      </c>
    </row>
    <row r="748" spans="1:2" x14ac:dyDescent="0.2">
      <c r="A748" s="6" t="s">
        <v>542</v>
      </c>
      <c r="B748" s="22">
        <v>214</v>
      </c>
    </row>
    <row r="749" spans="1:2" x14ac:dyDescent="0.2">
      <c r="A749" s="6" t="s">
        <v>1356</v>
      </c>
      <c r="B749" s="22">
        <v>14</v>
      </c>
    </row>
    <row r="750" spans="1:2" x14ac:dyDescent="0.2">
      <c r="A750" s="6" t="s">
        <v>666</v>
      </c>
      <c r="B750" s="22">
        <v>659</v>
      </c>
    </row>
    <row r="751" spans="1:2" x14ac:dyDescent="0.2">
      <c r="A751" s="6" t="s">
        <v>770</v>
      </c>
      <c r="B751" s="22">
        <v>187</v>
      </c>
    </row>
    <row r="752" spans="1:2" x14ac:dyDescent="0.2">
      <c r="A752" s="6" t="s">
        <v>239</v>
      </c>
      <c r="B752" s="22">
        <v>27</v>
      </c>
    </row>
    <row r="753" spans="1:2" x14ac:dyDescent="0.2">
      <c r="A753" s="6" t="s">
        <v>1388</v>
      </c>
      <c r="B753" s="22">
        <v>1218</v>
      </c>
    </row>
    <row r="754" spans="1:2" x14ac:dyDescent="0.2">
      <c r="A754" s="6" t="s">
        <v>680</v>
      </c>
      <c r="B754" s="22">
        <v>133</v>
      </c>
    </row>
    <row r="755" spans="1:2" x14ac:dyDescent="0.2">
      <c r="A755" s="6" t="s">
        <v>1856</v>
      </c>
      <c r="B755" s="22">
        <v>179</v>
      </c>
    </row>
    <row r="756" spans="1:2" x14ac:dyDescent="0.2">
      <c r="A756" s="6" t="s">
        <v>1074</v>
      </c>
      <c r="B756" s="22">
        <v>528</v>
      </c>
    </row>
    <row r="757" spans="1:2" x14ac:dyDescent="0.2">
      <c r="A757" s="6" t="s">
        <v>1205</v>
      </c>
      <c r="B757" s="22">
        <v>71</v>
      </c>
    </row>
    <row r="758" spans="1:2" x14ac:dyDescent="0.2">
      <c r="A758" s="6" t="s">
        <v>1804</v>
      </c>
      <c r="B758" s="22">
        <v>1825</v>
      </c>
    </row>
    <row r="759" spans="1:2" x14ac:dyDescent="0.2">
      <c r="A759" s="6" t="s">
        <v>180</v>
      </c>
      <c r="B759" s="22">
        <v>12</v>
      </c>
    </row>
    <row r="760" spans="1:2" x14ac:dyDescent="0.2">
      <c r="A760" s="6" t="s">
        <v>1920</v>
      </c>
      <c r="B760" s="22">
        <v>1691</v>
      </c>
    </row>
    <row r="761" spans="1:2" x14ac:dyDescent="0.2">
      <c r="A761" s="6" t="s">
        <v>440</v>
      </c>
      <c r="B761" s="22">
        <v>126</v>
      </c>
    </row>
    <row r="762" spans="1:2" x14ac:dyDescent="0.2">
      <c r="A762" s="6" t="s">
        <v>692</v>
      </c>
      <c r="B762" s="22">
        <v>80</v>
      </c>
    </row>
    <row r="763" spans="1:2" x14ac:dyDescent="0.2">
      <c r="A763" s="6" t="s">
        <v>1774</v>
      </c>
      <c r="B763" s="22">
        <v>2320</v>
      </c>
    </row>
    <row r="764" spans="1:2" x14ac:dyDescent="0.2">
      <c r="A764" s="6" t="s">
        <v>1810</v>
      </c>
      <c r="B764" s="22">
        <v>122</v>
      </c>
    </row>
    <row r="765" spans="1:2" x14ac:dyDescent="0.2">
      <c r="A765" s="6" t="s">
        <v>995</v>
      </c>
      <c r="B765" s="22">
        <v>142</v>
      </c>
    </row>
    <row r="766" spans="1:2" x14ac:dyDescent="0.2">
      <c r="A766" s="6" t="s">
        <v>233</v>
      </c>
      <c r="B766" s="22">
        <v>498</v>
      </c>
    </row>
    <row r="767" spans="1:2" x14ac:dyDescent="0.2">
      <c r="A767" s="6" t="s">
        <v>400</v>
      </c>
      <c r="B767" s="22">
        <v>48</v>
      </c>
    </row>
    <row r="768" spans="1:2" x14ac:dyDescent="0.2">
      <c r="A768" s="6" t="s">
        <v>1268</v>
      </c>
      <c r="B768" s="22">
        <v>26</v>
      </c>
    </row>
    <row r="769" spans="1:2" x14ac:dyDescent="0.2">
      <c r="A769" s="6" t="s">
        <v>702</v>
      </c>
      <c r="B769" s="22">
        <v>73</v>
      </c>
    </row>
    <row r="770" spans="1:2" x14ac:dyDescent="0.2">
      <c r="A770" s="6" t="s">
        <v>954</v>
      </c>
      <c r="B770" s="22">
        <v>1181</v>
      </c>
    </row>
    <row r="771" spans="1:2" x14ac:dyDescent="0.2">
      <c r="A771" s="6" t="s">
        <v>592</v>
      </c>
      <c r="B771" s="22">
        <v>1890</v>
      </c>
    </row>
    <row r="772" spans="1:2" x14ac:dyDescent="0.2">
      <c r="A772" s="6" t="s">
        <v>897</v>
      </c>
      <c r="B772" s="22">
        <v>83</v>
      </c>
    </row>
    <row r="773" spans="1:2" x14ac:dyDescent="0.2">
      <c r="A773" s="6" t="s">
        <v>131</v>
      </c>
      <c r="B773" s="22">
        <v>6212</v>
      </c>
    </row>
    <row r="774" spans="1:2" x14ac:dyDescent="0.2">
      <c r="A774" s="6" t="s">
        <v>103</v>
      </c>
      <c r="B774" s="22">
        <v>226</v>
      </c>
    </row>
    <row r="775" spans="1:2" x14ac:dyDescent="0.2">
      <c r="A775" s="6" t="s">
        <v>472</v>
      </c>
      <c r="B775" s="22">
        <v>226</v>
      </c>
    </row>
    <row r="776" spans="1:2" x14ac:dyDescent="0.2">
      <c r="A776" s="6" t="s">
        <v>85</v>
      </c>
      <c r="B776" s="22">
        <v>2673</v>
      </c>
    </row>
    <row r="777" spans="1:2" x14ac:dyDescent="0.2">
      <c r="A777" s="6" t="s">
        <v>1973</v>
      </c>
      <c r="B777" s="22">
        <v>1681</v>
      </c>
    </row>
    <row r="778" spans="1:2" x14ac:dyDescent="0.2">
      <c r="A778" s="6" t="s">
        <v>1548</v>
      </c>
      <c r="B778" s="22">
        <v>148</v>
      </c>
    </row>
    <row r="779" spans="1:2" x14ac:dyDescent="0.2">
      <c r="A779" s="6" t="s">
        <v>1563</v>
      </c>
      <c r="B779" s="22">
        <v>148</v>
      </c>
    </row>
    <row r="780" spans="1:2" x14ac:dyDescent="0.2">
      <c r="A780" s="6" t="s">
        <v>752</v>
      </c>
      <c r="B780" s="22">
        <v>1</v>
      </c>
    </row>
    <row r="781" spans="1:2" x14ac:dyDescent="0.2">
      <c r="A781" s="6" t="s">
        <v>1117</v>
      </c>
      <c r="B781" s="22">
        <v>140</v>
      </c>
    </row>
    <row r="782" spans="1:2" x14ac:dyDescent="0.2">
      <c r="A782" s="6" t="s">
        <v>982</v>
      </c>
      <c r="B782" s="22">
        <v>139</v>
      </c>
    </row>
    <row r="783" spans="1:2" x14ac:dyDescent="0.2">
      <c r="A783" s="6" t="s">
        <v>962</v>
      </c>
      <c r="B783" s="22">
        <v>46</v>
      </c>
    </row>
    <row r="784" spans="1:2" x14ac:dyDescent="0.2">
      <c r="A784" s="6" t="s">
        <v>1510</v>
      </c>
      <c r="B784" s="22">
        <v>29</v>
      </c>
    </row>
    <row r="785" spans="1:2" x14ac:dyDescent="0.2">
      <c r="A785" s="6" t="s">
        <v>1456</v>
      </c>
      <c r="B785" s="22">
        <v>186</v>
      </c>
    </row>
    <row r="786" spans="1:2" x14ac:dyDescent="0.2">
      <c r="A786" s="6" t="s">
        <v>79</v>
      </c>
      <c r="B786" s="22">
        <v>558</v>
      </c>
    </row>
    <row r="787" spans="1:2" x14ac:dyDescent="0.2">
      <c r="A787" s="6" t="s">
        <v>1798</v>
      </c>
      <c r="B787" s="22">
        <v>193</v>
      </c>
    </row>
    <row r="788" spans="1:2" x14ac:dyDescent="0.2">
      <c r="A788" s="6" t="s">
        <v>1442</v>
      </c>
      <c r="B788" s="22">
        <v>83</v>
      </c>
    </row>
    <row r="789" spans="1:2" x14ac:dyDescent="0.2">
      <c r="A789" s="6" t="s">
        <v>554</v>
      </c>
      <c r="B789" s="22">
        <v>101</v>
      </c>
    </row>
    <row r="790" spans="1:2" x14ac:dyDescent="0.2">
      <c r="A790" s="6" t="s">
        <v>792</v>
      </c>
      <c r="B790" s="22">
        <v>5966</v>
      </c>
    </row>
    <row r="791" spans="1:2" x14ac:dyDescent="0.2">
      <c r="A791" s="6" t="s">
        <v>1631</v>
      </c>
      <c r="B791" s="22">
        <v>121</v>
      </c>
    </row>
    <row r="792" spans="1:2" x14ac:dyDescent="0.2">
      <c r="A792" s="6" t="s">
        <v>442</v>
      </c>
      <c r="B792" s="22">
        <v>646</v>
      </c>
    </row>
    <row r="793" spans="1:2" x14ac:dyDescent="0.2">
      <c r="A793" s="6" t="s">
        <v>1364</v>
      </c>
      <c r="B793" s="22">
        <v>752</v>
      </c>
    </row>
    <row r="794" spans="1:2" x14ac:dyDescent="0.2">
      <c r="A794" s="6" t="s">
        <v>1607</v>
      </c>
      <c r="B794" s="22">
        <v>207</v>
      </c>
    </row>
    <row r="795" spans="1:2" x14ac:dyDescent="0.2">
      <c r="A795" s="6" t="s">
        <v>790</v>
      </c>
      <c r="B795" s="22">
        <v>154</v>
      </c>
    </row>
    <row r="796" spans="1:2" x14ac:dyDescent="0.2">
      <c r="A796" s="6" t="s">
        <v>644</v>
      </c>
      <c r="B796" s="22">
        <v>38</v>
      </c>
    </row>
    <row r="797" spans="1:2" x14ac:dyDescent="0.2">
      <c r="A797" s="6" t="s">
        <v>1926</v>
      </c>
      <c r="B797" s="22">
        <v>160</v>
      </c>
    </row>
    <row r="798" spans="1:2" x14ac:dyDescent="0.2">
      <c r="A798" s="6" t="s">
        <v>610</v>
      </c>
      <c r="B798" s="22">
        <v>546</v>
      </c>
    </row>
    <row r="799" spans="1:2" x14ac:dyDescent="0.2">
      <c r="A799" s="6" t="s">
        <v>153</v>
      </c>
      <c r="B799" s="22">
        <v>209</v>
      </c>
    </row>
    <row r="800" spans="1:2" x14ac:dyDescent="0.2">
      <c r="A800" s="6" t="s">
        <v>1556</v>
      </c>
      <c r="B800" s="22">
        <v>210</v>
      </c>
    </row>
    <row r="801" spans="1:2" x14ac:dyDescent="0.2">
      <c r="A801" s="6" t="s">
        <v>1055</v>
      </c>
      <c r="B801" s="22">
        <v>62</v>
      </c>
    </row>
    <row r="802" spans="1:2" x14ac:dyDescent="0.2">
      <c r="A802" s="6" t="s">
        <v>1068</v>
      </c>
      <c r="B802" s="22">
        <v>362</v>
      </c>
    </row>
    <row r="803" spans="1:2" x14ac:dyDescent="0.2">
      <c r="A803" s="6" t="s">
        <v>1645</v>
      </c>
      <c r="B803" s="22">
        <v>67</v>
      </c>
    </row>
    <row r="804" spans="1:2" x14ac:dyDescent="0.2">
      <c r="A804" s="6" t="s">
        <v>1924</v>
      </c>
      <c r="B804" s="22">
        <v>13</v>
      </c>
    </row>
    <row r="805" spans="1:2" x14ac:dyDescent="0.2">
      <c r="A805" s="6" t="s">
        <v>1240</v>
      </c>
      <c r="B805" s="22">
        <v>82</v>
      </c>
    </row>
    <row r="806" spans="1:2" x14ac:dyDescent="0.2">
      <c r="A806" s="6" t="s">
        <v>564</v>
      </c>
      <c r="B806" s="22">
        <v>15</v>
      </c>
    </row>
    <row r="807" spans="1:2" x14ac:dyDescent="0.2">
      <c r="A807" s="6" t="s">
        <v>853</v>
      </c>
      <c r="B807" s="22">
        <v>299</v>
      </c>
    </row>
    <row r="808" spans="1:2" x14ac:dyDescent="0.2">
      <c r="A808" s="6" t="s">
        <v>1286</v>
      </c>
      <c r="B808" s="22">
        <v>64</v>
      </c>
    </row>
    <row r="809" spans="1:2" x14ac:dyDescent="0.2">
      <c r="A809" s="6" t="s">
        <v>1097</v>
      </c>
      <c r="B809" s="22">
        <v>147</v>
      </c>
    </row>
    <row r="810" spans="1:2" x14ac:dyDescent="0.2">
      <c r="A810" s="6" t="s">
        <v>1021</v>
      </c>
      <c r="B810" s="22">
        <v>2346</v>
      </c>
    </row>
    <row r="811" spans="1:2" x14ac:dyDescent="0.2">
      <c r="A811" s="6" t="s">
        <v>1044</v>
      </c>
      <c r="B811" s="22">
        <v>579</v>
      </c>
    </row>
    <row r="812" spans="1:2" x14ac:dyDescent="0.2">
      <c r="A812" s="6" t="s">
        <v>642</v>
      </c>
      <c r="B812" s="22">
        <v>1910</v>
      </c>
    </row>
    <row r="813" spans="1:2" x14ac:dyDescent="0.2">
      <c r="A813" s="6" t="s">
        <v>630</v>
      </c>
      <c r="B813" s="22">
        <v>337</v>
      </c>
    </row>
    <row r="814" spans="1:2" x14ac:dyDescent="0.2">
      <c r="A814" s="6" t="s">
        <v>1577</v>
      </c>
      <c r="B814" s="22">
        <v>26</v>
      </c>
    </row>
    <row r="815" spans="1:2" x14ac:dyDescent="0.2">
      <c r="A815" s="6" t="s">
        <v>1288</v>
      </c>
      <c r="B815" s="22">
        <v>2693</v>
      </c>
    </row>
    <row r="816" spans="1:2" x14ac:dyDescent="0.2">
      <c r="A816" s="6" t="s">
        <v>257</v>
      </c>
      <c r="B816" s="22">
        <v>1917</v>
      </c>
    </row>
    <row r="817" spans="1:2" x14ac:dyDescent="0.2">
      <c r="A817" s="6" t="s">
        <v>1683</v>
      </c>
      <c r="B817" s="22">
        <v>157</v>
      </c>
    </row>
    <row r="818" spans="1:2" x14ac:dyDescent="0.2">
      <c r="A818" s="6" t="s">
        <v>207</v>
      </c>
      <c r="B818" s="22">
        <v>838</v>
      </c>
    </row>
    <row r="819" spans="1:2" x14ac:dyDescent="0.2">
      <c r="A819" s="6" t="s">
        <v>1876</v>
      </c>
      <c r="B819" s="22">
        <v>2261</v>
      </c>
    </row>
    <row r="820" spans="1:2" x14ac:dyDescent="0.2">
      <c r="A820" s="6" t="s">
        <v>172</v>
      </c>
      <c r="B820" s="22">
        <v>249</v>
      </c>
    </row>
    <row r="821" spans="1:2" x14ac:dyDescent="0.2">
      <c r="A821" s="6" t="s">
        <v>919</v>
      </c>
      <c r="B821" s="22">
        <v>1713</v>
      </c>
    </row>
    <row r="822" spans="1:2" x14ac:dyDescent="0.2">
      <c r="A822" s="6" t="s">
        <v>90</v>
      </c>
      <c r="B822" s="22">
        <v>1480</v>
      </c>
    </row>
    <row r="823" spans="1:2" x14ac:dyDescent="0.2">
      <c r="A823" s="6" t="s">
        <v>738</v>
      </c>
      <c r="B823" s="22">
        <v>147</v>
      </c>
    </row>
    <row r="824" spans="1:2" x14ac:dyDescent="0.2">
      <c r="A824" s="6" t="s">
        <v>1617</v>
      </c>
      <c r="B824" s="22">
        <v>6</v>
      </c>
    </row>
    <row r="825" spans="1:2" x14ac:dyDescent="0.2">
      <c r="A825" s="6" t="s">
        <v>299</v>
      </c>
      <c r="B825" s="22">
        <v>94</v>
      </c>
    </row>
    <row r="826" spans="1:2" x14ac:dyDescent="0.2">
      <c r="A826" s="6" t="s">
        <v>1198</v>
      </c>
      <c r="B826" s="22">
        <v>37</v>
      </c>
    </row>
    <row r="827" spans="1:2" x14ac:dyDescent="0.2">
      <c r="A827" s="6" t="s">
        <v>1874</v>
      </c>
      <c r="B827" s="22">
        <v>38</v>
      </c>
    </row>
    <row r="828" spans="1:2" x14ac:dyDescent="0.2">
      <c r="A828" s="6" t="s">
        <v>1760</v>
      </c>
      <c r="B828" s="22">
        <v>150</v>
      </c>
    </row>
    <row r="829" spans="1:2" x14ac:dyDescent="0.2">
      <c r="A829" s="6" t="s">
        <v>1677</v>
      </c>
      <c r="B829" s="22">
        <v>2100</v>
      </c>
    </row>
    <row r="830" spans="1:2" x14ac:dyDescent="0.2">
      <c r="A830" s="6" t="s">
        <v>1494</v>
      </c>
      <c r="B830" s="22">
        <v>10</v>
      </c>
    </row>
    <row r="831" spans="1:2" x14ac:dyDescent="0.2">
      <c r="A831" s="6" t="s">
        <v>243</v>
      </c>
      <c r="B831" s="22">
        <v>827</v>
      </c>
    </row>
    <row r="832" spans="1:2" x14ac:dyDescent="0.2">
      <c r="A832" s="6" t="s">
        <v>882</v>
      </c>
      <c r="B832" s="22">
        <v>1439</v>
      </c>
    </row>
    <row r="833" spans="1:2" x14ac:dyDescent="0.2">
      <c r="A833" s="6" t="s">
        <v>1506</v>
      </c>
      <c r="B833" s="22">
        <v>536</v>
      </c>
    </row>
    <row r="834" spans="1:2" x14ac:dyDescent="0.2">
      <c r="A834" s="6" t="s">
        <v>404</v>
      </c>
      <c r="B834" s="22">
        <v>782</v>
      </c>
    </row>
    <row r="835" spans="1:2" x14ac:dyDescent="0.2">
      <c r="A835" s="6" t="s">
        <v>1800</v>
      </c>
      <c r="B835" s="22">
        <v>1886</v>
      </c>
    </row>
    <row r="836" spans="1:2" x14ac:dyDescent="0.2">
      <c r="A836" s="6" t="s">
        <v>481</v>
      </c>
      <c r="B836" s="22">
        <v>165</v>
      </c>
    </row>
    <row r="837" spans="1:2" x14ac:dyDescent="0.2">
      <c r="A837" s="6" t="s">
        <v>899</v>
      </c>
      <c r="B837" s="22">
        <v>92</v>
      </c>
    </row>
    <row r="838" spans="1:2" x14ac:dyDescent="0.2">
      <c r="A838" s="6" t="s">
        <v>686</v>
      </c>
      <c r="B838" s="22">
        <v>30</v>
      </c>
    </row>
    <row r="839" spans="1:2" x14ac:dyDescent="0.2">
      <c r="A839" s="6" t="s">
        <v>392</v>
      </c>
      <c r="B839" s="22">
        <v>67</v>
      </c>
    </row>
    <row r="840" spans="1:2" x14ac:dyDescent="0.2">
      <c r="A840" s="6" t="s">
        <v>434</v>
      </c>
      <c r="B840" s="22">
        <v>86</v>
      </c>
    </row>
    <row r="841" spans="1:2" x14ac:dyDescent="0.2">
      <c r="A841" s="6" t="s">
        <v>209</v>
      </c>
      <c r="B841" s="22">
        <v>127</v>
      </c>
    </row>
    <row r="842" spans="1:2" x14ac:dyDescent="0.2">
      <c r="A842" s="6" t="s">
        <v>1282</v>
      </c>
      <c r="B842" s="22">
        <v>128</v>
      </c>
    </row>
    <row r="843" spans="1:2" x14ac:dyDescent="0.2">
      <c r="A843" s="6" t="s">
        <v>1470</v>
      </c>
      <c r="B843" s="22">
        <v>157</v>
      </c>
    </row>
    <row r="844" spans="1:2" x14ac:dyDescent="0.2">
      <c r="A844" s="6" t="s">
        <v>1905</v>
      </c>
      <c r="B844" s="22">
        <v>976</v>
      </c>
    </row>
    <row r="845" spans="1:2" x14ac:dyDescent="0.2">
      <c r="A845" s="6" t="s">
        <v>190</v>
      </c>
      <c r="B845" s="22">
        <v>76</v>
      </c>
    </row>
    <row r="846" spans="1:2" x14ac:dyDescent="0.2">
      <c r="A846" s="6" t="s">
        <v>1133</v>
      </c>
      <c r="B846" s="22">
        <v>84</v>
      </c>
    </row>
    <row r="847" spans="1:2" x14ac:dyDescent="0.2">
      <c r="A847" s="6" t="s">
        <v>295</v>
      </c>
      <c r="B847" s="22">
        <v>3607</v>
      </c>
    </row>
    <row r="848" spans="1:2" x14ac:dyDescent="0.2">
      <c r="A848" s="6" t="s">
        <v>1587</v>
      </c>
      <c r="B848" s="22">
        <v>2201</v>
      </c>
    </row>
    <row r="849" spans="1:2" x14ac:dyDescent="0.2">
      <c r="A849" s="6" t="s">
        <v>742</v>
      </c>
      <c r="B849" s="22">
        <v>331</v>
      </c>
    </row>
    <row r="850" spans="1:2" x14ac:dyDescent="0.2">
      <c r="A850" s="6" t="s">
        <v>1310</v>
      </c>
      <c r="B850" s="22">
        <v>1658</v>
      </c>
    </row>
    <row r="851" spans="1:2" x14ac:dyDescent="0.2">
      <c r="A851" s="6" t="s">
        <v>2023</v>
      </c>
      <c r="B851" s="22">
        <v>374</v>
      </c>
    </row>
    <row r="852" spans="1:2" x14ac:dyDescent="0.2">
      <c r="A852" s="6" t="s">
        <v>1435</v>
      </c>
      <c r="B852" s="22">
        <v>2893</v>
      </c>
    </row>
    <row r="853" spans="1:2" x14ac:dyDescent="0.2">
      <c r="A853" s="6" t="s">
        <v>970</v>
      </c>
      <c r="B853" s="22">
        <v>2080</v>
      </c>
    </row>
    <row r="854" spans="1:2" x14ac:dyDescent="0.2">
      <c r="A854" s="6" t="s">
        <v>598</v>
      </c>
      <c r="B854" s="22">
        <v>282</v>
      </c>
    </row>
    <row r="855" spans="1:2" x14ac:dyDescent="0.2">
      <c r="A855" s="6" t="s">
        <v>1597</v>
      </c>
      <c r="B855" s="22">
        <v>56</v>
      </c>
    </row>
    <row r="856" spans="1:2" x14ac:dyDescent="0.2">
      <c r="A856" s="6" t="s">
        <v>891</v>
      </c>
      <c r="B856" s="22">
        <v>118</v>
      </c>
    </row>
    <row r="857" spans="1:2" x14ac:dyDescent="0.2">
      <c r="A857" s="6" t="s">
        <v>1482</v>
      </c>
      <c r="B857" s="22">
        <v>3036</v>
      </c>
    </row>
    <row r="858" spans="1:2" x14ac:dyDescent="0.2">
      <c r="A858" s="6" t="s">
        <v>1977</v>
      </c>
      <c r="B858" s="22">
        <v>32</v>
      </c>
    </row>
    <row r="859" spans="1:2" x14ac:dyDescent="0.2">
      <c r="A859" s="6" t="s">
        <v>1123</v>
      </c>
      <c r="B859" s="22">
        <v>77</v>
      </c>
    </row>
    <row r="860" spans="1:2" x14ac:dyDescent="0.2">
      <c r="A860" s="6" t="s">
        <v>475</v>
      </c>
      <c r="B860" s="22">
        <v>1625</v>
      </c>
    </row>
    <row r="861" spans="1:2" x14ac:dyDescent="0.2">
      <c r="A861" s="6" t="s">
        <v>712</v>
      </c>
      <c r="B861" s="22">
        <v>1385</v>
      </c>
    </row>
    <row r="862" spans="1:2" x14ac:dyDescent="0.2">
      <c r="A862" s="6" t="s">
        <v>1392</v>
      </c>
      <c r="B862" s="22">
        <v>1170</v>
      </c>
    </row>
    <row r="863" spans="1:2" x14ac:dyDescent="0.2">
      <c r="A863" s="6" t="s">
        <v>1236</v>
      </c>
      <c r="B863" s="22">
        <v>2188</v>
      </c>
    </row>
    <row r="864" spans="1:2" x14ac:dyDescent="0.2">
      <c r="A864" s="6" t="s">
        <v>662</v>
      </c>
      <c r="B864" s="22">
        <v>85</v>
      </c>
    </row>
    <row r="865" spans="1:2" x14ac:dyDescent="0.2">
      <c r="A865" s="6" t="s">
        <v>620</v>
      </c>
      <c r="B865" s="22">
        <v>132</v>
      </c>
    </row>
    <row r="866" spans="1:2" x14ac:dyDescent="0.2">
      <c r="A866" s="6" t="s">
        <v>390</v>
      </c>
      <c r="B866" s="22">
        <v>1267</v>
      </c>
    </row>
    <row r="867" spans="1:2" x14ac:dyDescent="0.2">
      <c r="A867" s="6" t="s">
        <v>249</v>
      </c>
      <c r="B867" s="22">
        <v>1</v>
      </c>
    </row>
    <row r="868" spans="1:2" x14ac:dyDescent="0.2">
      <c r="A868" s="6" t="s">
        <v>1294</v>
      </c>
      <c r="B868" s="22">
        <v>189</v>
      </c>
    </row>
    <row r="869" spans="1:2" x14ac:dyDescent="0.2">
      <c r="A869" s="6" t="s">
        <v>263</v>
      </c>
      <c r="B869" s="22">
        <v>86</v>
      </c>
    </row>
    <row r="870" spans="1:2" x14ac:dyDescent="0.2">
      <c r="A870" s="6" t="s">
        <v>640</v>
      </c>
      <c r="B870" s="22">
        <v>183</v>
      </c>
    </row>
    <row r="871" spans="1:2" x14ac:dyDescent="0.2">
      <c r="A871" s="6" t="s">
        <v>1890</v>
      </c>
      <c r="B871" s="22">
        <v>184</v>
      </c>
    </row>
    <row r="872" spans="1:2" x14ac:dyDescent="0.2">
      <c r="A872" s="6" t="s">
        <v>1061</v>
      </c>
      <c r="B872" s="22">
        <v>19</v>
      </c>
    </row>
    <row r="873" spans="1:2" x14ac:dyDescent="0.2">
      <c r="A873" s="6" t="s">
        <v>1386</v>
      </c>
      <c r="B873" s="22">
        <v>58</v>
      </c>
    </row>
    <row r="874" spans="1:2" x14ac:dyDescent="0.2">
      <c r="A874" s="6" t="s">
        <v>991</v>
      </c>
      <c r="B874" s="22">
        <v>575</v>
      </c>
    </row>
    <row r="875" spans="1:2" x14ac:dyDescent="0.2">
      <c r="A875" s="6" t="s">
        <v>1091</v>
      </c>
      <c r="B875" s="22">
        <v>89</v>
      </c>
    </row>
    <row r="876" spans="1:2" x14ac:dyDescent="0.2">
      <c r="A876" s="6" t="s">
        <v>1048</v>
      </c>
      <c r="B876" s="22">
        <v>0</v>
      </c>
    </row>
    <row r="877" spans="1:2" x14ac:dyDescent="0.2">
      <c r="A877" s="6" t="s">
        <v>1673</v>
      </c>
      <c r="B877" s="22">
        <v>279</v>
      </c>
    </row>
    <row r="878" spans="1:2" x14ac:dyDescent="0.2">
      <c r="A878" s="6" t="s">
        <v>1254</v>
      </c>
      <c r="B878" s="22">
        <v>160</v>
      </c>
    </row>
    <row r="879" spans="1:2" x14ac:dyDescent="0.2">
      <c r="A879" s="6" t="s">
        <v>1190</v>
      </c>
      <c r="B879" s="22">
        <v>300</v>
      </c>
    </row>
    <row r="880" spans="1:2" x14ac:dyDescent="0.2">
      <c r="A880" s="6" t="s">
        <v>1478</v>
      </c>
      <c r="B880" s="22">
        <v>38</v>
      </c>
    </row>
    <row r="881" spans="1:2" x14ac:dyDescent="0.2">
      <c r="A881" s="6" t="s">
        <v>1609</v>
      </c>
      <c r="B881" s="22">
        <v>859</v>
      </c>
    </row>
    <row r="882" spans="1:2" x14ac:dyDescent="0.2">
      <c r="A882" s="6" t="s">
        <v>1338</v>
      </c>
      <c r="B882" s="22">
        <v>723</v>
      </c>
    </row>
    <row r="883" spans="1:2" x14ac:dyDescent="0.2">
      <c r="A883" s="6" t="s">
        <v>483</v>
      </c>
      <c r="B883" s="22">
        <v>143</v>
      </c>
    </row>
    <row r="884" spans="1:2" x14ac:dyDescent="0.2">
      <c r="A884" s="6" t="s">
        <v>1625</v>
      </c>
      <c r="B884" s="22">
        <v>31</v>
      </c>
    </row>
    <row r="885" spans="1:2" x14ac:dyDescent="0.2">
      <c r="A885" s="6" t="s">
        <v>138</v>
      </c>
      <c r="B885" s="22">
        <v>92</v>
      </c>
    </row>
    <row r="886" spans="1:2" x14ac:dyDescent="0.2">
      <c r="A886" s="6" t="s">
        <v>1778</v>
      </c>
      <c r="B886" s="22">
        <v>1887</v>
      </c>
    </row>
    <row r="887" spans="1:2" x14ac:dyDescent="0.2">
      <c r="A887" s="6" t="s">
        <v>290</v>
      </c>
      <c r="B887" s="22">
        <v>1782</v>
      </c>
    </row>
    <row r="888" spans="1:2" x14ac:dyDescent="0.2">
      <c r="A888" s="6" t="s">
        <v>1601</v>
      </c>
      <c r="B888" s="22">
        <v>138</v>
      </c>
    </row>
    <row r="889" spans="1:2" x14ac:dyDescent="0.2">
      <c r="A889" s="6" t="s">
        <v>672</v>
      </c>
      <c r="B889" s="22">
        <v>16</v>
      </c>
    </row>
    <row r="890" spans="1:2" x14ac:dyDescent="0.2">
      <c r="A890" s="6" t="s">
        <v>958</v>
      </c>
      <c r="B890" s="22">
        <v>3727</v>
      </c>
    </row>
    <row r="891" spans="1:2" x14ac:dyDescent="0.2">
      <c r="A891" s="6" t="s">
        <v>1662</v>
      </c>
      <c r="B891" s="22">
        <v>36</v>
      </c>
    </row>
    <row r="892" spans="1:2" x14ac:dyDescent="0.2">
      <c r="A892" s="6" t="s">
        <v>578</v>
      </c>
      <c r="B892" s="22">
        <v>199</v>
      </c>
    </row>
    <row r="893" spans="1:2" x14ac:dyDescent="0.2">
      <c r="A893" s="6" t="s">
        <v>1649</v>
      </c>
      <c r="B893" s="22">
        <v>43</v>
      </c>
    </row>
    <row r="894" spans="1:2" x14ac:dyDescent="0.2">
      <c r="A894" s="6" t="s">
        <v>428</v>
      </c>
      <c r="B894" s="22">
        <v>35</v>
      </c>
    </row>
    <row r="895" spans="1:2" x14ac:dyDescent="0.2">
      <c r="A895" s="6" t="s">
        <v>58</v>
      </c>
      <c r="B895" s="22">
        <v>98</v>
      </c>
    </row>
    <row r="896" spans="1:2" x14ac:dyDescent="0.2">
      <c r="A896" s="6" t="s">
        <v>1635</v>
      </c>
      <c r="B896" s="22">
        <v>1</v>
      </c>
    </row>
    <row r="897" spans="1:2" x14ac:dyDescent="0.2">
      <c r="A897" s="6" t="s">
        <v>1419</v>
      </c>
      <c r="B897" s="22">
        <v>190</v>
      </c>
    </row>
    <row r="898" spans="1:2" x14ac:dyDescent="0.2">
      <c r="A898" s="6" t="s">
        <v>1918</v>
      </c>
      <c r="B898" s="22">
        <v>263</v>
      </c>
    </row>
    <row r="899" spans="1:2" x14ac:dyDescent="0.2">
      <c r="A899" s="6" t="s">
        <v>544</v>
      </c>
      <c r="B899" s="22">
        <v>222</v>
      </c>
    </row>
    <row r="900" spans="1:2" x14ac:dyDescent="0.2">
      <c r="A900" s="6" t="s">
        <v>972</v>
      </c>
      <c r="B900" s="22">
        <v>535</v>
      </c>
    </row>
    <row r="901" spans="1:2" x14ac:dyDescent="0.2">
      <c r="A901" s="6" t="s">
        <v>1344</v>
      </c>
      <c r="B901" s="22">
        <v>3868</v>
      </c>
    </row>
    <row r="902" spans="1:2" x14ac:dyDescent="0.2">
      <c r="A902" s="6" t="s">
        <v>1266</v>
      </c>
      <c r="B902" s="22">
        <v>192</v>
      </c>
    </row>
    <row r="903" spans="1:2" x14ac:dyDescent="0.2">
      <c r="A903" s="6" t="s">
        <v>1836</v>
      </c>
      <c r="B903" s="22">
        <v>110</v>
      </c>
    </row>
    <row r="904" spans="1:2" x14ac:dyDescent="0.2">
      <c r="A904" s="6" t="s">
        <v>1695</v>
      </c>
      <c r="B904" s="22">
        <v>4233</v>
      </c>
    </row>
    <row r="905" spans="1:2" x14ac:dyDescent="0.2">
      <c r="A905" s="6" t="s">
        <v>602</v>
      </c>
      <c r="B905" s="22">
        <v>116</v>
      </c>
    </row>
    <row r="906" spans="1:2" x14ac:dyDescent="0.2">
      <c r="A906" s="6" t="s">
        <v>887</v>
      </c>
      <c r="B906" s="22">
        <v>5203</v>
      </c>
    </row>
    <row r="907" spans="1:2" x14ac:dyDescent="0.2">
      <c r="A907" s="6" t="s">
        <v>470</v>
      </c>
      <c r="B907" s="22">
        <v>808</v>
      </c>
    </row>
    <row r="908" spans="1:2" x14ac:dyDescent="0.2">
      <c r="A908" s="6" t="s">
        <v>822</v>
      </c>
      <c r="B908" s="22">
        <v>1137</v>
      </c>
    </row>
    <row r="909" spans="1:2" x14ac:dyDescent="0.2">
      <c r="A909" s="6" t="s">
        <v>1244</v>
      </c>
      <c r="B909" s="22">
        <v>194</v>
      </c>
    </row>
    <row r="910" spans="1:2" x14ac:dyDescent="0.2">
      <c r="A910" s="6" t="s">
        <v>570</v>
      </c>
      <c r="B910" s="22">
        <v>138</v>
      </c>
    </row>
    <row r="911" spans="1:2" x14ac:dyDescent="0.2">
      <c r="A911" s="6" t="s">
        <v>1664</v>
      </c>
      <c r="B911" s="22">
        <v>183</v>
      </c>
    </row>
    <row r="912" spans="1:2" x14ac:dyDescent="0.2">
      <c r="A912" s="6" t="s">
        <v>127</v>
      </c>
      <c r="B912" s="22">
        <v>111</v>
      </c>
    </row>
    <row r="913" spans="1:2" x14ac:dyDescent="0.2">
      <c r="A913" s="6" t="s">
        <v>1318</v>
      </c>
      <c r="B913" s="22">
        <v>94</v>
      </c>
    </row>
    <row r="914" spans="1:2" x14ac:dyDescent="0.2">
      <c r="A914" s="6" t="s">
        <v>462</v>
      </c>
      <c r="B914" s="22">
        <v>80</v>
      </c>
    </row>
    <row r="915" spans="1:2" x14ac:dyDescent="0.2">
      <c r="A915" s="6" t="s">
        <v>1593</v>
      </c>
      <c r="B915" s="22">
        <v>831</v>
      </c>
    </row>
    <row r="916" spans="1:2" x14ac:dyDescent="0.2">
      <c r="A916" s="6" t="s">
        <v>1176</v>
      </c>
      <c r="B916" s="22">
        <v>37</v>
      </c>
    </row>
    <row r="917" spans="1:2" x14ac:dyDescent="0.2">
      <c r="A917" s="6" t="s">
        <v>1218</v>
      </c>
      <c r="B917" s="22">
        <v>1368</v>
      </c>
    </row>
    <row r="918" spans="1:2" x14ac:dyDescent="0.2">
      <c r="A918" s="6" t="s">
        <v>1623</v>
      </c>
      <c r="B918" s="22">
        <v>110</v>
      </c>
    </row>
    <row r="919" spans="1:2" x14ac:dyDescent="0.2">
      <c r="A919" s="6" t="s">
        <v>129</v>
      </c>
      <c r="B919" s="22">
        <v>222</v>
      </c>
    </row>
    <row r="920" spans="1:2" x14ac:dyDescent="0.2">
      <c r="A920" s="6" t="s">
        <v>1520</v>
      </c>
      <c r="B920" s="22">
        <v>122</v>
      </c>
    </row>
    <row r="921" spans="1:2" x14ac:dyDescent="0.2">
      <c r="A921" s="6" t="s">
        <v>788</v>
      </c>
      <c r="B921" s="22">
        <v>206</v>
      </c>
    </row>
    <row r="922" spans="1:2" x14ac:dyDescent="0.2">
      <c r="A922" s="6" t="s">
        <v>398</v>
      </c>
      <c r="B922" s="22">
        <v>2819</v>
      </c>
    </row>
    <row r="923" spans="1:2" x14ac:dyDescent="0.2">
      <c r="A923" s="6" t="s">
        <v>1615</v>
      </c>
      <c r="B923" s="22">
        <v>1113</v>
      </c>
    </row>
    <row r="924" spans="1:2" x14ac:dyDescent="0.2">
      <c r="A924" s="6" t="s">
        <v>1796</v>
      </c>
      <c r="B924" s="22">
        <v>80</v>
      </c>
    </row>
    <row r="925" spans="1:2" x14ac:dyDescent="0.2">
      <c r="A925" s="6" t="s">
        <v>348</v>
      </c>
      <c r="B925" s="22">
        <v>107</v>
      </c>
    </row>
    <row r="926" spans="1:2" x14ac:dyDescent="0.2">
      <c r="A926" s="6" t="s">
        <v>1846</v>
      </c>
      <c r="B926" s="22">
        <v>41</v>
      </c>
    </row>
    <row r="927" spans="1:2" x14ac:dyDescent="0.2">
      <c r="A927" s="6" t="s">
        <v>1290</v>
      </c>
      <c r="B927" s="22">
        <v>432</v>
      </c>
    </row>
    <row r="928" spans="1:2" x14ac:dyDescent="0.2">
      <c r="A928" s="6" t="s">
        <v>227</v>
      </c>
      <c r="B928" s="22">
        <v>96</v>
      </c>
    </row>
    <row r="929" spans="1:2" x14ac:dyDescent="0.2">
      <c r="A929" s="6" t="s">
        <v>198</v>
      </c>
      <c r="B929" s="22">
        <v>170</v>
      </c>
    </row>
    <row r="930" spans="1:2" x14ac:dyDescent="0.2">
      <c r="A930" s="6" t="s">
        <v>358</v>
      </c>
      <c r="B930" s="22">
        <v>5681</v>
      </c>
    </row>
    <row r="931" spans="1:2" x14ac:dyDescent="0.2">
      <c r="A931" s="6" t="s">
        <v>1911</v>
      </c>
      <c r="B931" s="22">
        <v>66</v>
      </c>
    </row>
    <row r="932" spans="1:2" x14ac:dyDescent="0.2">
      <c r="A932" s="6" t="s">
        <v>1599</v>
      </c>
      <c r="B932" s="22">
        <v>2427</v>
      </c>
    </row>
    <row r="933" spans="1:2" x14ac:dyDescent="0.2">
      <c r="A933" s="6" t="s">
        <v>566</v>
      </c>
      <c r="B933" s="22">
        <v>92</v>
      </c>
    </row>
    <row r="934" spans="1:2" x14ac:dyDescent="0.2">
      <c r="A934" s="6" t="s">
        <v>1723</v>
      </c>
      <c r="B934" s="22">
        <v>1354</v>
      </c>
    </row>
    <row r="935" spans="1:2" x14ac:dyDescent="0.2">
      <c r="A935" s="6" t="s">
        <v>1348</v>
      </c>
      <c r="B935" s="22">
        <v>234</v>
      </c>
    </row>
    <row r="936" spans="1:2" x14ac:dyDescent="0.2">
      <c r="A936" s="6" t="s">
        <v>1316</v>
      </c>
      <c r="B936" s="22">
        <v>65</v>
      </c>
    </row>
    <row r="937" spans="1:2" x14ac:dyDescent="0.2">
      <c r="A937" s="6" t="s">
        <v>1216</v>
      </c>
      <c r="B937" s="22">
        <v>156</v>
      </c>
    </row>
    <row r="938" spans="1:2" x14ac:dyDescent="0.2">
      <c r="A938" s="6" t="s">
        <v>1070</v>
      </c>
      <c r="B938" s="22">
        <v>239</v>
      </c>
    </row>
    <row r="939" spans="1:2" x14ac:dyDescent="0.2">
      <c r="A939" s="6" t="s">
        <v>514</v>
      </c>
      <c r="B939" s="22">
        <v>67</v>
      </c>
    </row>
    <row r="940" spans="1:2" x14ac:dyDescent="0.2">
      <c r="A940" s="6" t="s">
        <v>1909</v>
      </c>
      <c r="B940" s="22">
        <v>67</v>
      </c>
    </row>
    <row r="941" spans="1:2" x14ac:dyDescent="0.2">
      <c r="A941" s="6" t="s">
        <v>1986</v>
      </c>
      <c r="B941" s="22">
        <v>1015</v>
      </c>
    </row>
    <row r="942" spans="1:2" x14ac:dyDescent="0.2">
      <c r="A942" s="6" t="s">
        <v>1930</v>
      </c>
      <c r="B942" s="22">
        <v>1</v>
      </c>
    </row>
    <row r="943" spans="1:2" x14ac:dyDescent="0.2">
      <c r="A943" s="6" t="s">
        <v>784</v>
      </c>
      <c r="B943" s="22">
        <v>101</v>
      </c>
    </row>
    <row r="944" spans="1:2" x14ac:dyDescent="0.2">
      <c r="A944" s="6" t="s">
        <v>1814</v>
      </c>
      <c r="B944" s="22">
        <v>165</v>
      </c>
    </row>
    <row r="945" spans="1:2" x14ac:dyDescent="0.2">
      <c r="A945" s="6" t="s">
        <v>710</v>
      </c>
      <c r="B945" s="22">
        <v>211</v>
      </c>
    </row>
    <row r="946" spans="1:2" x14ac:dyDescent="0.2">
      <c r="A946" s="6" t="s">
        <v>1186</v>
      </c>
      <c r="B946" s="22">
        <v>35</v>
      </c>
    </row>
    <row r="947" spans="1:2" x14ac:dyDescent="0.2">
      <c r="A947" s="6" t="s">
        <v>2002</v>
      </c>
      <c r="B947" s="22">
        <v>480</v>
      </c>
    </row>
    <row r="948" spans="1:2" x14ac:dyDescent="0.2">
      <c r="A948" s="6" t="s">
        <v>1088</v>
      </c>
      <c r="B948" s="22">
        <v>369</v>
      </c>
    </row>
    <row r="949" spans="1:2" x14ac:dyDescent="0.2">
      <c r="A949" s="6" t="s">
        <v>960</v>
      </c>
      <c r="B949" s="22">
        <v>1605</v>
      </c>
    </row>
    <row r="950" spans="1:2" x14ac:dyDescent="0.2">
      <c r="A950" s="6" t="s">
        <v>632</v>
      </c>
      <c r="B950" s="22">
        <v>908</v>
      </c>
    </row>
    <row r="951" spans="1:2" x14ac:dyDescent="0.2">
      <c r="A951" s="6" t="s">
        <v>1882</v>
      </c>
      <c r="B951" s="22">
        <v>65</v>
      </c>
    </row>
    <row r="952" spans="1:2" x14ac:dyDescent="0.2">
      <c r="A952" s="6" t="s">
        <v>1342</v>
      </c>
      <c r="B952" s="22">
        <v>1</v>
      </c>
    </row>
    <row r="953" spans="1:2" x14ac:dyDescent="0.2">
      <c r="A953" s="6" t="s">
        <v>1878</v>
      </c>
      <c r="B953" s="22">
        <v>40</v>
      </c>
    </row>
    <row r="954" spans="1:2" x14ac:dyDescent="0.2">
      <c r="A954" s="6" t="s">
        <v>964</v>
      </c>
      <c r="B954" s="22">
        <v>2120</v>
      </c>
    </row>
    <row r="955" spans="1:2" x14ac:dyDescent="0.2">
      <c r="A955" s="6" t="s">
        <v>654</v>
      </c>
      <c r="B955" s="22">
        <v>295</v>
      </c>
    </row>
    <row r="956" spans="1:2" x14ac:dyDescent="0.2">
      <c r="A956" s="6" t="s">
        <v>1942</v>
      </c>
      <c r="B956" s="22">
        <v>830</v>
      </c>
    </row>
    <row r="957" spans="1:2" x14ac:dyDescent="0.2">
      <c r="A957" s="6" t="s">
        <v>1768</v>
      </c>
      <c r="B957" s="22">
        <v>126</v>
      </c>
    </row>
    <row r="958" spans="1:2" x14ac:dyDescent="0.2">
      <c r="A958" s="6" t="s">
        <v>956</v>
      </c>
      <c r="B958" s="22">
        <v>39</v>
      </c>
    </row>
    <row r="959" spans="1:2" x14ac:dyDescent="0.2">
      <c r="A959" s="6" t="s">
        <v>136</v>
      </c>
      <c r="B959" s="22">
        <v>48</v>
      </c>
    </row>
    <row r="960" spans="1:2" x14ac:dyDescent="0.2">
      <c r="A960" s="6" t="s">
        <v>1928</v>
      </c>
      <c r="B960" s="22">
        <v>203</v>
      </c>
    </row>
    <row r="961" spans="1:2" x14ac:dyDescent="0.2">
      <c r="A961" s="6" t="s">
        <v>1824</v>
      </c>
      <c r="B961" s="22">
        <v>1460</v>
      </c>
    </row>
    <row r="962" spans="1:2" x14ac:dyDescent="0.2">
      <c r="A962" s="6" t="s">
        <v>157</v>
      </c>
      <c r="B962" s="22">
        <v>131</v>
      </c>
    </row>
    <row r="963" spans="1:2" x14ac:dyDescent="0.2">
      <c r="A963" s="6" t="s">
        <v>166</v>
      </c>
      <c r="B963" s="22">
        <v>128</v>
      </c>
    </row>
    <row r="964" spans="1:2" x14ac:dyDescent="0.2">
      <c r="A964" s="6" t="s">
        <v>276</v>
      </c>
      <c r="B964" s="22">
        <v>131</v>
      </c>
    </row>
    <row r="965" spans="1:2" x14ac:dyDescent="0.2">
      <c r="A965" s="6" t="s">
        <v>63</v>
      </c>
      <c r="B965" s="22">
        <v>452</v>
      </c>
    </row>
    <row r="966" spans="1:2" x14ac:dyDescent="0.2">
      <c r="A966" s="6" t="s">
        <v>1340</v>
      </c>
      <c r="B966" s="22">
        <v>602</v>
      </c>
    </row>
    <row r="967" spans="1:2" x14ac:dyDescent="0.2">
      <c r="A967" s="6" t="s">
        <v>1141</v>
      </c>
      <c r="B967" s="22">
        <v>2985</v>
      </c>
    </row>
    <row r="968" spans="1:2" x14ac:dyDescent="0.2">
      <c r="A968" s="6" t="s">
        <v>1373</v>
      </c>
      <c r="B968" s="22">
        <v>25</v>
      </c>
    </row>
    <row r="969" spans="1:2" x14ac:dyDescent="0.2">
      <c r="A969" s="6" t="s">
        <v>1027</v>
      </c>
      <c r="B969" s="22">
        <v>144</v>
      </c>
    </row>
    <row r="970" spans="1:2" x14ac:dyDescent="0.2">
      <c r="A970" s="6" t="s">
        <v>754</v>
      </c>
      <c r="B970" s="22">
        <v>2013</v>
      </c>
    </row>
    <row r="971" spans="1:2" x14ac:dyDescent="0.2">
      <c r="A971" s="6" t="s">
        <v>708</v>
      </c>
      <c r="B971" s="22">
        <v>3504</v>
      </c>
    </row>
    <row r="972" spans="1:2" x14ac:dyDescent="0.2">
      <c r="A972" s="6" t="s">
        <v>1121</v>
      </c>
      <c r="B972" s="22">
        <v>1296</v>
      </c>
    </row>
    <row r="973" spans="1:2" x14ac:dyDescent="0.2">
      <c r="A973" s="6" t="s">
        <v>688</v>
      </c>
      <c r="B973" s="22">
        <v>17</v>
      </c>
    </row>
    <row r="974" spans="1:2" x14ac:dyDescent="0.2">
      <c r="A974" s="6" t="s">
        <v>1754</v>
      </c>
      <c r="B974" s="22">
        <v>163</v>
      </c>
    </row>
    <row r="975" spans="1:2" x14ac:dyDescent="0.2">
      <c r="A975" s="6" t="s">
        <v>1308</v>
      </c>
      <c r="B975" s="22">
        <v>105</v>
      </c>
    </row>
    <row r="976" spans="1:2" x14ac:dyDescent="0.2">
      <c r="A976" s="6" t="s">
        <v>2067</v>
      </c>
      <c r="B976" s="22"/>
    </row>
    <row r="977" spans="1:2" x14ac:dyDescent="0.2">
      <c r="A977" s="6" t="s">
        <v>2068</v>
      </c>
      <c r="B977" s="22">
        <v>727005</v>
      </c>
    </row>
    <row r="978" spans="1:2" x14ac:dyDescent="0.2">
      <c r="A978" t="s">
        <v>20</v>
      </c>
    </row>
    <row r="979" spans="1:2" x14ac:dyDescent="0.2">
      <c r="A979" t="s">
        <v>14</v>
      </c>
    </row>
    <row r="980" spans="1:2" x14ac:dyDescent="0.2">
      <c r="A980" t="s">
        <v>20</v>
      </c>
    </row>
    <row r="981" spans="1:2" x14ac:dyDescent="0.2">
      <c r="A981" t="s">
        <v>20</v>
      </c>
    </row>
    <row r="982" spans="1:2" x14ac:dyDescent="0.2">
      <c r="A982" t="s">
        <v>14</v>
      </c>
    </row>
    <row r="983" spans="1:2" x14ac:dyDescent="0.2">
      <c r="A983" t="s">
        <v>20</v>
      </c>
    </row>
    <row r="984" spans="1:2" x14ac:dyDescent="0.2">
      <c r="A984" t="s">
        <v>14</v>
      </c>
    </row>
    <row r="985" spans="1:2" x14ac:dyDescent="0.2">
      <c r="A985" t="s">
        <v>20</v>
      </c>
    </row>
    <row r="986" spans="1:2" x14ac:dyDescent="0.2">
      <c r="A986" t="s">
        <v>20</v>
      </c>
    </row>
    <row r="987" spans="1:2" x14ac:dyDescent="0.2">
      <c r="A987" t="s">
        <v>14</v>
      </c>
    </row>
    <row r="988" spans="1:2" x14ac:dyDescent="0.2">
      <c r="A988" t="s">
        <v>14</v>
      </c>
    </row>
    <row r="989" spans="1:2" x14ac:dyDescent="0.2">
      <c r="A989" t="s">
        <v>20</v>
      </c>
    </row>
    <row r="990" spans="1:2" x14ac:dyDescent="0.2">
      <c r="A990" t="s">
        <v>14</v>
      </c>
    </row>
    <row r="991" spans="1:2" x14ac:dyDescent="0.2">
      <c r="A991" t="s">
        <v>20</v>
      </c>
    </row>
    <row r="992" spans="1:2" x14ac:dyDescent="0.2">
      <c r="A992" t="s">
        <v>14</v>
      </c>
    </row>
    <row r="993" spans="1:1" x14ac:dyDescent="0.2">
      <c r="A993" t="s">
        <v>20</v>
      </c>
    </row>
    <row r="994" spans="1:1" x14ac:dyDescent="0.2">
      <c r="A994" t="s">
        <v>20</v>
      </c>
    </row>
    <row r="995" spans="1:1" x14ac:dyDescent="0.2">
      <c r="A995" t="s">
        <v>74</v>
      </c>
    </row>
    <row r="996" spans="1:1" x14ac:dyDescent="0.2">
      <c r="A996" t="s">
        <v>14</v>
      </c>
    </row>
    <row r="997" spans="1:1" x14ac:dyDescent="0.2">
      <c r="A997" t="s">
        <v>20</v>
      </c>
    </row>
    <row r="998" spans="1:1" x14ac:dyDescent="0.2">
      <c r="A998" t="s">
        <v>14</v>
      </c>
    </row>
    <row r="999" spans="1:1" x14ac:dyDescent="0.2">
      <c r="A999" t="s">
        <v>74</v>
      </c>
    </row>
    <row r="1000" spans="1:1" x14ac:dyDescent="0.2">
      <c r="A1000" t="s">
        <v>14</v>
      </c>
    </row>
    <row r="1001" spans="1:1" x14ac:dyDescent="0.2">
      <c r="A1001" t="s">
        <v>74</v>
      </c>
    </row>
  </sheetData>
  <conditionalFormatting sqref="A1 A19:A1048576">
    <cfRule type="containsText" dxfId="20" priority="1" operator="containsText" text="live">
      <formula>NOT(ISERROR(SEARCH("live",A1)))</formula>
    </cfRule>
    <cfRule type="containsText" dxfId="19" priority="2" operator="containsText" text="canceled">
      <formula>NOT(ISERROR(SEARCH("canceled",A1)))</formula>
    </cfRule>
    <cfRule type="containsText" dxfId="18" priority="3" operator="containsText" text="successful">
      <formula>NOT(ISERROR(SEARCH("successful",A1)))</formula>
    </cfRule>
    <cfRule type="containsText" dxfId="17" priority="4" operator="containsText" text="failed">
      <formula>NOT(ISERROR(SEARCH("failed",A1)))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4C4A-11A8-1047-9A1E-87D961F44E15}">
  <dimension ref="A1"/>
  <sheetViews>
    <sheetView workbookViewId="0">
      <selection activeCell="J34" sqref="J34"/>
    </sheetView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A373-0F9B-4E60-9BEF-8170116D1FB2}">
  <dimension ref="A1:K13"/>
  <sheetViews>
    <sheetView workbookViewId="0">
      <selection sqref="A1:H13"/>
    </sheetView>
  </sheetViews>
  <sheetFormatPr baseColWidth="10" defaultColWidth="20.83203125" defaultRowHeight="16" x14ac:dyDescent="0.2"/>
  <sheetData>
    <row r="1" spans="1:11" x14ac:dyDescent="0.2">
      <c r="A1" s="8" t="s">
        <v>2088</v>
      </c>
      <c r="B1" s="8" t="s">
        <v>2089</v>
      </c>
      <c r="C1" s="8" t="s">
        <v>2090</v>
      </c>
      <c r="D1" s="8" t="s">
        <v>2091</v>
      </c>
      <c r="E1" s="8" t="s">
        <v>2092</v>
      </c>
      <c r="F1" s="8" t="s">
        <v>2093</v>
      </c>
      <c r="G1" s="8" t="s">
        <v>2094</v>
      </c>
      <c r="H1" s="8" t="s">
        <v>2095</v>
      </c>
    </row>
    <row r="2" spans="1:11" x14ac:dyDescent="0.2">
      <c r="A2" s="9" t="s">
        <v>2096</v>
      </c>
      <c r="B2" s="10">
        <f>COUNTIFS(Crowdfunding!$G$2:$G$1001,"successful",Crowdfunding!$D$2:$D$1001,"&lt;1000")</f>
        <v>30</v>
      </c>
      <c r="C2" s="10">
        <f>COUNTIFS(Crowdfunding!$G$2:$G$1001,"failed",Crowdfunding!$D$2:$D$1001,"&lt;1000")</f>
        <v>20</v>
      </c>
      <c r="D2" s="10">
        <f>COUNTIFS(Crowdfunding!$G$2:$G$1001,"canceled",Crowdfunding!$D$2:$D$1001,"&lt;1000")</f>
        <v>1</v>
      </c>
      <c r="E2">
        <f>SUM(B2:D2)</f>
        <v>51</v>
      </c>
      <c r="F2" s="11">
        <f>B2/$E2</f>
        <v>0.58823529411764708</v>
      </c>
      <c r="G2" s="11">
        <f>C2/$E2</f>
        <v>0.39215686274509803</v>
      </c>
      <c r="H2" s="11">
        <f>D2/$E2</f>
        <v>1.9607843137254902E-2</v>
      </c>
      <c r="K2" s="10"/>
    </row>
    <row r="3" spans="1:11" x14ac:dyDescent="0.2">
      <c r="A3" s="9" t="s">
        <v>2097</v>
      </c>
      <c r="B3" s="10">
        <f>COUNTIFS(Crowdfunding!$G$2:$G$1001,"successful",Crowdfunding!$D$2:$D$1001,"&lt;5000",Crowdfunding!$D$2:$D$1001,"&gt;=1000")</f>
        <v>191</v>
      </c>
      <c r="C3" s="10">
        <f>COUNTIFS(Crowdfunding!$G$2:$G$1001,"failed",Crowdfunding!$D$2:$D$1001,"&lt;5000",Crowdfunding!$D$2:$D$1001,"&gt;=1000")</f>
        <v>38</v>
      </c>
      <c r="D3" s="10">
        <f>COUNTIFS(Crowdfunding!$G$2:$G$1001,"canceled",Crowdfunding!$D$2:$D$1001,"&lt;5000",Crowdfunding!$D$2:$D$1001,"&gt;=1000")</f>
        <v>2</v>
      </c>
      <c r="E3">
        <f t="shared" ref="E3:E13" si="0">SUM(B3:D3)</f>
        <v>231</v>
      </c>
      <c r="F3" s="11">
        <f t="shared" ref="F3:F13" si="1">B3/$E3</f>
        <v>0.82683982683982682</v>
      </c>
      <c r="G3" s="11">
        <f t="shared" ref="G3:G13" si="2">C3/$E3</f>
        <v>0.16450216450216451</v>
      </c>
      <c r="H3" s="11">
        <f t="shared" ref="H3:H13" si="3">D3/$E3</f>
        <v>8.658008658008658E-3</v>
      </c>
    </row>
    <row r="4" spans="1:11" x14ac:dyDescent="0.2">
      <c r="A4" s="9" t="s">
        <v>2098</v>
      </c>
      <c r="B4" s="10">
        <f>COUNTIFS(Crowdfunding!$G$2:$G$1001,"successful",Crowdfunding!$D$2:$D$1001,"&lt;10000",Crowdfunding!$D$2:$D$1001,"&gt;=5000")</f>
        <v>164</v>
      </c>
      <c r="C4" s="10">
        <f>COUNTIFS(Crowdfunding!$G$2:$G$1001,"failed",Crowdfunding!$D$2:$D$1001,"&lt;10000",Crowdfunding!$D$2:$D$1001,"&gt;=5000")</f>
        <v>126</v>
      </c>
      <c r="D4" s="10">
        <f>COUNTIFS(Crowdfunding!$G$2:$G$1001,"canceled",Crowdfunding!$D$2:$D$1001,"&lt;10000",Crowdfunding!$D$2:$D$1001,"&gt;=5000")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11" x14ac:dyDescent="0.2">
      <c r="A5" s="9" t="s">
        <v>2099</v>
      </c>
      <c r="B5" s="10">
        <f>COUNTIFS(Crowdfunding!$G$2:$G$1001,"successful",Crowdfunding!$D$2:$D$1001,"&lt;15000",Crowdfunding!$D$2:$D$1001,"&gt;=10000")</f>
        <v>4</v>
      </c>
      <c r="C5" s="10">
        <f>COUNTIFS(Crowdfunding!$G$2:$G$1001,"failed",Crowdfunding!$D$2:$D$1001,"&lt;15000",Crowdfunding!$D$2:$D$1001,"&gt;=10000")</f>
        <v>5</v>
      </c>
      <c r="D5" s="10">
        <f>COUNTIFS(Crowdfunding!$G$2:$G$1001,"canceled",Crowdfunding!$D$2:$D$1001,"&lt;15000",Crowdfunding!$D$2:$D$1001,"&gt;=10000")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11" x14ac:dyDescent="0.2">
      <c r="A6" s="9" t="s">
        <v>2100</v>
      </c>
      <c r="B6" s="10">
        <f>COUNTIFS(Crowdfunding!$G$2:$G$1001,"successful",Crowdfunding!$D$2:$D$1001,"&lt;20000",Crowdfunding!$D$2:$D$1001,"&gt;=15000")</f>
        <v>10</v>
      </c>
      <c r="C6" s="10">
        <f>COUNTIFS(Crowdfunding!$G$2:$G$1001,"failed",Crowdfunding!$D$2:$D$1001,"&lt;20000",Crowdfunding!$D$2:$D$1001,"&gt;=15000")</f>
        <v>0</v>
      </c>
      <c r="D6" s="10">
        <f>COUNTIFS(Crowdfunding!$G$2:$G$1001,"canceled",Crowdfunding!$D$2:$D$1001,"&lt;20000",Crowdfunding!$D$2:$D$1001,"&gt;=15000")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11" x14ac:dyDescent="0.2">
      <c r="A7" s="9" t="s">
        <v>2101</v>
      </c>
      <c r="B7" s="10">
        <f>COUNTIFS(Crowdfunding!$G$2:$G$1001,"successful",Crowdfunding!$D$2:$D$1001,"&lt;25000",Crowdfunding!$D$2:$D$1001,"&gt;=20000")</f>
        <v>7</v>
      </c>
      <c r="C7" s="10">
        <f>COUNTIFS(Crowdfunding!$G$2:$G$1001,"failed",Crowdfunding!$D$2:$D$1001,"&lt;25000",Crowdfunding!$D$2:$D$1001,"&gt;=20000")</f>
        <v>0</v>
      </c>
      <c r="D7" s="10">
        <f>COUNTIFS(Crowdfunding!$G$2:$G$1001,"canceled",Crowdfunding!$D$2:$D$1001,"&lt;25000",Crowdfunding!$D$2:$D$1001,"&gt;=20000")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11" x14ac:dyDescent="0.2">
      <c r="A8" s="9" t="s">
        <v>2102</v>
      </c>
      <c r="B8" s="10">
        <f>COUNTIFS(Crowdfunding!$G$2:$G$1001,"successful",Crowdfunding!$D$2:$D$1001,"&lt;30000",Crowdfunding!$D$2:$D$1001,"&gt;=25000")</f>
        <v>11</v>
      </c>
      <c r="C8" s="10">
        <f>COUNTIFS(Crowdfunding!$G$2:$G$1001,"failed",Crowdfunding!$D$2:$D$1001,"&lt;30000",Crowdfunding!$D$2:$D$1001,"&gt;=25000")</f>
        <v>3</v>
      </c>
      <c r="D8" s="10">
        <f>COUNTIFS(Crowdfunding!$G$2:$G$1001,"canceled",Crowdfunding!$D$2:$D$1001,"&lt;30000",Crowdfunding!$D$2:$D$1001,"&gt;=25000")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11" x14ac:dyDescent="0.2">
      <c r="A9" s="9" t="s">
        <v>2103</v>
      </c>
      <c r="B9" s="10">
        <f>COUNTIFS(Crowdfunding!$G$2:$G$1001,"successful",Crowdfunding!$D$2:$D$1001,"&lt;35000",Crowdfunding!$D$2:$D$1001,"&gt;=30000")</f>
        <v>7</v>
      </c>
      <c r="C9" s="10">
        <f>COUNTIFS(Crowdfunding!$G$2:$G$1001,"failed",Crowdfunding!$D$2:$D$1001,"&lt;35000",Crowdfunding!$D$2:$D$1001,"&gt;=30000")</f>
        <v>0</v>
      </c>
      <c r="D9" s="10">
        <f>COUNTIFS(Crowdfunding!$G$2:$G$1001,"canceled",Crowdfunding!$D$2:$D$1001,"&lt;35000",Crowdfunding!$D$2:$D$1001,"&gt;=30000")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11" x14ac:dyDescent="0.2">
      <c r="A10" s="9" t="s">
        <v>2104</v>
      </c>
      <c r="B10" s="10">
        <f>COUNTIFS(Crowdfunding!$G$2:$G$1001,"successful",Crowdfunding!$D$2:$D$1001,"&lt;40000",Crowdfunding!$D$2:$D$1001,"&gt;=35000")</f>
        <v>8</v>
      </c>
      <c r="C10" s="10">
        <f>COUNTIFS(Crowdfunding!$G$2:$G$1001,"failed",Crowdfunding!$D$2:$D$1001,"&lt;40000",Crowdfunding!$D$2:$D$1001,"&gt;=35000")</f>
        <v>3</v>
      </c>
      <c r="D10" s="10">
        <f>COUNTIFS(Crowdfunding!$G$2:$G$1001,"canceled",Crowdfunding!$D$2:$D$1001,"&lt;40000",Crowdfunding!$D$2:$D$1001,"&gt;=35000")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11" x14ac:dyDescent="0.2">
      <c r="A11" s="9" t="s">
        <v>2105</v>
      </c>
      <c r="B11" s="10">
        <f>COUNTIFS(Crowdfunding!$G$2:$G$1001,"successful",Crowdfunding!$D$2:$D$1001,"&lt;45000",Crowdfunding!$D$2:$D$1001,"&gt;=40000")</f>
        <v>11</v>
      </c>
      <c r="C11" s="10">
        <f>COUNTIFS(Crowdfunding!$G$2:$G$1001,"failed",Crowdfunding!$D$2:$D$1001,"&lt;45000",Crowdfunding!$D$2:$D$1001,"&gt;=40000")</f>
        <v>3</v>
      </c>
      <c r="D11" s="10">
        <f>COUNTIFS(Crowdfunding!$G$2:$G$1001,"canceled",Crowdfunding!$D$2:$D$1001,"&lt;45000",Crowdfunding!$D$2:$D$1001,"&gt;=40000")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11" x14ac:dyDescent="0.2">
      <c r="A12" s="9" t="s">
        <v>2106</v>
      </c>
      <c r="B12" s="10">
        <f>COUNTIFS(Crowdfunding!$G$2:$G$1001,"successful",Crowdfunding!$D$2:$D$1001,"&lt;50000",Crowdfunding!$D$2:$D$1001,"&gt;=45000")</f>
        <v>8</v>
      </c>
      <c r="C12" s="10">
        <f>COUNTIFS(Crowdfunding!$G$2:$G$1001,"failed",Crowdfunding!$D$2:$D$1001,"&lt;50000",Crowdfunding!$D$2:$D$1001,"&gt;=45000")</f>
        <v>3</v>
      </c>
      <c r="D12" s="10">
        <f>COUNTIFS(Crowdfunding!$G$2:$G$1001,"canceled",Crowdfunding!$D$2:$D$1001,"&lt;50000",Crowdfunding!$D$2:$D$1001,"&gt;=45000")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11" ht="26" x14ac:dyDescent="0.2">
      <c r="A13" s="9" t="s">
        <v>2107</v>
      </c>
      <c r="B13" s="10">
        <f>COUNTIFS(Crowdfunding!$G$2:$G$1001,"successful",Crowdfunding!$D$2:$D$1001,"&gt;50000")</f>
        <v>114</v>
      </c>
      <c r="C13" s="10">
        <f>COUNTIFS(Crowdfunding!$G$2:$G$1001,"failed",Crowdfunding!$D$2:$D$1001,"&gt;50000")</f>
        <v>163</v>
      </c>
      <c r="D13" s="10">
        <f>COUNTIFS(Crowdfunding!$G$2:$G$1001,"canceled",Crowdfunding!$D$2:$D$1001,"&gt;50000")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conditionalFormatting sqref="K16">
    <cfRule type="containsText" dxfId="16" priority="9" operator="containsText" text="live">
      <formula>NOT(ISERROR(SEARCH("live",K16)))</formula>
    </cfRule>
    <cfRule type="containsText" dxfId="15" priority="10" operator="containsText" text="canceled">
      <formula>NOT(ISERROR(SEARCH("canceled",K16)))</formula>
    </cfRule>
    <cfRule type="containsText" dxfId="14" priority="11" operator="containsText" text="successful">
      <formula>NOT(ISERROR(SEARCH("successful",K16)))</formula>
    </cfRule>
    <cfRule type="containsText" dxfId="13" priority="12" operator="containsText" text="failed">
      <formula>NOT(ISERROR(SEARCH("failed",K16)))</formula>
    </cfRule>
  </conditionalFormatting>
  <conditionalFormatting sqref="K17">
    <cfRule type="containsText" dxfId="12" priority="5" operator="containsText" text="live">
      <formula>NOT(ISERROR(SEARCH("live",K17)))</formula>
    </cfRule>
    <cfRule type="containsText" dxfId="11" priority="6" operator="containsText" text="canceled">
      <formula>NOT(ISERROR(SEARCH("canceled",K17)))</formula>
    </cfRule>
    <cfRule type="containsText" dxfId="10" priority="7" operator="containsText" text="successful">
      <formula>NOT(ISERROR(SEARCH("successful",K17)))</formula>
    </cfRule>
    <cfRule type="containsText" dxfId="9" priority="8" operator="containsText" text="failed">
      <formula>NOT(ISERROR(SEARCH("failed",K17)))</formula>
    </cfRule>
  </conditionalFormatting>
  <conditionalFormatting sqref="K15">
    <cfRule type="containsText" dxfId="8" priority="1" operator="containsText" text="live">
      <formula>NOT(ISERROR(SEARCH("live",K15)))</formula>
    </cfRule>
    <cfRule type="containsText" dxfId="7" priority="2" operator="containsText" text="canceled">
      <formula>NOT(ISERROR(SEARCH("canceled",K15)))</formula>
    </cfRule>
    <cfRule type="containsText" dxfId="6" priority="3" operator="containsText" text="successful">
      <formula>NOT(ISERROR(SEARCH("successful",K15)))</formula>
    </cfRule>
    <cfRule type="containsText" dxfId="5" priority="4" operator="containsText" text="failed">
      <formula>NOT(ISERROR(SEARCH("failed",K15)))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topLeftCell="A982" workbookViewId="0">
      <selection activeCell="A982" sqref="A1:XFD1048576"/>
    </sheetView>
  </sheetViews>
  <sheetFormatPr baseColWidth="10" defaultColWidth="10.6640625" defaultRowHeight="16" x14ac:dyDescent="0.2"/>
  <cols>
    <col min="1" max="1" width="3.83203125" bestFit="1" customWidth="1"/>
    <col min="2" max="2" width="30.5" bestFit="1" customWidth="1"/>
    <col min="3" max="3" width="49" style="3" bestFit="1" customWidth="1"/>
    <col min="4" max="4" width="6.83203125" bestFit="1" customWidth="1"/>
    <col min="5" max="5" width="7.6640625" bestFit="1" customWidth="1"/>
    <col min="6" max="6" width="14.5" bestFit="1" customWidth="1"/>
    <col min="7" max="7" width="9.33203125" bestFit="1" customWidth="1"/>
    <col min="8" max="8" width="13.5" bestFit="1" customWidth="1"/>
    <col min="9" max="9" width="12.5" bestFit="1" customWidth="1"/>
    <col min="10" max="10" width="7.5" bestFit="1" customWidth="1"/>
    <col min="11" max="11" width="8.33203125" bestFit="1" customWidth="1"/>
    <col min="12" max="12" width="11.5" bestFit="1" customWidth="1"/>
    <col min="13" max="13" width="22.33203125" bestFit="1" customWidth="1"/>
    <col min="14" max="14" width="10.83203125" bestFit="1" customWidth="1"/>
    <col min="15" max="15" width="21" bestFit="1" customWidth="1"/>
    <col min="16" max="16" width="9" bestFit="1" customWidth="1"/>
    <col min="17" max="17" width="8.5" bestFit="1" customWidth="1"/>
    <col min="18" max="18" width="28.5" bestFit="1" customWidth="1"/>
    <col min="19" max="19" width="14.83203125" bestFit="1" customWidth="1"/>
    <col min="20" max="20" width="16.83203125" bestFit="1" customWidth="1"/>
  </cols>
  <sheetData>
    <row r="1" spans="1:23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3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>
        <f>0</f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3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>
        <f>E3/H3</f>
        <v>92.151898734177209</v>
      </c>
      <c r="J3" t="s">
        <v>21</v>
      </c>
      <c r="K3" t="s">
        <v>22</v>
      </c>
      <c r="L3">
        <v>1408424400</v>
      </c>
      <c r="M3" s="7">
        <f t="shared" ref="M3:M66" si="0">(((L3/60)/60)/24)+DATE(1970,1,1)</f>
        <v>41870.208333333336</v>
      </c>
      <c r="N3">
        <v>1408597200</v>
      </c>
      <c r="O3" s="7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3" ht="17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E4/D4</f>
        <v>1.3147878228782288</v>
      </c>
      <c r="G4" t="s">
        <v>20</v>
      </c>
      <c r="H4">
        <v>1425</v>
      </c>
      <c r="I4">
        <f t="shared" ref="I4:I65" si="2">E4/H4</f>
        <v>100.01614035087719</v>
      </c>
      <c r="J4" t="s">
        <v>26</v>
      </c>
      <c r="K4" t="s">
        <v>27</v>
      </c>
      <c r="L4">
        <v>1384668000</v>
      </c>
      <c r="M4" s="7">
        <f t="shared" si="0"/>
        <v>41595.25</v>
      </c>
      <c r="N4">
        <v>1384840800</v>
      </c>
      <c r="O4" s="7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3" ht="17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ref="F5:F68" si="3">E5/D5</f>
        <v>0.58976190476190471</v>
      </c>
      <c r="G5" t="s">
        <v>14</v>
      </c>
      <c r="H5">
        <v>24</v>
      </c>
      <c r="I5">
        <f t="shared" si="2"/>
        <v>103.20833333333333</v>
      </c>
      <c r="J5" t="s">
        <v>21</v>
      </c>
      <c r="K5" t="s">
        <v>22</v>
      </c>
      <c r="L5">
        <v>1565499600</v>
      </c>
      <c r="M5" s="7">
        <f t="shared" si="0"/>
        <v>43688.208333333328</v>
      </c>
      <c r="N5">
        <v>1568955600</v>
      </c>
      <c r="O5" s="7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3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3"/>
        <v>0.69276315789473686</v>
      </c>
      <c r="G6" t="s">
        <v>14</v>
      </c>
      <c r="H6">
        <v>53</v>
      </c>
      <c r="I6">
        <f t="shared" si="2"/>
        <v>99.339622641509436</v>
      </c>
      <c r="J6" t="s">
        <v>21</v>
      </c>
      <c r="K6" t="s">
        <v>22</v>
      </c>
      <c r="L6">
        <v>1547964000</v>
      </c>
      <c r="M6" s="7">
        <f t="shared" si="0"/>
        <v>43485.25</v>
      </c>
      <c r="N6">
        <v>1548309600</v>
      </c>
      <c r="O6" s="7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3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3"/>
        <v>1.7361842105263159</v>
      </c>
      <c r="G7" t="s">
        <v>20</v>
      </c>
      <c r="H7">
        <v>174</v>
      </c>
      <c r="I7">
        <f t="shared" si="2"/>
        <v>75.833333333333329</v>
      </c>
      <c r="J7" t="s">
        <v>36</v>
      </c>
      <c r="K7" t="s">
        <v>37</v>
      </c>
      <c r="L7">
        <v>1346130000</v>
      </c>
      <c r="M7" s="7">
        <f t="shared" si="0"/>
        <v>41149.208333333336</v>
      </c>
      <c r="N7">
        <v>1347080400</v>
      </c>
      <c r="O7" s="7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3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3"/>
        <v>0.20961538461538462</v>
      </c>
      <c r="G8" t="s">
        <v>14</v>
      </c>
      <c r="H8">
        <v>18</v>
      </c>
      <c r="I8">
        <f t="shared" si="2"/>
        <v>60.555555555555557</v>
      </c>
      <c r="J8" t="s">
        <v>40</v>
      </c>
      <c r="K8" t="s">
        <v>41</v>
      </c>
      <c r="L8">
        <v>1505278800</v>
      </c>
      <c r="M8" s="7">
        <f t="shared" si="0"/>
        <v>42991.208333333328</v>
      </c>
      <c r="N8">
        <v>1505365200</v>
      </c>
      <c r="O8" s="7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3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3"/>
        <v>3.2757777777777779</v>
      </c>
      <c r="G9" t="s">
        <v>20</v>
      </c>
      <c r="H9">
        <v>227</v>
      </c>
      <c r="I9">
        <f t="shared" si="2"/>
        <v>64.93832599118943</v>
      </c>
      <c r="J9" t="s">
        <v>36</v>
      </c>
      <c r="K9" t="s">
        <v>37</v>
      </c>
      <c r="L9">
        <v>1439442000</v>
      </c>
      <c r="M9" s="7">
        <f t="shared" si="0"/>
        <v>42229.208333333328</v>
      </c>
      <c r="N9">
        <v>1439614800</v>
      </c>
      <c r="O9" s="7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  <c r="W9">
        <f>COUNTIFS(G2:G1001,"successful")</f>
        <v>565</v>
      </c>
    </row>
    <row r="10" spans="1:23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3"/>
        <v>0.19932788374205268</v>
      </c>
      <c r="G10" t="s">
        <v>47</v>
      </c>
      <c r="H10">
        <v>708</v>
      </c>
      <c r="I10">
        <f t="shared" si="2"/>
        <v>30.997175141242938</v>
      </c>
      <c r="J10" t="s">
        <v>36</v>
      </c>
      <c r="K10" t="s">
        <v>37</v>
      </c>
      <c r="L10">
        <v>1281330000</v>
      </c>
      <c r="M10" s="7">
        <f t="shared" si="0"/>
        <v>40399.208333333336</v>
      </c>
      <c r="N10">
        <v>1281502800</v>
      </c>
      <c r="O10" s="7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3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3"/>
        <v>0.51741935483870971</v>
      </c>
      <c r="G11" t="s">
        <v>14</v>
      </c>
      <c r="H11">
        <v>44</v>
      </c>
      <c r="I11">
        <f t="shared" si="2"/>
        <v>72.909090909090907</v>
      </c>
      <c r="J11" t="s">
        <v>21</v>
      </c>
      <c r="K11" t="s">
        <v>22</v>
      </c>
      <c r="L11">
        <v>1379566800</v>
      </c>
      <c r="M11" s="7">
        <f t="shared" si="0"/>
        <v>41536.208333333336</v>
      </c>
      <c r="N11">
        <v>1383804000</v>
      </c>
      <c r="O11" s="7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3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3"/>
        <v>2.6611538461538462</v>
      </c>
      <c r="G12" t="s">
        <v>20</v>
      </c>
      <c r="H12">
        <v>220</v>
      </c>
      <c r="I12">
        <f t="shared" si="2"/>
        <v>62.9</v>
      </c>
      <c r="J12" t="s">
        <v>21</v>
      </c>
      <c r="K12" t="s">
        <v>22</v>
      </c>
      <c r="L12">
        <v>1281762000</v>
      </c>
      <c r="M12" s="7">
        <f t="shared" si="0"/>
        <v>40404.208333333336</v>
      </c>
      <c r="N12">
        <v>1285909200</v>
      </c>
      <c r="O12" s="7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3" ht="17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3"/>
        <v>0.48095238095238096</v>
      </c>
      <c r="G13" t="s">
        <v>14</v>
      </c>
      <c r="H13">
        <v>27</v>
      </c>
      <c r="I13">
        <f t="shared" si="2"/>
        <v>112.22222222222223</v>
      </c>
      <c r="J13" t="s">
        <v>21</v>
      </c>
      <c r="K13" t="s">
        <v>22</v>
      </c>
      <c r="L13">
        <v>1285045200</v>
      </c>
      <c r="M13" s="7">
        <f t="shared" si="0"/>
        <v>40442.208333333336</v>
      </c>
      <c r="N13">
        <v>1285563600</v>
      </c>
      <c r="O13" s="7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3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3"/>
        <v>0.89349206349206345</v>
      </c>
      <c r="G14" t="s">
        <v>14</v>
      </c>
      <c r="H14">
        <v>55</v>
      </c>
      <c r="I14">
        <f t="shared" si="2"/>
        <v>102.34545454545454</v>
      </c>
      <c r="J14" t="s">
        <v>21</v>
      </c>
      <c r="K14" t="s">
        <v>22</v>
      </c>
      <c r="L14">
        <v>1571720400</v>
      </c>
      <c r="M14" s="7">
        <f t="shared" si="0"/>
        <v>43760.208333333328</v>
      </c>
      <c r="N14">
        <v>1572411600</v>
      </c>
      <c r="O14" s="7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3" ht="17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3"/>
        <v>2.4511904761904764</v>
      </c>
      <c r="G15" t="s">
        <v>20</v>
      </c>
      <c r="H15">
        <v>98</v>
      </c>
      <c r="I15">
        <f t="shared" si="2"/>
        <v>105.05102040816327</v>
      </c>
      <c r="J15" t="s">
        <v>21</v>
      </c>
      <c r="K15" t="s">
        <v>22</v>
      </c>
      <c r="L15">
        <v>1465621200</v>
      </c>
      <c r="M15" s="7">
        <f t="shared" si="0"/>
        <v>42532.208333333328</v>
      </c>
      <c r="N15">
        <v>1466658000</v>
      </c>
      <c r="O15" s="7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3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3"/>
        <v>0.66769503546099296</v>
      </c>
      <c r="G16" t="s">
        <v>14</v>
      </c>
      <c r="H16">
        <v>200</v>
      </c>
      <c r="I16">
        <f t="shared" si="2"/>
        <v>94.144999999999996</v>
      </c>
      <c r="J16" t="s">
        <v>21</v>
      </c>
      <c r="K16" t="s">
        <v>22</v>
      </c>
      <c r="L16">
        <v>1331013600</v>
      </c>
      <c r="M16" s="7">
        <f t="shared" si="0"/>
        <v>40974.25</v>
      </c>
      <c r="N16">
        <v>1333342800</v>
      </c>
      <c r="O16" s="7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3"/>
        <v>0.47307881773399013</v>
      </c>
      <c r="G17" t="s">
        <v>14</v>
      </c>
      <c r="H17">
        <v>452</v>
      </c>
      <c r="I17">
        <f t="shared" si="2"/>
        <v>84.986725663716811</v>
      </c>
      <c r="J17" t="s">
        <v>21</v>
      </c>
      <c r="K17" t="s">
        <v>22</v>
      </c>
      <c r="L17">
        <v>1575957600</v>
      </c>
      <c r="M17" s="7">
        <f t="shared" si="0"/>
        <v>43809.25</v>
      </c>
      <c r="N17">
        <v>1576303200</v>
      </c>
      <c r="O17" s="7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3"/>
        <v>6.4947058823529416</v>
      </c>
      <c r="G18" t="s">
        <v>20</v>
      </c>
      <c r="H18">
        <v>100</v>
      </c>
      <c r="I18">
        <f t="shared" si="2"/>
        <v>110.41</v>
      </c>
      <c r="J18" t="s">
        <v>21</v>
      </c>
      <c r="K18" t="s">
        <v>22</v>
      </c>
      <c r="L18">
        <v>1390370400</v>
      </c>
      <c r="M18" s="7">
        <f t="shared" si="0"/>
        <v>41661.25</v>
      </c>
      <c r="N18">
        <v>1392271200</v>
      </c>
      <c r="O18" s="7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3"/>
        <v>1.5939125295508274</v>
      </c>
      <c r="G19" t="s">
        <v>20</v>
      </c>
      <c r="H19">
        <v>1249</v>
      </c>
      <c r="I19">
        <f t="shared" si="2"/>
        <v>107.96236989591674</v>
      </c>
      <c r="J19" t="s">
        <v>21</v>
      </c>
      <c r="K19" t="s">
        <v>22</v>
      </c>
      <c r="L19">
        <v>1294812000</v>
      </c>
      <c r="M19" s="7">
        <f t="shared" si="0"/>
        <v>40555.25</v>
      </c>
      <c r="N19">
        <v>1294898400</v>
      </c>
      <c r="O19" s="7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3"/>
        <v>0.66912087912087914</v>
      </c>
      <c r="G20" t="s">
        <v>74</v>
      </c>
      <c r="H20">
        <v>135</v>
      </c>
      <c r="I20">
        <f t="shared" si="2"/>
        <v>45.103703703703701</v>
      </c>
      <c r="J20" t="s">
        <v>21</v>
      </c>
      <c r="K20" t="s">
        <v>22</v>
      </c>
      <c r="L20">
        <v>1536382800</v>
      </c>
      <c r="M20" s="7">
        <f t="shared" si="0"/>
        <v>43351.208333333328</v>
      </c>
      <c r="N20">
        <v>1537074000</v>
      </c>
      <c r="O20" s="7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3"/>
        <v>0.48529600000000001</v>
      </c>
      <c r="G21" t="s">
        <v>14</v>
      </c>
      <c r="H21">
        <v>674</v>
      </c>
      <c r="I21">
        <f t="shared" si="2"/>
        <v>45.001483679525222</v>
      </c>
      <c r="J21" t="s">
        <v>21</v>
      </c>
      <c r="K21" t="s">
        <v>22</v>
      </c>
      <c r="L21">
        <v>1551679200</v>
      </c>
      <c r="M21" s="7">
        <f t="shared" si="0"/>
        <v>43528.25</v>
      </c>
      <c r="N21">
        <v>1553490000</v>
      </c>
      <c r="O21" s="7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3"/>
        <v>1.1224279210925645</v>
      </c>
      <c r="G22" t="s">
        <v>20</v>
      </c>
      <c r="H22">
        <v>1396</v>
      </c>
      <c r="I22">
        <f t="shared" si="2"/>
        <v>105.97134670487107</v>
      </c>
      <c r="J22" t="s">
        <v>21</v>
      </c>
      <c r="K22" t="s">
        <v>22</v>
      </c>
      <c r="L22">
        <v>1406523600</v>
      </c>
      <c r="M22" s="7">
        <f t="shared" si="0"/>
        <v>41848.208333333336</v>
      </c>
      <c r="N22">
        <v>1406523600</v>
      </c>
      <c r="O22" s="7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3"/>
        <v>0.40992553191489361</v>
      </c>
      <c r="G23" t="s">
        <v>14</v>
      </c>
      <c r="H23">
        <v>558</v>
      </c>
      <c r="I23">
        <f t="shared" si="2"/>
        <v>69.055555555555557</v>
      </c>
      <c r="J23" t="s">
        <v>21</v>
      </c>
      <c r="K23" t="s">
        <v>22</v>
      </c>
      <c r="L23">
        <v>1313384400</v>
      </c>
      <c r="M23" s="7">
        <f t="shared" si="0"/>
        <v>40770.208333333336</v>
      </c>
      <c r="N23">
        <v>1316322000</v>
      </c>
      <c r="O23" s="7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3"/>
        <v>1.2807106598984772</v>
      </c>
      <c r="G24" t="s">
        <v>20</v>
      </c>
      <c r="H24">
        <v>890</v>
      </c>
      <c r="I24">
        <f t="shared" si="2"/>
        <v>85.044943820224717</v>
      </c>
      <c r="J24" t="s">
        <v>21</v>
      </c>
      <c r="K24" t="s">
        <v>22</v>
      </c>
      <c r="L24">
        <v>1522731600</v>
      </c>
      <c r="M24" s="7">
        <f t="shared" si="0"/>
        <v>43193.208333333328</v>
      </c>
      <c r="N24">
        <v>1524027600</v>
      </c>
      <c r="O24" s="7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3"/>
        <v>3.3204444444444445</v>
      </c>
      <c r="G25" t="s">
        <v>20</v>
      </c>
      <c r="H25">
        <v>142</v>
      </c>
      <c r="I25">
        <f t="shared" si="2"/>
        <v>105.22535211267606</v>
      </c>
      <c r="J25" t="s">
        <v>40</v>
      </c>
      <c r="K25" t="s">
        <v>41</v>
      </c>
      <c r="L25">
        <v>1550124000</v>
      </c>
      <c r="M25" s="7">
        <f t="shared" si="0"/>
        <v>43510.25</v>
      </c>
      <c r="N25">
        <v>1554699600</v>
      </c>
      <c r="O25" s="7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3"/>
        <v>1.1283225108225108</v>
      </c>
      <c r="G26" t="s">
        <v>20</v>
      </c>
      <c r="H26">
        <v>2673</v>
      </c>
      <c r="I26">
        <f t="shared" si="2"/>
        <v>39.003741114852225</v>
      </c>
      <c r="J26" t="s">
        <v>21</v>
      </c>
      <c r="K26" t="s">
        <v>22</v>
      </c>
      <c r="L26">
        <v>1403326800</v>
      </c>
      <c r="M26" s="7">
        <f t="shared" si="0"/>
        <v>41811.208333333336</v>
      </c>
      <c r="N26">
        <v>1403499600</v>
      </c>
      <c r="O26" s="7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3"/>
        <v>2.1643636363636363</v>
      </c>
      <c r="G27" t="s">
        <v>20</v>
      </c>
      <c r="H27">
        <v>163</v>
      </c>
      <c r="I27">
        <f t="shared" si="2"/>
        <v>73.030674846625772</v>
      </c>
      <c r="J27" t="s">
        <v>21</v>
      </c>
      <c r="K27" t="s">
        <v>22</v>
      </c>
      <c r="L27">
        <v>1305694800</v>
      </c>
      <c r="M27" s="7">
        <f t="shared" si="0"/>
        <v>40681.208333333336</v>
      </c>
      <c r="N27">
        <v>1307422800</v>
      </c>
      <c r="O27" s="7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3"/>
        <v>0.4819906976744186</v>
      </c>
      <c r="G28" t="s">
        <v>74</v>
      </c>
      <c r="H28">
        <v>1480</v>
      </c>
      <c r="I28">
        <f t="shared" si="2"/>
        <v>35.009459459459457</v>
      </c>
      <c r="J28" t="s">
        <v>21</v>
      </c>
      <c r="K28" t="s">
        <v>22</v>
      </c>
      <c r="L28">
        <v>1533013200</v>
      </c>
      <c r="M28" s="7">
        <f t="shared" si="0"/>
        <v>43312.208333333328</v>
      </c>
      <c r="N28">
        <v>1535346000</v>
      </c>
      <c r="O28" s="7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3"/>
        <v>0.79949999999999999</v>
      </c>
      <c r="G29" t="s">
        <v>14</v>
      </c>
      <c r="H29">
        <v>15</v>
      </c>
      <c r="I29">
        <f t="shared" si="2"/>
        <v>106.6</v>
      </c>
      <c r="J29" t="s">
        <v>21</v>
      </c>
      <c r="K29" t="s">
        <v>22</v>
      </c>
      <c r="L29">
        <v>1443848400</v>
      </c>
      <c r="M29" s="7">
        <f t="shared" si="0"/>
        <v>42280.208333333328</v>
      </c>
      <c r="N29">
        <v>1444539600</v>
      </c>
      <c r="O29" s="7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3"/>
        <v>1.0522553516819573</v>
      </c>
      <c r="G30" t="s">
        <v>20</v>
      </c>
      <c r="H30">
        <v>2220</v>
      </c>
      <c r="I30">
        <f t="shared" si="2"/>
        <v>61.997747747747745</v>
      </c>
      <c r="J30" t="s">
        <v>21</v>
      </c>
      <c r="K30" t="s">
        <v>22</v>
      </c>
      <c r="L30">
        <v>1265695200</v>
      </c>
      <c r="M30" s="7">
        <f t="shared" si="0"/>
        <v>40218.25</v>
      </c>
      <c r="N30">
        <v>1267682400</v>
      </c>
      <c r="O30" s="7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3"/>
        <v>3.2889978213507627</v>
      </c>
      <c r="G31" t="s">
        <v>20</v>
      </c>
      <c r="H31">
        <v>1606</v>
      </c>
      <c r="I31">
        <f t="shared" si="2"/>
        <v>94.000622665006233</v>
      </c>
      <c r="J31" t="s">
        <v>98</v>
      </c>
      <c r="K31" t="s">
        <v>99</v>
      </c>
      <c r="L31">
        <v>1532062800</v>
      </c>
      <c r="M31" s="7">
        <f t="shared" si="0"/>
        <v>43301.208333333328</v>
      </c>
      <c r="N31">
        <v>1535518800</v>
      </c>
      <c r="O31" s="7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3"/>
        <v>1.606111111111111</v>
      </c>
      <c r="G32" t="s">
        <v>20</v>
      </c>
      <c r="H32">
        <v>129</v>
      </c>
      <c r="I32">
        <f t="shared" si="2"/>
        <v>112.05426356589147</v>
      </c>
      <c r="J32" t="s">
        <v>21</v>
      </c>
      <c r="K32" t="s">
        <v>22</v>
      </c>
      <c r="L32">
        <v>1558674000</v>
      </c>
      <c r="M32" s="7">
        <f t="shared" si="0"/>
        <v>43609.208333333328</v>
      </c>
      <c r="N32">
        <v>1559106000</v>
      </c>
      <c r="O32" s="7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3"/>
        <v>3.1</v>
      </c>
      <c r="G33" t="s">
        <v>20</v>
      </c>
      <c r="H33">
        <v>226</v>
      </c>
      <c r="I33">
        <f t="shared" si="2"/>
        <v>48.008849557522126</v>
      </c>
      <c r="J33" t="s">
        <v>40</v>
      </c>
      <c r="K33" t="s">
        <v>41</v>
      </c>
      <c r="L33">
        <v>1451973600</v>
      </c>
      <c r="M33" s="7">
        <f t="shared" si="0"/>
        <v>42374.25</v>
      </c>
      <c r="N33">
        <v>1454392800</v>
      </c>
      <c r="O33" s="7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3"/>
        <v>0.86807920792079207</v>
      </c>
      <c r="G34" t="s">
        <v>14</v>
      </c>
      <c r="H34">
        <v>2307</v>
      </c>
      <c r="I34">
        <f t="shared" si="2"/>
        <v>38.004334633723452</v>
      </c>
      <c r="J34" t="s">
        <v>107</v>
      </c>
      <c r="K34" t="s">
        <v>108</v>
      </c>
      <c r="L34">
        <v>1515564000</v>
      </c>
      <c r="M34" s="7">
        <f t="shared" si="0"/>
        <v>43110.25</v>
      </c>
      <c r="N34">
        <v>1517896800</v>
      </c>
      <c r="O34" s="7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3"/>
        <v>3.7782071713147412</v>
      </c>
      <c r="G35" t="s">
        <v>20</v>
      </c>
      <c r="H35">
        <v>5419</v>
      </c>
      <c r="I35">
        <f t="shared" si="2"/>
        <v>35.000184535892231</v>
      </c>
      <c r="J35" t="s">
        <v>21</v>
      </c>
      <c r="K35" t="s">
        <v>22</v>
      </c>
      <c r="L35">
        <v>1412485200</v>
      </c>
      <c r="M35" s="7">
        <f t="shared" si="0"/>
        <v>41917.208333333336</v>
      </c>
      <c r="N35">
        <v>1415685600</v>
      </c>
      <c r="O35" s="7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17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3"/>
        <v>1.5080645161290323</v>
      </c>
      <c r="G36" t="s">
        <v>20</v>
      </c>
      <c r="H36">
        <v>165</v>
      </c>
      <c r="I36">
        <f t="shared" si="2"/>
        <v>85</v>
      </c>
      <c r="J36" t="s">
        <v>21</v>
      </c>
      <c r="K36" t="s">
        <v>22</v>
      </c>
      <c r="L36">
        <v>1490245200</v>
      </c>
      <c r="M36" s="7">
        <f t="shared" si="0"/>
        <v>42817.208333333328</v>
      </c>
      <c r="N36">
        <v>1490677200</v>
      </c>
      <c r="O36" s="7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3"/>
        <v>1.5030119521912351</v>
      </c>
      <c r="G37" t="s">
        <v>20</v>
      </c>
      <c r="H37">
        <v>1965</v>
      </c>
      <c r="I37">
        <f t="shared" si="2"/>
        <v>95.993893129770996</v>
      </c>
      <c r="J37" t="s">
        <v>36</v>
      </c>
      <c r="K37" t="s">
        <v>37</v>
      </c>
      <c r="L37">
        <v>1547877600</v>
      </c>
      <c r="M37" s="7">
        <f t="shared" si="0"/>
        <v>43484.25</v>
      </c>
      <c r="N37">
        <v>1551506400</v>
      </c>
      <c r="O37" s="7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3"/>
        <v>1.572857142857143</v>
      </c>
      <c r="G38" t="s">
        <v>20</v>
      </c>
      <c r="H38">
        <v>16</v>
      </c>
      <c r="I38">
        <f t="shared" si="2"/>
        <v>68.8125</v>
      </c>
      <c r="J38" t="s">
        <v>21</v>
      </c>
      <c r="K38" t="s">
        <v>22</v>
      </c>
      <c r="L38">
        <v>1298700000</v>
      </c>
      <c r="M38" s="7">
        <f t="shared" si="0"/>
        <v>40600.25</v>
      </c>
      <c r="N38">
        <v>1300856400</v>
      </c>
      <c r="O38" s="7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17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3"/>
        <v>1.3998765432098765</v>
      </c>
      <c r="G39" t="s">
        <v>20</v>
      </c>
      <c r="H39">
        <v>107</v>
      </c>
      <c r="I39">
        <f t="shared" si="2"/>
        <v>105.97196261682242</v>
      </c>
      <c r="J39" t="s">
        <v>21</v>
      </c>
      <c r="K39" t="s">
        <v>22</v>
      </c>
      <c r="L39">
        <v>1570338000</v>
      </c>
      <c r="M39" s="7">
        <f t="shared" si="0"/>
        <v>43744.208333333328</v>
      </c>
      <c r="N39">
        <v>1573192800</v>
      </c>
      <c r="O39" s="7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3"/>
        <v>3.2532258064516131</v>
      </c>
      <c r="G40" t="s">
        <v>20</v>
      </c>
      <c r="H40">
        <v>134</v>
      </c>
      <c r="I40">
        <f t="shared" si="2"/>
        <v>75.261194029850742</v>
      </c>
      <c r="J40" t="s">
        <v>21</v>
      </c>
      <c r="K40" t="s">
        <v>22</v>
      </c>
      <c r="L40">
        <v>1287378000</v>
      </c>
      <c r="M40" s="7">
        <f t="shared" si="0"/>
        <v>40469.208333333336</v>
      </c>
      <c r="N40">
        <v>1287810000</v>
      </c>
      <c r="O40" s="7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3"/>
        <v>0.50777777777777777</v>
      </c>
      <c r="G41" t="s">
        <v>14</v>
      </c>
      <c r="H41">
        <v>88</v>
      </c>
      <c r="I41">
        <f t="shared" si="2"/>
        <v>57.125</v>
      </c>
      <c r="J41" t="s">
        <v>36</v>
      </c>
      <c r="K41" t="s">
        <v>37</v>
      </c>
      <c r="L41">
        <v>1361772000</v>
      </c>
      <c r="M41" s="7">
        <f t="shared" si="0"/>
        <v>41330.25</v>
      </c>
      <c r="N41">
        <v>1362978000</v>
      </c>
      <c r="O41" s="7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3"/>
        <v>1.6906818181818182</v>
      </c>
      <c r="G42" t="s">
        <v>20</v>
      </c>
      <c r="H42">
        <v>198</v>
      </c>
      <c r="I42">
        <f t="shared" si="2"/>
        <v>75.141414141414145</v>
      </c>
      <c r="J42" t="s">
        <v>21</v>
      </c>
      <c r="K42" t="s">
        <v>22</v>
      </c>
      <c r="L42">
        <v>1275714000</v>
      </c>
      <c r="M42" s="7">
        <f t="shared" si="0"/>
        <v>40334.208333333336</v>
      </c>
      <c r="N42">
        <v>1277355600</v>
      </c>
      <c r="O42" s="7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3"/>
        <v>2.1292857142857144</v>
      </c>
      <c r="G43" t="s">
        <v>20</v>
      </c>
      <c r="H43">
        <v>111</v>
      </c>
      <c r="I43">
        <f t="shared" si="2"/>
        <v>107.42342342342343</v>
      </c>
      <c r="J43" t="s">
        <v>107</v>
      </c>
      <c r="K43" t="s">
        <v>108</v>
      </c>
      <c r="L43">
        <v>1346734800</v>
      </c>
      <c r="M43" s="7">
        <f t="shared" si="0"/>
        <v>41156.208333333336</v>
      </c>
      <c r="N43">
        <v>1348981200</v>
      </c>
      <c r="O43" s="7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3"/>
        <v>4.4394444444444447</v>
      </c>
      <c r="G44" t="s">
        <v>20</v>
      </c>
      <c r="H44">
        <v>222</v>
      </c>
      <c r="I44">
        <f t="shared" si="2"/>
        <v>35.995495495495497</v>
      </c>
      <c r="J44" t="s">
        <v>21</v>
      </c>
      <c r="K44" t="s">
        <v>22</v>
      </c>
      <c r="L44">
        <v>1309755600</v>
      </c>
      <c r="M44" s="7">
        <f t="shared" si="0"/>
        <v>40728.208333333336</v>
      </c>
      <c r="N44">
        <v>1310533200</v>
      </c>
      <c r="O44" s="7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3"/>
        <v>1.859390243902439</v>
      </c>
      <c r="G45" t="s">
        <v>20</v>
      </c>
      <c r="H45">
        <v>6212</v>
      </c>
      <c r="I45">
        <f t="shared" si="2"/>
        <v>26.998873148744366</v>
      </c>
      <c r="J45" t="s">
        <v>21</v>
      </c>
      <c r="K45" t="s">
        <v>22</v>
      </c>
      <c r="L45">
        <v>1406178000</v>
      </c>
      <c r="M45" s="7">
        <f t="shared" si="0"/>
        <v>41844.208333333336</v>
      </c>
      <c r="N45">
        <v>1407560400</v>
      </c>
      <c r="O45" s="7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3"/>
        <v>6.5881249999999998</v>
      </c>
      <c r="G46" t="s">
        <v>20</v>
      </c>
      <c r="H46">
        <v>98</v>
      </c>
      <c r="I46">
        <f t="shared" si="2"/>
        <v>107.56122448979592</v>
      </c>
      <c r="J46" t="s">
        <v>36</v>
      </c>
      <c r="K46" t="s">
        <v>37</v>
      </c>
      <c r="L46">
        <v>1552798800</v>
      </c>
      <c r="M46" s="7">
        <f t="shared" si="0"/>
        <v>43541.208333333328</v>
      </c>
      <c r="N46">
        <v>1552885200</v>
      </c>
      <c r="O46" s="7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17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3"/>
        <v>0.4768421052631579</v>
      </c>
      <c r="G47" t="s">
        <v>14</v>
      </c>
      <c r="H47">
        <v>48</v>
      </c>
      <c r="I47">
        <f t="shared" si="2"/>
        <v>94.375</v>
      </c>
      <c r="J47" t="s">
        <v>21</v>
      </c>
      <c r="K47" t="s">
        <v>22</v>
      </c>
      <c r="L47">
        <v>1478062800</v>
      </c>
      <c r="M47" s="7">
        <f t="shared" si="0"/>
        <v>42676.208333333328</v>
      </c>
      <c r="N47">
        <v>1479362400</v>
      </c>
      <c r="O47" s="7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3"/>
        <v>1.1478378378378378</v>
      </c>
      <c r="G48" t="s">
        <v>20</v>
      </c>
      <c r="H48">
        <v>92</v>
      </c>
      <c r="I48">
        <f t="shared" si="2"/>
        <v>46.163043478260867</v>
      </c>
      <c r="J48" t="s">
        <v>21</v>
      </c>
      <c r="K48" t="s">
        <v>22</v>
      </c>
      <c r="L48">
        <v>1278565200</v>
      </c>
      <c r="M48" s="7">
        <f t="shared" si="0"/>
        <v>40367.208333333336</v>
      </c>
      <c r="N48">
        <v>1280552400</v>
      </c>
      <c r="O48" s="7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3"/>
        <v>4.7526666666666664</v>
      </c>
      <c r="G49" t="s">
        <v>20</v>
      </c>
      <c r="H49">
        <v>149</v>
      </c>
      <c r="I49">
        <f t="shared" si="2"/>
        <v>47.845637583892618</v>
      </c>
      <c r="J49" t="s">
        <v>21</v>
      </c>
      <c r="K49" t="s">
        <v>22</v>
      </c>
      <c r="L49">
        <v>1396069200</v>
      </c>
      <c r="M49" s="7">
        <f t="shared" si="0"/>
        <v>41727.208333333336</v>
      </c>
      <c r="N49">
        <v>1398661200</v>
      </c>
      <c r="O49" s="7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3"/>
        <v>3.86972972972973</v>
      </c>
      <c r="G50" t="s">
        <v>20</v>
      </c>
      <c r="H50">
        <v>2431</v>
      </c>
      <c r="I50">
        <f t="shared" si="2"/>
        <v>53.007815713698065</v>
      </c>
      <c r="J50" t="s">
        <v>21</v>
      </c>
      <c r="K50" t="s">
        <v>22</v>
      </c>
      <c r="L50">
        <v>1435208400</v>
      </c>
      <c r="M50" s="7">
        <f t="shared" si="0"/>
        <v>42180.208333333328</v>
      </c>
      <c r="N50">
        <v>1436245200</v>
      </c>
      <c r="O50" s="7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3"/>
        <v>1.89625</v>
      </c>
      <c r="G51" t="s">
        <v>20</v>
      </c>
      <c r="H51">
        <v>303</v>
      </c>
      <c r="I51">
        <f t="shared" si="2"/>
        <v>45.059405940594061</v>
      </c>
      <c r="J51" t="s">
        <v>21</v>
      </c>
      <c r="K51" t="s">
        <v>22</v>
      </c>
      <c r="L51">
        <v>1571547600</v>
      </c>
      <c r="M51" s="7">
        <f t="shared" si="0"/>
        <v>43758.208333333328</v>
      </c>
      <c r="N51">
        <v>1575439200</v>
      </c>
      <c r="O51" s="7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17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3"/>
        <v>0.02</v>
      </c>
      <c r="G52" t="s">
        <v>14</v>
      </c>
      <c r="H52">
        <v>1</v>
      </c>
      <c r="I52">
        <f t="shared" si="2"/>
        <v>2</v>
      </c>
      <c r="J52" t="s">
        <v>107</v>
      </c>
      <c r="K52" t="s">
        <v>108</v>
      </c>
      <c r="L52">
        <v>1375333200</v>
      </c>
      <c r="M52" s="7">
        <f t="shared" si="0"/>
        <v>41487.208333333336</v>
      </c>
      <c r="N52">
        <v>1377752400</v>
      </c>
      <c r="O52" s="7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3"/>
        <v>0.91867805186590767</v>
      </c>
      <c r="G53" t="s">
        <v>14</v>
      </c>
      <c r="H53">
        <v>1467</v>
      </c>
      <c r="I53">
        <f t="shared" si="2"/>
        <v>99.006816632583508</v>
      </c>
      <c r="J53" t="s">
        <v>40</v>
      </c>
      <c r="K53" t="s">
        <v>41</v>
      </c>
      <c r="L53">
        <v>1332824400</v>
      </c>
      <c r="M53" s="7">
        <f t="shared" si="0"/>
        <v>40995.208333333336</v>
      </c>
      <c r="N53">
        <v>1334206800</v>
      </c>
      <c r="O53" s="7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3"/>
        <v>0.34152777777777776</v>
      </c>
      <c r="G54" t="s">
        <v>14</v>
      </c>
      <c r="H54">
        <v>75</v>
      </c>
      <c r="I54">
        <f t="shared" si="2"/>
        <v>32.786666666666669</v>
      </c>
      <c r="J54" t="s">
        <v>21</v>
      </c>
      <c r="K54" t="s">
        <v>22</v>
      </c>
      <c r="L54">
        <v>1284526800</v>
      </c>
      <c r="M54" s="7">
        <f t="shared" si="0"/>
        <v>40436.208333333336</v>
      </c>
      <c r="N54">
        <v>1284872400</v>
      </c>
      <c r="O54" s="7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3"/>
        <v>1.4040909090909091</v>
      </c>
      <c r="G55" t="s">
        <v>20</v>
      </c>
      <c r="H55">
        <v>209</v>
      </c>
      <c r="I55">
        <f t="shared" si="2"/>
        <v>59.119617224880386</v>
      </c>
      <c r="J55" t="s">
        <v>21</v>
      </c>
      <c r="K55" t="s">
        <v>22</v>
      </c>
      <c r="L55">
        <v>1400562000</v>
      </c>
      <c r="M55" s="7">
        <f t="shared" si="0"/>
        <v>41779.208333333336</v>
      </c>
      <c r="N55">
        <v>1403931600</v>
      </c>
      <c r="O55" s="7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17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3"/>
        <v>0.89866666666666661</v>
      </c>
      <c r="G56" t="s">
        <v>14</v>
      </c>
      <c r="H56">
        <v>120</v>
      </c>
      <c r="I56">
        <f t="shared" si="2"/>
        <v>44.93333333333333</v>
      </c>
      <c r="J56" t="s">
        <v>21</v>
      </c>
      <c r="K56" t="s">
        <v>22</v>
      </c>
      <c r="L56">
        <v>1520748000</v>
      </c>
      <c r="M56" s="7">
        <f t="shared" si="0"/>
        <v>43170.25</v>
      </c>
      <c r="N56">
        <v>1521262800</v>
      </c>
      <c r="O56" s="7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17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3"/>
        <v>1.7796969696969698</v>
      </c>
      <c r="G57" t="s">
        <v>20</v>
      </c>
      <c r="H57">
        <v>131</v>
      </c>
      <c r="I57">
        <f t="shared" si="2"/>
        <v>89.664122137404576</v>
      </c>
      <c r="J57" t="s">
        <v>21</v>
      </c>
      <c r="K57" t="s">
        <v>22</v>
      </c>
      <c r="L57">
        <v>1532926800</v>
      </c>
      <c r="M57" s="7">
        <f t="shared" si="0"/>
        <v>43311.208333333328</v>
      </c>
      <c r="N57">
        <v>1533358800</v>
      </c>
      <c r="O57" s="7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17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3"/>
        <v>1.436625</v>
      </c>
      <c r="G58" t="s">
        <v>20</v>
      </c>
      <c r="H58">
        <v>164</v>
      </c>
      <c r="I58">
        <f t="shared" si="2"/>
        <v>70.079268292682926</v>
      </c>
      <c r="J58" t="s">
        <v>21</v>
      </c>
      <c r="K58" t="s">
        <v>22</v>
      </c>
      <c r="L58">
        <v>1420869600</v>
      </c>
      <c r="M58" s="7">
        <f t="shared" si="0"/>
        <v>42014.25</v>
      </c>
      <c r="N58">
        <v>1421474400</v>
      </c>
      <c r="O58" s="7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3"/>
        <v>2.1527586206896552</v>
      </c>
      <c r="G59" t="s">
        <v>20</v>
      </c>
      <c r="H59">
        <v>201</v>
      </c>
      <c r="I59">
        <f t="shared" si="2"/>
        <v>31.059701492537314</v>
      </c>
      <c r="J59" t="s">
        <v>21</v>
      </c>
      <c r="K59" t="s">
        <v>22</v>
      </c>
      <c r="L59">
        <v>1504242000</v>
      </c>
      <c r="M59" s="7">
        <f t="shared" si="0"/>
        <v>42979.208333333328</v>
      </c>
      <c r="N59">
        <v>1505278800</v>
      </c>
      <c r="O59" s="7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3"/>
        <v>2.2711111111111113</v>
      </c>
      <c r="G60" t="s">
        <v>20</v>
      </c>
      <c r="H60">
        <v>211</v>
      </c>
      <c r="I60">
        <f t="shared" si="2"/>
        <v>29.061611374407583</v>
      </c>
      <c r="J60" t="s">
        <v>21</v>
      </c>
      <c r="K60" t="s">
        <v>22</v>
      </c>
      <c r="L60">
        <v>1442811600</v>
      </c>
      <c r="M60" s="7">
        <f t="shared" si="0"/>
        <v>42268.208333333328</v>
      </c>
      <c r="N60">
        <v>1443934800</v>
      </c>
      <c r="O60" s="7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3"/>
        <v>2.7507142857142859</v>
      </c>
      <c r="G61" t="s">
        <v>20</v>
      </c>
      <c r="H61">
        <v>128</v>
      </c>
      <c r="I61">
        <f t="shared" si="2"/>
        <v>30.0859375</v>
      </c>
      <c r="J61" t="s">
        <v>21</v>
      </c>
      <c r="K61" t="s">
        <v>22</v>
      </c>
      <c r="L61">
        <v>1497243600</v>
      </c>
      <c r="M61" s="7">
        <f t="shared" si="0"/>
        <v>42898.208333333328</v>
      </c>
      <c r="N61">
        <v>1498539600</v>
      </c>
      <c r="O61" s="7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3"/>
        <v>1.4437048832271762</v>
      </c>
      <c r="G62" t="s">
        <v>20</v>
      </c>
      <c r="H62">
        <v>1600</v>
      </c>
      <c r="I62">
        <f t="shared" si="2"/>
        <v>84.998125000000002</v>
      </c>
      <c r="J62" t="s">
        <v>15</v>
      </c>
      <c r="K62" t="s">
        <v>16</v>
      </c>
      <c r="L62">
        <v>1342501200</v>
      </c>
      <c r="M62" s="7">
        <f t="shared" si="0"/>
        <v>41107.208333333336</v>
      </c>
      <c r="N62">
        <v>1342760400</v>
      </c>
      <c r="O62" s="7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17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3"/>
        <v>0.92745983935742971</v>
      </c>
      <c r="G63" t="s">
        <v>14</v>
      </c>
      <c r="H63">
        <v>2253</v>
      </c>
      <c r="I63">
        <f t="shared" si="2"/>
        <v>82.001775410563695</v>
      </c>
      <c r="J63" t="s">
        <v>15</v>
      </c>
      <c r="K63" t="s">
        <v>16</v>
      </c>
      <c r="L63">
        <v>1298268000</v>
      </c>
      <c r="M63" s="7">
        <f t="shared" si="0"/>
        <v>40595.25</v>
      </c>
      <c r="N63">
        <v>1301720400</v>
      </c>
      <c r="O63" s="7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7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3"/>
        <v>7.226</v>
      </c>
      <c r="G64" t="s">
        <v>20</v>
      </c>
      <c r="H64">
        <v>249</v>
      </c>
      <c r="I64">
        <f t="shared" si="2"/>
        <v>58.040160642570278</v>
      </c>
      <c r="J64" t="s">
        <v>21</v>
      </c>
      <c r="K64" t="s">
        <v>22</v>
      </c>
      <c r="L64">
        <v>1433480400</v>
      </c>
      <c r="M64" s="7">
        <f t="shared" si="0"/>
        <v>42160.208333333328</v>
      </c>
      <c r="N64">
        <v>1433566800</v>
      </c>
      <c r="O64" s="7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3"/>
        <v>0.11851063829787234</v>
      </c>
      <c r="G65" t="s">
        <v>14</v>
      </c>
      <c r="H65">
        <v>5</v>
      </c>
      <c r="I65">
        <f t="shared" si="2"/>
        <v>111.4</v>
      </c>
      <c r="J65" t="s">
        <v>21</v>
      </c>
      <c r="K65" t="s">
        <v>22</v>
      </c>
      <c r="L65">
        <v>1493355600</v>
      </c>
      <c r="M65" s="7">
        <f t="shared" si="0"/>
        <v>42853.208333333328</v>
      </c>
      <c r="N65">
        <v>1493874000</v>
      </c>
      <c r="O65" s="7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3"/>
        <v>0.97642857142857142</v>
      </c>
      <c r="G66" t="s">
        <v>14</v>
      </c>
      <c r="H66">
        <v>38</v>
      </c>
      <c r="I66">
        <f t="shared" ref="I66:I129" si="4">E66/H66</f>
        <v>71.94736842105263</v>
      </c>
      <c r="J66" t="s">
        <v>21</v>
      </c>
      <c r="K66" t="s">
        <v>22</v>
      </c>
      <c r="L66">
        <v>1530507600</v>
      </c>
      <c r="M66" s="7">
        <f t="shared" si="0"/>
        <v>43283.208333333328</v>
      </c>
      <c r="N66">
        <v>1531803600</v>
      </c>
      <c r="O66" s="7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3"/>
        <v>2.3614754098360655</v>
      </c>
      <c r="G67" t="s">
        <v>20</v>
      </c>
      <c r="H67">
        <v>236</v>
      </c>
      <c r="I67">
        <f t="shared" si="4"/>
        <v>61.038135593220339</v>
      </c>
      <c r="J67" t="s">
        <v>21</v>
      </c>
      <c r="K67" t="s">
        <v>22</v>
      </c>
      <c r="L67">
        <v>1296108000</v>
      </c>
      <c r="M67" s="7">
        <f t="shared" ref="M67:M130" si="5">(((L67/60)/60)/24)+DATE(1970,1,1)</f>
        <v>40570.25</v>
      </c>
      <c r="N67">
        <v>1296712800</v>
      </c>
      <c r="O67" s="7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3"/>
        <v>0.45068965517241377</v>
      </c>
      <c r="G68" t="s">
        <v>14</v>
      </c>
      <c r="H68">
        <v>12</v>
      </c>
      <c r="I68">
        <f t="shared" si="4"/>
        <v>108.91666666666667</v>
      </c>
      <c r="J68" t="s">
        <v>21</v>
      </c>
      <c r="K68" t="s">
        <v>22</v>
      </c>
      <c r="L68">
        <v>1428469200</v>
      </c>
      <c r="M68" s="7">
        <f t="shared" si="5"/>
        <v>42102.208333333328</v>
      </c>
      <c r="N68">
        <v>1428901200</v>
      </c>
      <c r="O68" s="7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17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ref="F69:F132" si="7">E69/D69</f>
        <v>1.6238567493112948</v>
      </c>
      <c r="G69" t="s">
        <v>20</v>
      </c>
      <c r="H69">
        <v>4065</v>
      </c>
      <c r="I69">
        <f t="shared" si="4"/>
        <v>29.001722017220171</v>
      </c>
      <c r="J69" t="s">
        <v>40</v>
      </c>
      <c r="K69" t="s">
        <v>41</v>
      </c>
      <c r="L69">
        <v>1264399200</v>
      </c>
      <c r="M69" s="7">
        <f t="shared" si="5"/>
        <v>40203.25</v>
      </c>
      <c r="N69">
        <v>1264831200</v>
      </c>
      <c r="O69" s="7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7"/>
        <v>2.5452631578947367</v>
      </c>
      <c r="G70" t="s">
        <v>20</v>
      </c>
      <c r="H70">
        <v>246</v>
      </c>
      <c r="I70">
        <f t="shared" si="4"/>
        <v>58.975609756097562</v>
      </c>
      <c r="J70" t="s">
        <v>107</v>
      </c>
      <c r="K70" t="s">
        <v>108</v>
      </c>
      <c r="L70">
        <v>1501131600</v>
      </c>
      <c r="M70" s="7">
        <f t="shared" si="5"/>
        <v>42943.208333333328</v>
      </c>
      <c r="N70">
        <v>1505192400</v>
      </c>
      <c r="O70" s="7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7"/>
        <v>0.24063291139240506</v>
      </c>
      <c r="G71" t="s">
        <v>74</v>
      </c>
      <c r="H71">
        <v>17</v>
      </c>
      <c r="I71">
        <f t="shared" si="4"/>
        <v>111.82352941176471</v>
      </c>
      <c r="J71" t="s">
        <v>21</v>
      </c>
      <c r="K71" t="s">
        <v>22</v>
      </c>
      <c r="L71">
        <v>1292738400</v>
      </c>
      <c r="M71" s="7">
        <f t="shared" si="5"/>
        <v>40531.25</v>
      </c>
      <c r="N71">
        <v>1295676000</v>
      </c>
      <c r="O71" s="7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7"/>
        <v>1.2374140625000001</v>
      </c>
      <c r="G72" t="s">
        <v>20</v>
      </c>
      <c r="H72">
        <v>2475</v>
      </c>
      <c r="I72">
        <f t="shared" si="4"/>
        <v>63.995555555555555</v>
      </c>
      <c r="J72" t="s">
        <v>107</v>
      </c>
      <c r="K72" t="s">
        <v>108</v>
      </c>
      <c r="L72">
        <v>1288674000</v>
      </c>
      <c r="M72" s="7">
        <f t="shared" si="5"/>
        <v>40484.208333333336</v>
      </c>
      <c r="N72">
        <v>1292911200</v>
      </c>
      <c r="O72" s="7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17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7"/>
        <v>1.0806666666666667</v>
      </c>
      <c r="G73" t="s">
        <v>20</v>
      </c>
      <c r="H73">
        <v>76</v>
      </c>
      <c r="I73">
        <f t="shared" si="4"/>
        <v>85.315789473684205</v>
      </c>
      <c r="J73" t="s">
        <v>21</v>
      </c>
      <c r="K73" t="s">
        <v>22</v>
      </c>
      <c r="L73">
        <v>1575093600</v>
      </c>
      <c r="M73" s="7">
        <f t="shared" si="5"/>
        <v>43799.25</v>
      </c>
      <c r="N73">
        <v>1575439200</v>
      </c>
      <c r="O73" s="7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7"/>
        <v>6.7033333333333331</v>
      </c>
      <c r="G74" t="s">
        <v>20</v>
      </c>
      <c r="H74">
        <v>54</v>
      </c>
      <c r="I74">
        <f t="shared" si="4"/>
        <v>74.481481481481481</v>
      </c>
      <c r="J74" t="s">
        <v>21</v>
      </c>
      <c r="K74" t="s">
        <v>22</v>
      </c>
      <c r="L74">
        <v>1435726800</v>
      </c>
      <c r="M74" s="7">
        <f t="shared" si="5"/>
        <v>42186.208333333328</v>
      </c>
      <c r="N74">
        <v>1438837200</v>
      </c>
      <c r="O74" s="7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7"/>
        <v>6.609285714285714</v>
      </c>
      <c r="G75" t="s">
        <v>20</v>
      </c>
      <c r="H75">
        <v>88</v>
      </c>
      <c r="I75">
        <f t="shared" si="4"/>
        <v>105.14772727272727</v>
      </c>
      <c r="J75" t="s">
        <v>21</v>
      </c>
      <c r="K75" t="s">
        <v>22</v>
      </c>
      <c r="L75">
        <v>1480226400</v>
      </c>
      <c r="M75" s="7">
        <f t="shared" si="5"/>
        <v>42701.25</v>
      </c>
      <c r="N75">
        <v>1480485600</v>
      </c>
      <c r="O75" s="7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7"/>
        <v>1.2246153846153847</v>
      </c>
      <c r="G76" t="s">
        <v>20</v>
      </c>
      <c r="H76">
        <v>85</v>
      </c>
      <c r="I76">
        <f t="shared" si="4"/>
        <v>56.188235294117646</v>
      </c>
      <c r="J76" t="s">
        <v>40</v>
      </c>
      <c r="K76" t="s">
        <v>41</v>
      </c>
      <c r="L76">
        <v>1459054800</v>
      </c>
      <c r="M76" s="7">
        <f t="shared" si="5"/>
        <v>42456.208333333328</v>
      </c>
      <c r="N76">
        <v>1459141200</v>
      </c>
      <c r="O76" s="7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7"/>
        <v>1.5057731958762886</v>
      </c>
      <c r="G77" t="s">
        <v>20</v>
      </c>
      <c r="H77">
        <v>170</v>
      </c>
      <c r="I77">
        <f t="shared" si="4"/>
        <v>85.917647058823533</v>
      </c>
      <c r="J77" t="s">
        <v>21</v>
      </c>
      <c r="K77" t="s">
        <v>22</v>
      </c>
      <c r="L77">
        <v>1531630800</v>
      </c>
      <c r="M77" s="7">
        <f t="shared" si="5"/>
        <v>43296.208333333328</v>
      </c>
      <c r="N77">
        <v>1532322000</v>
      </c>
      <c r="O77" s="7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7"/>
        <v>0.78106590724165992</v>
      </c>
      <c r="G78" t="s">
        <v>14</v>
      </c>
      <c r="H78">
        <v>1684</v>
      </c>
      <c r="I78">
        <f t="shared" si="4"/>
        <v>57.00296912114014</v>
      </c>
      <c r="J78" t="s">
        <v>21</v>
      </c>
      <c r="K78" t="s">
        <v>22</v>
      </c>
      <c r="L78">
        <v>1421992800</v>
      </c>
      <c r="M78" s="7">
        <f t="shared" si="5"/>
        <v>42027.25</v>
      </c>
      <c r="N78">
        <v>1426222800</v>
      </c>
      <c r="O78" s="7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7"/>
        <v>0.46947368421052632</v>
      </c>
      <c r="G79" t="s">
        <v>14</v>
      </c>
      <c r="H79">
        <v>56</v>
      </c>
      <c r="I79">
        <f t="shared" si="4"/>
        <v>79.642857142857139</v>
      </c>
      <c r="J79" t="s">
        <v>21</v>
      </c>
      <c r="K79" t="s">
        <v>22</v>
      </c>
      <c r="L79">
        <v>1285563600</v>
      </c>
      <c r="M79" s="7">
        <f t="shared" si="5"/>
        <v>40448.208333333336</v>
      </c>
      <c r="N79">
        <v>1286773200</v>
      </c>
      <c r="O79" s="7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7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7"/>
        <v>3.008</v>
      </c>
      <c r="G80" t="s">
        <v>20</v>
      </c>
      <c r="H80">
        <v>330</v>
      </c>
      <c r="I80">
        <f t="shared" si="4"/>
        <v>41.018181818181816</v>
      </c>
      <c r="J80" t="s">
        <v>21</v>
      </c>
      <c r="K80" t="s">
        <v>22</v>
      </c>
      <c r="L80">
        <v>1523854800</v>
      </c>
      <c r="M80" s="7">
        <f t="shared" si="5"/>
        <v>43206.208333333328</v>
      </c>
      <c r="N80">
        <v>1523941200</v>
      </c>
      <c r="O80" s="7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7"/>
        <v>0.6959861591695502</v>
      </c>
      <c r="G81" t="s">
        <v>14</v>
      </c>
      <c r="H81">
        <v>838</v>
      </c>
      <c r="I81">
        <f t="shared" si="4"/>
        <v>48.004773269689736</v>
      </c>
      <c r="J81" t="s">
        <v>21</v>
      </c>
      <c r="K81" t="s">
        <v>22</v>
      </c>
      <c r="L81">
        <v>1529125200</v>
      </c>
      <c r="M81" s="7">
        <f t="shared" si="5"/>
        <v>43267.208333333328</v>
      </c>
      <c r="N81">
        <v>1529557200</v>
      </c>
      <c r="O81" s="7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7"/>
        <v>6.374545454545455</v>
      </c>
      <c r="G82" t="s">
        <v>20</v>
      </c>
      <c r="H82">
        <v>127</v>
      </c>
      <c r="I82">
        <f t="shared" si="4"/>
        <v>55.212598425196852</v>
      </c>
      <c r="J82" t="s">
        <v>21</v>
      </c>
      <c r="K82" t="s">
        <v>22</v>
      </c>
      <c r="L82">
        <v>1503982800</v>
      </c>
      <c r="M82" s="7">
        <f t="shared" si="5"/>
        <v>42976.208333333328</v>
      </c>
      <c r="N82">
        <v>1506574800</v>
      </c>
      <c r="O82" s="7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7"/>
        <v>2.253392857142857</v>
      </c>
      <c r="G83" t="s">
        <v>20</v>
      </c>
      <c r="H83">
        <v>411</v>
      </c>
      <c r="I83">
        <f t="shared" si="4"/>
        <v>92.109489051094897</v>
      </c>
      <c r="J83" t="s">
        <v>21</v>
      </c>
      <c r="K83" t="s">
        <v>22</v>
      </c>
      <c r="L83">
        <v>1511416800</v>
      </c>
      <c r="M83" s="7">
        <f t="shared" si="5"/>
        <v>43062.25</v>
      </c>
      <c r="N83">
        <v>1513576800</v>
      </c>
      <c r="O83" s="7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7"/>
        <v>14.973000000000001</v>
      </c>
      <c r="G84" t="s">
        <v>20</v>
      </c>
      <c r="H84">
        <v>180</v>
      </c>
      <c r="I84">
        <f t="shared" si="4"/>
        <v>83.183333333333337</v>
      </c>
      <c r="J84" t="s">
        <v>40</v>
      </c>
      <c r="K84" t="s">
        <v>41</v>
      </c>
      <c r="L84">
        <v>1547704800</v>
      </c>
      <c r="M84" s="7">
        <f t="shared" si="5"/>
        <v>43482.25</v>
      </c>
      <c r="N84">
        <v>1548309600</v>
      </c>
      <c r="O84" s="7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7"/>
        <v>0.37590225563909774</v>
      </c>
      <c r="G85" t="s">
        <v>14</v>
      </c>
      <c r="H85">
        <v>1000</v>
      </c>
      <c r="I85">
        <f t="shared" si="4"/>
        <v>39.996000000000002</v>
      </c>
      <c r="J85" t="s">
        <v>21</v>
      </c>
      <c r="K85" t="s">
        <v>22</v>
      </c>
      <c r="L85">
        <v>1469682000</v>
      </c>
      <c r="M85" s="7">
        <f t="shared" si="5"/>
        <v>42579.208333333328</v>
      </c>
      <c r="N85">
        <v>1471582800</v>
      </c>
      <c r="O85" s="7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7"/>
        <v>1.3236942675159236</v>
      </c>
      <c r="G86" t="s">
        <v>20</v>
      </c>
      <c r="H86">
        <v>374</v>
      </c>
      <c r="I86">
        <f t="shared" si="4"/>
        <v>111.1336898395722</v>
      </c>
      <c r="J86" t="s">
        <v>21</v>
      </c>
      <c r="K86" t="s">
        <v>22</v>
      </c>
      <c r="L86">
        <v>1343451600</v>
      </c>
      <c r="M86" s="7">
        <f t="shared" si="5"/>
        <v>41118.208333333336</v>
      </c>
      <c r="N86">
        <v>1344315600</v>
      </c>
      <c r="O86" s="7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7"/>
        <v>1.3122448979591836</v>
      </c>
      <c r="G87" t="s">
        <v>20</v>
      </c>
      <c r="H87">
        <v>71</v>
      </c>
      <c r="I87">
        <f t="shared" si="4"/>
        <v>90.563380281690144</v>
      </c>
      <c r="J87" t="s">
        <v>26</v>
      </c>
      <c r="K87" t="s">
        <v>27</v>
      </c>
      <c r="L87">
        <v>1315717200</v>
      </c>
      <c r="M87" s="7">
        <f t="shared" si="5"/>
        <v>40797.208333333336</v>
      </c>
      <c r="N87">
        <v>1316408400</v>
      </c>
      <c r="O87" s="7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7"/>
        <v>1.6763513513513513</v>
      </c>
      <c r="G88" t="s">
        <v>20</v>
      </c>
      <c r="H88">
        <v>203</v>
      </c>
      <c r="I88">
        <f t="shared" si="4"/>
        <v>61.108374384236456</v>
      </c>
      <c r="J88" t="s">
        <v>21</v>
      </c>
      <c r="K88" t="s">
        <v>22</v>
      </c>
      <c r="L88">
        <v>1430715600</v>
      </c>
      <c r="M88" s="7">
        <f t="shared" si="5"/>
        <v>42128.208333333328</v>
      </c>
      <c r="N88">
        <v>1431838800</v>
      </c>
      <c r="O88" s="7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17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7"/>
        <v>0.6198488664987406</v>
      </c>
      <c r="G89" t="s">
        <v>14</v>
      </c>
      <c r="H89">
        <v>1482</v>
      </c>
      <c r="I89">
        <f t="shared" si="4"/>
        <v>83.022941970310384</v>
      </c>
      <c r="J89" t="s">
        <v>26</v>
      </c>
      <c r="K89" t="s">
        <v>27</v>
      </c>
      <c r="L89">
        <v>1299564000</v>
      </c>
      <c r="M89" s="7">
        <f t="shared" si="5"/>
        <v>40610.25</v>
      </c>
      <c r="N89">
        <v>1300510800</v>
      </c>
      <c r="O89" s="7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7"/>
        <v>2.6074999999999999</v>
      </c>
      <c r="G90" t="s">
        <v>20</v>
      </c>
      <c r="H90">
        <v>113</v>
      </c>
      <c r="I90">
        <f t="shared" si="4"/>
        <v>110.76106194690266</v>
      </c>
      <c r="J90" t="s">
        <v>21</v>
      </c>
      <c r="K90" t="s">
        <v>22</v>
      </c>
      <c r="L90">
        <v>1429160400</v>
      </c>
      <c r="M90" s="7">
        <f t="shared" si="5"/>
        <v>42110.208333333328</v>
      </c>
      <c r="N90">
        <v>1431061200</v>
      </c>
      <c r="O90" s="7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7"/>
        <v>2.5258823529411765</v>
      </c>
      <c r="G91" t="s">
        <v>20</v>
      </c>
      <c r="H91">
        <v>96</v>
      </c>
      <c r="I91">
        <f t="shared" si="4"/>
        <v>89.458333333333329</v>
      </c>
      <c r="J91" t="s">
        <v>21</v>
      </c>
      <c r="K91" t="s">
        <v>22</v>
      </c>
      <c r="L91">
        <v>1271307600</v>
      </c>
      <c r="M91" s="7">
        <f t="shared" si="5"/>
        <v>40283.208333333336</v>
      </c>
      <c r="N91">
        <v>1271480400</v>
      </c>
      <c r="O91" s="7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7"/>
        <v>0.7861538461538462</v>
      </c>
      <c r="G92" t="s">
        <v>14</v>
      </c>
      <c r="H92">
        <v>106</v>
      </c>
      <c r="I92">
        <f t="shared" si="4"/>
        <v>57.849056603773583</v>
      </c>
      <c r="J92" t="s">
        <v>21</v>
      </c>
      <c r="K92" t="s">
        <v>22</v>
      </c>
      <c r="L92">
        <v>1456380000</v>
      </c>
      <c r="M92" s="7">
        <f t="shared" si="5"/>
        <v>42425.25</v>
      </c>
      <c r="N92">
        <v>1456380000</v>
      </c>
      <c r="O92" s="7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7"/>
        <v>0.48404406999351912</v>
      </c>
      <c r="G93" t="s">
        <v>14</v>
      </c>
      <c r="H93">
        <v>679</v>
      </c>
      <c r="I93">
        <f t="shared" si="4"/>
        <v>109.99705449189985</v>
      </c>
      <c r="J93" t="s">
        <v>107</v>
      </c>
      <c r="K93" t="s">
        <v>108</v>
      </c>
      <c r="L93">
        <v>1470459600</v>
      </c>
      <c r="M93" s="7">
        <f t="shared" si="5"/>
        <v>42588.208333333328</v>
      </c>
      <c r="N93">
        <v>1472878800</v>
      </c>
      <c r="O93" s="7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17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7"/>
        <v>2.5887500000000001</v>
      </c>
      <c r="G94" t="s">
        <v>20</v>
      </c>
      <c r="H94">
        <v>498</v>
      </c>
      <c r="I94">
        <f t="shared" si="4"/>
        <v>103.96586345381526</v>
      </c>
      <c r="J94" t="s">
        <v>98</v>
      </c>
      <c r="K94" t="s">
        <v>99</v>
      </c>
      <c r="L94">
        <v>1277269200</v>
      </c>
      <c r="M94" s="7">
        <f t="shared" si="5"/>
        <v>40352.208333333336</v>
      </c>
      <c r="N94">
        <v>1277355600</v>
      </c>
      <c r="O94" s="7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7"/>
        <v>0.60548713235294116</v>
      </c>
      <c r="G95" t="s">
        <v>74</v>
      </c>
      <c r="H95">
        <v>610</v>
      </c>
      <c r="I95">
        <f t="shared" si="4"/>
        <v>107.99508196721311</v>
      </c>
      <c r="J95" t="s">
        <v>21</v>
      </c>
      <c r="K95" t="s">
        <v>22</v>
      </c>
      <c r="L95">
        <v>1350709200</v>
      </c>
      <c r="M95" s="7">
        <f t="shared" si="5"/>
        <v>41202.208333333336</v>
      </c>
      <c r="N95">
        <v>1351054800</v>
      </c>
      <c r="O95" s="7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7"/>
        <v>3.036896551724138</v>
      </c>
      <c r="G96" t="s">
        <v>20</v>
      </c>
      <c r="H96">
        <v>180</v>
      </c>
      <c r="I96">
        <f t="shared" si="4"/>
        <v>48.927777777777777</v>
      </c>
      <c r="J96" t="s">
        <v>40</v>
      </c>
      <c r="K96" t="s">
        <v>41</v>
      </c>
      <c r="L96">
        <v>1554613200</v>
      </c>
      <c r="M96" s="7">
        <f t="shared" si="5"/>
        <v>43562.208333333328</v>
      </c>
      <c r="N96">
        <v>1555563600</v>
      </c>
      <c r="O96" s="7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17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7"/>
        <v>1.1299999999999999</v>
      </c>
      <c r="G97" t="s">
        <v>20</v>
      </c>
      <c r="H97">
        <v>27</v>
      </c>
      <c r="I97">
        <f t="shared" si="4"/>
        <v>37.666666666666664</v>
      </c>
      <c r="J97" t="s">
        <v>21</v>
      </c>
      <c r="K97" t="s">
        <v>22</v>
      </c>
      <c r="L97">
        <v>1571029200</v>
      </c>
      <c r="M97" s="7">
        <f t="shared" si="5"/>
        <v>43752.208333333328</v>
      </c>
      <c r="N97">
        <v>1571634000</v>
      </c>
      <c r="O97" s="7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7"/>
        <v>2.1737876614060259</v>
      </c>
      <c r="G98" t="s">
        <v>20</v>
      </c>
      <c r="H98">
        <v>2331</v>
      </c>
      <c r="I98">
        <f t="shared" si="4"/>
        <v>64.999141999141997</v>
      </c>
      <c r="J98" t="s">
        <v>21</v>
      </c>
      <c r="K98" t="s">
        <v>22</v>
      </c>
      <c r="L98">
        <v>1299736800</v>
      </c>
      <c r="M98" s="7">
        <f t="shared" si="5"/>
        <v>40612.25</v>
      </c>
      <c r="N98">
        <v>1300856400</v>
      </c>
      <c r="O98" s="7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7"/>
        <v>9.2669230769230762</v>
      </c>
      <c r="G99" t="s">
        <v>20</v>
      </c>
      <c r="H99">
        <v>113</v>
      </c>
      <c r="I99">
        <f t="shared" si="4"/>
        <v>106.61061946902655</v>
      </c>
      <c r="J99" t="s">
        <v>21</v>
      </c>
      <c r="K99" t="s">
        <v>22</v>
      </c>
      <c r="L99">
        <v>1435208400</v>
      </c>
      <c r="M99" s="7">
        <f t="shared" si="5"/>
        <v>42180.208333333328</v>
      </c>
      <c r="N99">
        <v>1439874000</v>
      </c>
      <c r="O99" s="7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7"/>
        <v>0.33692229038854804</v>
      </c>
      <c r="G100" t="s">
        <v>14</v>
      </c>
      <c r="H100">
        <v>1220</v>
      </c>
      <c r="I100">
        <f t="shared" si="4"/>
        <v>27.009016393442622</v>
      </c>
      <c r="J100" t="s">
        <v>26</v>
      </c>
      <c r="K100" t="s">
        <v>27</v>
      </c>
      <c r="L100">
        <v>1437973200</v>
      </c>
      <c r="M100" s="7">
        <f t="shared" si="5"/>
        <v>42212.208333333328</v>
      </c>
      <c r="N100">
        <v>1438318800</v>
      </c>
      <c r="O100" s="7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7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7"/>
        <v>1.9672368421052631</v>
      </c>
      <c r="G101" t="s">
        <v>20</v>
      </c>
      <c r="H101">
        <v>164</v>
      </c>
      <c r="I101">
        <f t="shared" si="4"/>
        <v>91.16463414634147</v>
      </c>
      <c r="J101" t="s">
        <v>21</v>
      </c>
      <c r="K101" t="s">
        <v>22</v>
      </c>
      <c r="L101">
        <v>1416895200</v>
      </c>
      <c r="M101" s="7">
        <f t="shared" si="5"/>
        <v>41968.25</v>
      </c>
      <c r="N101">
        <v>1419400800</v>
      </c>
      <c r="O101" s="7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7"/>
        <v>0.01</v>
      </c>
      <c r="G102" t="s">
        <v>14</v>
      </c>
      <c r="H102">
        <v>1</v>
      </c>
      <c r="I102">
        <f t="shared" si="4"/>
        <v>1</v>
      </c>
      <c r="J102" t="s">
        <v>21</v>
      </c>
      <c r="K102" t="s">
        <v>22</v>
      </c>
      <c r="L102">
        <v>1319000400</v>
      </c>
      <c r="M102" s="7">
        <f t="shared" si="5"/>
        <v>40835.208333333336</v>
      </c>
      <c r="N102">
        <v>1320555600</v>
      </c>
      <c r="O102" s="7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7"/>
        <v>10.214444444444444</v>
      </c>
      <c r="G103" t="s">
        <v>20</v>
      </c>
      <c r="H103">
        <v>164</v>
      </c>
      <c r="I103">
        <f t="shared" si="4"/>
        <v>56.054878048780488</v>
      </c>
      <c r="J103" t="s">
        <v>21</v>
      </c>
      <c r="K103" t="s">
        <v>22</v>
      </c>
      <c r="L103">
        <v>1424498400</v>
      </c>
      <c r="M103" s="7">
        <f t="shared" si="5"/>
        <v>42056.25</v>
      </c>
      <c r="N103">
        <v>1425103200</v>
      </c>
      <c r="O103" s="7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7"/>
        <v>2.8167567567567566</v>
      </c>
      <c r="G104" t="s">
        <v>20</v>
      </c>
      <c r="H104">
        <v>336</v>
      </c>
      <c r="I104">
        <f t="shared" si="4"/>
        <v>31.017857142857142</v>
      </c>
      <c r="J104" t="s">
        <v>21</v>
      </c>
      <c r="K104" t="s">
        <v>22</v>
      </c>
      <c r="L104">
        <v>1526274000</v>
      </c>
      <c r="M104" s="7">
        <f t="shared" si="5"/>
        <v>43234.208333333328</v>
      </c>
      <c r="N104">
        <v>1526878800</v>
      </c>
      <c r="O104" s="7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7"/>
        <v>0.24610000000000001</v>
      </c>
      <c r="G105" t="s">
        <v>14</v>
      </c>
      <c r="H105">
        <v>37</v>
      </c>
      <c r="I105">
        <f t="shared" si="4"/>
        <v>66.513513513513516</v>
      </c>
      <c r="J105" t="s">
        <v>107</v>
      </c>
      <c r="K105" t="s">
        <v>108</v>
      </c>
      <c r="L105">
        <v>1287896400</v>
      </c>
      <c r="M105" s="7">
        <f t="shared" si="5"/>
        <v>40475.208333333336</v>
      </c>
      <c r="N105">
        <v>1288674000</v>
      </c>
      <c r="O105" s="7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7"/>
        <v>1.4314010067114094</v>
      </c>
      <c r="G106" t="s">
        <v>20</v>
      </c>
      <c r="H106">
        <v>1917</v>
      </c>
      <c r="I106">
        <f t="shared" si="4"/>
        <v>89.005216484089729</v>
      </c>
      <c r="J106" t="s">
        <v>21</v>
      </c>
      <c r="K106" t="s">
        <v>22</v>
      </c>
      <c r="L106">
        <v>1495515600</v>
      </c>
      <c r="M106" s="7">
        <f t="shared" si="5"/>
        <v>42878.208333333328</v>
      </c>
      <c r="N106">
        <v>1495602000</v>
      </c>
      <c r="O106" s="7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7"/>
        <v>1.4454411764705883</v>
      </c>
      <c r="G107" t="s">
        <v>20</v>
      </c>
      <c r="H107">
        <v>95</v>
      </c>
      <c r="I107">
        <f t="shared" si="4"/>
        <v>103.46315789473684</v>
      </c>
      <c r="J107" t="s">
        <v>21</v>
      </c>
      <c r="K107" t="s">
        <v>22</v>
      </c>
      <c r="L107">
        <v>1364878800</v>
      </c>
      <c r="M107" s="7">
        <f t="shared" si="5"/>
        <v>41366.208333333336</v>
      </c>
      <c r="N107">
        <v>1366434000</v>
      </c>
      <c r="O107" s="7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7"/>
        <v>3.5912820512820511</v>
      </c>
      <c r="G108" t="s">
        <v>20</v>
      </c>
      <c r="H108">
        <v>147</v>
      </c>
      <c r="I108">
        <f t="shared" si="4"/>
        <v>95.278911564625844</v>
      </c>
      <c r="J108" t="s">
        <v>21</v>
      </c>
      <c r="K108" t="s">
        <v>22</v>
      </c>
      <c r="L108">
        <v>1567918800</v>
      </c>
      <c r="M108" s="7">
        <f t="shared" si="5"/>
        <v>43716.208333333328</v>
      </c>
      <c r="N108">
        <v>1568350800</v>
      </c>
      <c r="O108" s="7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17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7"/>
        <v>1.8648571428571428</v>
      </c>
      <c r="G109" t="s">
        <v>20</v>
      </c>
      <c r="H109">
        <v>86</v>
      </c>
      <c r="I109">
        <f t="shared" si="4"/>
        <v>75.895348837209298</v>
      </c>
      <c r="J109" t="s">
        <v>21</v>
      </c>
      <c r="K109" t="s">
        <v>22</v>
      </c>
      <c r="L109">
        <v>1524459600</v>
      </c>
      <c r="M109" s="7">
        <f t="shared" si="5"/>
        <v>43213.208333333328</v>
      </c>
      <c r="N109">
        <v>1525928400</v>
      </c>
      <c r="O109" s="7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17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7"/>
        <v>5.9526666666666666</v>
      </c>
      <c r="G110" t="s">
        <v>20</v>
      </c>
      <c r="H110">
        <v>83</v>
      </c>
      <c r="I110">
        <f t="shared" si="4"/>
        <v>107.57831325301204</v>
      </c>
      <c r="J110" t="s">
        <v>21</v>
      </c>
      <c r="K110" t="s">
        <v>22</v>
      </c>
      <c r="L110">
        <v>1333688400</v>
      </c>
      <c r="M110" s="7">
        <f t="shared" si="5"/>
        <v>41005.208333333336</v>
      </c>
      <c r="N110">
        <v>1336885200</v>
      </c>
      <c r="O110" s="7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7"/>
        <v>0.5921153846153846</v>
      </c>
      <c r="G111" t="s">
        <v>14</v>
      </c>
      <c r="H111">
        <v>60</v>
      </c>
      <c r="I111">
        <f t="shared" si="4"/>
        <v>51.31666666666667</v>
      </c>
      <c r="J111" t="s">
        <v>21</v>
      </c>
      <c r="K111" t="s">
        <v>22</v>
      </c>
      <c r="L111">
        <v>1389506400</v>
      </c>
      <c r="M111" s="7">
        <f t="shared" si="5"/>
        <v>41651.25</v>
      </c>
      <c r="N111">
        <v>1389679200</v>
      </c>
      <c r="O111" s="7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17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7"/>
        <v>0.14962780898876404</v>
      </c>
      <c r="G112" t="s">
        <v>14</v>
      </c>
      <c r="H112">
        <v>296</v>
      </c>
      <c r="I112">
        <f t="shared" si="4"/>
        <v>71.983108108108112</v>
      </c>
      <c r="J112" t="s">
        <v>21</v>
      </c>
      <c r="K112" t="s">
        <v>22</v>
      </c>
      <c r="L112">
        <v>1536642000</v>
      </c>
      <c r="M112" s="7">
        <f t="shared" si="5"/>
        <v>43354.208333333328</v>
      </c>
      <c r="N112">
        <v>1538283600</v>
      </c>
      <c r="O112" s="7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7"/>
        <v>1.1995602605863191</v>
      </c>
      <c r="G113" t="s">
        <v>20</v>
      </c>
      <c r="H113">
        <v>676</v>
      </c>
      <c r="I113">
        <f t="shared" si="4"/>
        <v>108.95414201183432</v>
      </c>
      <c r="J113" t="s">
        <v>21</v>
      </c>
      <c r="K113" t="s">
        <v>22</v>
      </c>
      <c r="L113">
        <v>1348290000</v>
      </c>
      <c r="M113" s="7">
        <f t="shared" si="5"/>
        <v>41174.208333333336</v>
      </c>
      <c r="N113">
        <v>1348808400</v>
      </c>
      <c r="O113" s="7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7"/>
        <v>2.6882978723404256</v>
      </c>
      <c r="G114" t="s">
        <v>20</v>
      </c>
      <c r="H114">
        <v>361</v>
      </c>
      <c r="I114">
        <f t="shared" si="4"/>
        <v>35</v>
      </c>
      <c r="J114" t="s">
        <v>26</v>
      </c>
      <c r="K114" t="s">
        <v>27</v>
      </c>
      <c r="L114">
        <v>1408856400</v>
      </c>
      <c r="M114" s="7">
        <f t="shared" si="5"/>
        <v>41875.208333333336</v>
      </c>
      <c r="N114">
        <v>1410152400</v>
      </c>
      <c r="O114" s="7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7"/>
        <v>3.7687878787878786</v>
      </c>
      <c r="G115" t="s">
        <v>20</v>
      </c>
      <c r="H115">
        <v>131</v>
      </c>
      <c r="I115">
        <f t="shared" si="4"/>
        <v>94.938931297709928</v>
      </c>
      <c r="J115" t="s">
        <v>21</v>
      </c>
      <c r="K115" t="s">
        <v>22</v>
      </c>
      <c r="L115">
        <v>1505192400</v>
      </c>
      <c r="M115" s="7">
        <f t="shared" si="5"/>
        <v>42990.208333333328</v>
      </c>
      <c r="N115">
        <v>1505797200</v>
      </c>
      <c r="O115" s="7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7"/>
        <v>7.2715789473684209</v>
      </c>
      <c r="G116" t="s">
        <v>20</v>
      </c>
      <c r="H116">
        <v>126</v>
      </c>
      <c r="I116">
        <f t="shared" si="4"/>
        <v>109.65079365079364</v>
      </c>
      <c r="J116" t="s">
        <v>21</v>
      </c>
      <c r="K116" t="s">
        <v>22</v>
      </c>
      <c r="L116">
        <v>1554786000</v>
      </c>
      <c r="M116" s="7">
        <f t="shared" si="5"/>
        <v>43564.208333333328</v>
      </c>
      <c r="N116">
        <v>1554872400</v>
      </c>
      <c r="O116" s="7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7"/>
        <v>0.87211757648470301</v>
      </c>
      <c r="G117" t="s">
        <v>14</v>
      </c>
      <c r="H117">
        <v>3304</v>
      </c>
      <c r="I117">
        <f t="shared" si="4"/>
        <v>44.001815980629537</v>
      </c>
      <c r="J117" t="s">
        <v>107</v>
      </c>
      <c r="K117" t="s">
        <v>108</v>
      </c>
      <c r="L117">
        <v>1510898400</v>
      </c>
      <c r="M117" s="7">
        <f t="shared" si="5"/>
        <v>43056.25</v>
      </c>
      <c r="N117">
        <v>1513922400</v>
      </c>
      <c r="O117" s="7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17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7"/>
        <v>0.88</v>
      </c>
      <c r="G118" t="s">
        <v>14</v>
      </c>
      <c r="H118">
        <v>73</v>
      </c>
      <c r="I118">
        <f t="shared" si="4"/>
        <v>86.794520547945211</v>
      </c>
      <c r="J118" t="s">
        <v>21</v>
      </c>
      <c r="K118" t="s">
        <v>22</v>
      </c>
      <c r="L118">
        <v>1442552400</v>
      </c>
      <c r="M118" s="7">
        <f t="shared" si="5"/>
        <v>42265.208333333328</v>
      </c>
      <c r="N118">
        <v>1442638800</v>
      </c>
      <c r="O118" s="7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7"/>
        <v>1.7393877551020409</v>
      </c>
      <c r="G119" t="s">
        <v>20</v>
      </c>
      <c r="H119">
        <v>275</v>
      </c>
      <c r="I119">
        <f t="shared" si="4"/>
        <v>30.992727272727272</v>
      </c>
      <c r="J119" t="s">
        <v>21</v>
      </c>
      <c r="K119" t="s">
        <v>22</v>
      </c>
      <c r="L119">
        <v>1316667600</v>
      </c>
      <c r="M119" s="7">
        <f t="shared" si="5"/>
        <v>40808.208333333336</v>
      </c>
      <c r="N119">
        <v>1317186000</v>
      </c>
      <c r="O119" s="7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7"/>
        <v>1.1761111111111111</v>
      </c>
      <c r="G120" t="s">
        <v>20</v>
      </c>
      <c r="H120">
        <v>67</v>
      </c>
      <c r="I120">
        <f t="shared" si="4"/>
        <v>94.791044776119406</v>
      </c>
      <c r="J120" t="s">
        <v>21</v>
      </c>
      <c r="K120" t="s">
        <v>22</v>
      </c>
      <c r="L120">
        <v>1390716000</v>
      </c>
      <c r="M120" s="7">
        <f t="shared" si="5"/>
        <v>41665.25</v>
      </c>
      <c r="N120">
        <v>1391234400</v>
      </c>
      <c r="O120" s="7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17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7"/>
        <v>2.1496</v>
      </c>
      <c r="G121" t="s">
        <v>20</v>
      </c>
      <c r="H121">
        <v>154</v>
      </c>
      <c r="I121">
        <f t="shared" si="4"/>
        <v>69.79220779220779</v>
      </c>
      <c r="J121" t="s">
        <v>21</v>
      </c>
      <c r="K121" t="s">
        <v>22</v>
      </c>
      <c r="L121">
        <v>1402894800</v>
      </c>
      <c r="M121" s="7">
        <f t="shared" si="5"/>
        <v>41806.208333333336</v>
      </c>
      <c r="N121">
        <v>1404363600</v>
      </c>
      <c r="O121" s="7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7"/>
        <v>1.4949667110519307</v>
      </c>
      <c r="G122" t="s">
        <v>20</v>
      </c>
      <c r="H122">
        <v>1782</v>
      </c>
      <c r="I122">
        <f t="shared" si="4"/>
        <v>63.003367003367003</v>
      </c>
      <c r="J122" t="s">
        <v>21</v>
      </c>
      <c r="K122" t="s">
        <v>22</v>
      </c>
      <c r="L122">
        <v>1429246800</v>
      </c>
      <c r="M122" s="7">
        <f t="shared" si="5"/>
        <v>42111.208333333328</v>
      </c>
      <c r="N122">
        <v>1429592400</v>
      </c>
      <c r="O122" s="7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7"/>
        <v>2.1933995584988963</v>
      </c>
      <c r="G123" t="s">
        <v>20</v>
      </c>
      <c r="H123">
        <v>903</v>
      </c>
      <c r="I123">
        <f t="shared" si="4"/>
        <v>110.0343300110742</v>
      </c>
      <c r="J123" t="s">
        <v>21</v>
      </c>
      <c r="K123" t="s">
        <v>22</v>
      </c>
      <c r="L123">
        <v>1412485200</v>
      </c>
      <c r="M123" s="7">
        <f t="shared" si="5"/>
        <v>41917.208333333336</v>
      </c>
      <c r="N123">
        <v>1413608400</v>
      </c>
      <c r="O123" s="7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7"/>
        <v>0.64367690058479532</v>
      </c>
      <c r="G124" t="s">
        <v>14</v>
      </c>
      <c r="H124">
        <v>3387</v>
      </c>
      <c r="I124">
        <f t="shared" si="4"/>
        <v>25.997933274284026</v>
      </c>
      <c r="J124" t="s">
        <v>21</v>
      </c>
      <c r="K124" t="s">
        <v>22</v>
      </c>
      <c r="L124">
        <v>1417068000</v>
      </c>
      <c r="M124" s="7">
        <f t="shared" si="5"/>
        <v>41970.25</v>
      </c>
      <c r="N124">
        <v>1419400800</v>
      </c>
      <c r="O124" s="7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7"/>
        <v>0.18622397298818233</v>
      </c>
      <c r="G125" t="s">
        <v>14</v>
      </c>
      <c r="H125">
        <v>662</v>
      </c>
      <c r="I125">
        <f t="shared" si="4"/>
        <v>49.987915407854985</v>
      </c>
      <c r="J125" t="s">
        <v>15</v>
      </c>
      <c r="K125" t="s">
        <v>16</v>
      </c>
      <c r="L125">
        <v>1448344800</v>
      </c>
      <c r="M125" s="7">
        <f t="shared" si="5"/>
        <v>42332.25</v>
      </c>
      <c r="N125">
        <v>1448604000</v>
      </c>
      <c r="O125" s="7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7"/>
        <v>3.6776923076923076</v>
      </c>
      <c r="G126" t="s">
        <v>20</v>
      </c>
      <c r="H126">
        <v>94</v>
      </c>
      <c r="I126">
        <f t="shared" si="4"/>
        <v>101.72340425531915</v>
      </c>
      <c r="J126" t="s">
        <v>107</v>
      </c>
      <c r="K126" t="s">
        <v>108</v>
      </c>
      <c r="L126">
        <v>1557723600</v>
      </c>
      <c r="M126" s="7">
        <f t="shared" si="5"/>
        <v>43598.208333333328</v>
      </c>
      <c r="N126">
        <v>1562302800</v>
      </c>
      <c r="O126" s="7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7"/>
        <v>1.5990566037735849</v>
      </c>
      <c r="G127" t="s">
        <v>20</v>
      </c>
      <c r="H127">
        <v>180</v>
      </c>
      <c r="I127">
        <f t="shared" si="4"/>
        <v>47.083333333333336</v>
      </c>
      <c r="J127" t="s">
        <v>21</v>
      </c>
      <c r="K127" t="s">
        <v>22</v>
      </c>
      <c r="L127">
        <v>1537333200</v>
      </c>
      <c r="M127" s="7">
        <f t="shared" si="5"/>
        <v>43362.208333333328</v>
      </c>
      <c r="N127">
        <v>1537678800</v>
      </c>
      <c r="O127" s="7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7"/>
        <v>0.38633185349611543</v>
      </c>
      <c r="G128" t="s">
        <v>14</v>
      </c>
      <c r="H128">
        <v>774</v>
      </c>
      <c r="I128">
        <f t="shared" si="4"/>
        <v>89.944444444444443</v>
      </c>
      <c r="J128" t="s">
        <v>21</v>
      </c>
      <c r="K128" t="s">
        <v>22</v>
      </c>
      <c r="L128">
        <v>1471150800</v>
      </c>
      <c r="M128" s="7">
        <f t="shared" si="5"/>
        <v>42596.208333333328</v>
      </c>
      <c r="N128">
        <v>1473570000</v>
      </c>
      <c r="O128" s="7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7"/>
        <v>0.51421511627906979</v>
      </c>
      <c r="G129" t="s">
        <v>14</v>
      </c>
      <c r="H129">
        <v>672</v>
      </c>
      <c r="I129">
        <f t="shared" si="4"/>
        <v>78.96875</v>
      </c>
      <c r="J129" t="s">
        <v>15</v>
      </c>
      <c r="K129" t="s">
        <v>16</v>
      </c>
      <c r="L129">
        <v>1273640400</v>
      </c>
      <c r="M129" s="7">
        <f t="shared" si="5"/>
        <v>40310.208333333336</v>
      </c>
      <c r="N129">
        <v>1273899600</v>
      </c>
      <c r="O129" s="7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7"/>
        <v>0.60334277620396604</v>
      </c>
      <c r="G130" t="s">
        <v>74</v>
      </c>
      <c r="H130">
        <v>532</v>
      </c>
      <c r="I130">
        <f t="shared" ref="I130:I193" si="8">E130/H130</f>
        <v>80.067669172932327</v>
      </c>
      <c r="J130" t="s">
        <v>21</v>
      </c>
      <c r="K130" t="s">
        <v>22</v>
      </c>
      <c r="L130">
        <v>1282885200</v>
      </c>
      <c r="M130" s="7">
        <f t="shared" si="5"/>
        <v>40417.208333333336</v>
      </c>
      <c r="N130">
        <v>1284008400</v>
      </c>
      <c r="O130" s="7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7"/>
        <v>3.2026936026936029E-2</v>
      </c>
      <c r="G131" t="s">
        <v>74</v>
      </c>
      <c r="H131">
        <v>55</v>
      </c>
      <c r="I131">
        <f t="shared" si="8"/>
        <v>86.472727272727269</v>
      </c>
      <c r="J131" t="s">
        <v>26</v>
      </c>
      <c r="K131" t="s">
        <v>27</v>
      </c>
      <c r="L131">
        <v>1422943200</v>
      </c>
      <c r="M131" s="7">
        <f t="shared" ref="M131:M194" si="9">(((L131/60)/60)/24)+DATE(1970,1,1)</f>
        <v>42038.25</v>
      </c>
      <c r="N131">
        <v>1425103200</v>
      </c>
      <c r="O131" s="7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7"/>
        <v>1.5546875</v>
      </c>
      <c r="G132" t="s">
        <v>20</v>
      </c>
      <c r="H132">
        <v>533</v>
      </c>
      <c r="I132">
        <f t="shared" si="8"/>
        <v>28.001876172607879</v>
      </c>
      <c r="J132" t="s">
        <v>36</v>
      </c>
      <c r="K132" t="s">
        <v>37</v>
      </c>
      <c r="L132">
        <v>1319605200</v>
      </c>
      <c r="M132" s="7">
        <f t="shared" si="9"/>
        <v>40842.208333333336</v>
      </c>
      <c r="N132">
        <v>1320991200</v>
      </c>
      <c r="O132" s="7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17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ref="F133:F196" si="11">E133/D133</f>
        <v>1.0085974499089254</v>
      </c>
      <c r="G133" t="s">
        <v>20</v>
      </c>
      <c r="H133">
        <v>2443</v>
      </c>
      <c r="I133">
        <f t="shared" si="8"/>
        <v>67.996725337699544</v>
      </c>
      <c r="J133" t="s">
        <v>40</v>
      </c>
      <c r="K133" t="s">
        <v>41</v>
      </c>
      <c r="L133">
        <v>1385704800</v>
      </c>
      <c r="M133" s="7">
        <f t="shared" si="9"/>
        <v>41607.25</v>
      </c>
      <c r="N133">
        <v>1386828000</v>
      </c>
      <c r="O133" s="7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1"/>
        <v>1.1618181818181819</v>
      </c>
      <c r="G134" t="s">
        <v>20</v>
      </c>
      <c r="H134">
        <v>89</v>
      </c>
      <c r="I134">
        <f t="shared" si="8"/>
        <v>43.078651685393261</v>
      </c>
      <c r="J134" t="s">
        <v>21</v>
      </c>
      <c r="K134" t="s">
        <v>22</v>
      </c>
      <c r="L134">
        <v>1515736800</v>
      </c>
      <c r="M134" s="7">
        <f t="shared" si="9"/>
        <v>43112.25</v>
      </c>
      <c r="N134">
        <v>1517119200</v>
      </c>
      <c r="O134" s="7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1"/>
        <v>3.1077777777777778</v>
      </c>
      <c r="G135" t="s">
        <v>20</v>
      </c>
      <c r="H135">
        <v>159</v>
      </c>
      <c r="I135">
        <f t="shared" si="8"/>
        <v>87.95597484276729</v>
      </c>
      <c r="J135" t="s">
        <v>21</v>
      </c>
      <c r="K135" t="s">
        <v>22</v>
      </c>
      <c r="L135">
        <v>1313125200</v>
      </c>
      <c r="M135" s="7">
        <f t="shared" si="9"/>
        <v>40767.208333333336</v>
      </c>
      <c r="N135">
        <v>1315026000</v>
      </c>
      <c r="O135" s="7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1"/>
        <v>0.89736683417085428</v>
      </c>
      <c r="G136" t="s">
        <v>14</v>
      </c>
      <c r="H136">
        <v>940</v>
      </c>
      <c r="I136">
        <f t="shared" si="8"/>
        <v>94.987234042553197</v>
      </c>
      <c r="J136" t="s">
        <v>98</v>
      </c>
      <c r="K136" t="s">
        <v>99</v>
      </c>
      <c r="L136">
        <v>1308459600</v>
      </c>
      <c r="M136" s="7">
        <f t="shared" si="9"/>
        <v>40713.208333333336</v>
      </c>
      <c r="N136">
        <v>1312693200</v>
      </c>
      <c r="O136" s="7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1"/>
        <v>0.71272727272727276</v>
      </c>
      <c r="G137" t="s">
        <v>14</v>
      </c>
      <c r="H137">
        <v>117</v>
      </c>
      <c r="I137">
        <f t="shared" si="8"/>
        <v>46.905982905982903</v>
      </c>
      <c r="J137" t="s">
        <v>21</v>
      </c>
      <c r="K137" t="s">
        <v>22</v>
      </c>
      <c r="L137">
        <v>1362636000</v>
      </c>
      <c r="M137" s="7">
        <f t="shared" si="9"/>
        <v>41340.25</v>
      </c>
      <c r="N137">
        <v>1363064400</v>
      </c>
      <c r="O137" s="7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1"/>
        <v>3.2862318840579711E-2</v>
      </c>
      <c r="G138" t="s">
        <v>74</v>
      </c>
      <c r="H138">
        <v>58</v>
      </c>
      <c r="I138">
        <f t="shared" si="8"/>
        <v>46.913793103448278</v>
      </c>
      <c r="J138" t="s">
        <v>21</v>
      </c>
      <c r="K138" t="s">
        <v>22</v>
      </c>
      <c r="L138">
        <v>1402117200</v>
      </c>
      <c r="M138" s="7">
        <f t="shared" si="9"/>
        <v>41797.208333333336</v>
      </c>
      <c r="N138">
        <v>1403154000</v>
      </c>
      <c r="O138" s="7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1"/>
        <v>2.617777777777778</v>
      </c>
      <c r="G139" t="s">
        <v>20</v>
      </c>
      <c r="H139">
        <v>50</v>
      </c>
      <c r="I139">
        <f t="shared" si="8"/>
        <v>94.24</v>
      </c>
      <c r="J139" t="s">
        <v>21</v>
      </c>
      <c r="K139" t="s">
        <v>22</v>
      </c>
      <c r="L139">
        <v>1286341200</v>
      </c>
      <c r="M139" s="7">
        <f t="shared" si="9"/>
        <v>40457.208333333336</v>
      </c>
      <c r="N139">
        <v>1286859600</v>
      </c>
      <c r="O139" s="7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17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1"/>
        <v>0.96</v>
      </c>
      <c r="G140" t="s">
        <v>14</v>
      </c>
      <c r="H140">
        <v>115</v>
      </c>
      <c r="I140">
        <f t="shared" si="8"/>
        <v>80.139130434782615</v>
      </c>
      <c r="J140" t="s">
        <v>21</v>
      </c>
      <c r="K140" t="s">
        <v>22</v>
      </c>
      <c r="L140">
        <v>1348808400</v>
      </c>
      <c r="M140" s="7">
        <f t="shared" si="9"/>
        <v>41180.208333333336</v>
      </c>
      <c r="N140">
        <v>1349326800</v>
      </c>
      <c r="O140" s="7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1"/>
        <v>0.20896851248642778</v>
      </c>
      <c r="G141" t="s">
        <v>14</v>
      </c>
      <c r="H141">
        <v>326</v>
      </c>
      <c r="I141">
        <f t="shared" si="8"/>
        <v>59.036809815950917</v>
      </c>
      <c r="J141" t="s">
        <v>21</v>
      </c>
      <c r="K141" t="s">
        <v>22</v>
      </c>
      <c r="L141">
        <v>1429592400</v>
      </c>
      <c r="M141" s="7">
        <f t="shared" si="9"/>
        <v>42115.208333333328</v>
      </c>
      <c r="N141">
        <v>1430974800</v>
      </c>
      <c r="O141" s="7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17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1"/>
        <v>2.2316363636363636</v>
      </c>
      <c r="G142" t="s">
        <v>20</v>
      </c>
      <c r="H142">
        <v>186</v>
      </c>
      <c r="I142">
        <f t="shared" si="8"/>
        <v>65.989247311827953</v>
      </c>
      <c r="J142" t="s">
        <v>21</v>
      </c>
      <c r="K142" t="s">
        <v>22</v>
      </c>
      <c r="L142">
        <v>1519538400</v>
      </c>
      <c r="M142" s="7">
        <f t="shared" si="9"/>
        <v>43156.25</v>
      </c>
      <c r="N142">
        <v>1519970400</v>
      </c>
      <c r="O142" s="7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1"/>
        <v>1.0159097978227061</v>
      </c>
      <c r="G143" t="s">
        <v>20</v>
      </c>
      <c r="H143">
        <v>1071</v>
      </c>
      <c r="I143">
        <f t="shared" si="8"/>
        <v>60.992530345471522</v>
      </c>
      <c r="J143" t="s">
        <v>21</v>
      </c>
      <c r="K143" t="s">
        <v>22</v>
      </c>
      <c r="L143">
        <v>1434085200</v>
      </c>
      <c r="M143" s="7">
        <f t="shared" si="9"/>
        <v>42167.208333333328</v>
      </c>
      <c r="N143">
        <v>1434603600</v>
      </c>
      <c r="O143" s="7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7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1"/>
        <v>2.3003999999999998</v>
      </c>
      <c r="G144" t="s">
        <v>20</v>
      </c>
      <c r="H144">
        <v>117</v>
      </c>
      <c r="I144">
        <f t="shared" si="8"/>
        <v>98.307692307692307</v>
      </c>
      <c r="J144" t="s">
        <v>21</v>
      </c>
      <c r="K144" t="s">
        <v>22</v>
      </c>
      <c r="L144">
        <v>1333688400</v>
      </c>
      <c r="M144" s="7">
        <f t="shared" si="9"/>
        <v>41005.208333333336</v>
      </c>
      <c r="N144">
        <v>1337230800</v>
      </c>
      <c r="O144" s="7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1"/>
        <v>1.355925925925926</v>
      </c>
      <c r="G145" t="s">
        <v>20</v>
      </c>
      <c r="H145">
        <v>70</v>
      </c>
      <c r="I145">
        <f t="shared" si="8"/>
        <v>104.6</v>
      </c>
      <c r="J145" t="s">
        <v>21</v>
      </c>
      <c r="K145" t="s">
        <v>22</v>
      </c>
      <c r="L145">
        <v>1277701200</v>
      </c>
      <c r="M145" s="7">
        <f t="shared" si="9"/>
        <v>40357.208333333336</v>
      </c>
      <c r="N145">
        <v>1279429200</v>
      </c>
      <c r="O145" s="7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1"/>
        <v>1.2909999999999999</v>
      </c>
      <c r="G146" t="s">
        <v>20</v>
      </c>
      <c r="H146">
        <v>135</v>
      </c>
      <c r="I146">
        <f t="shared" si="8"/>
        <v>86.066666666666663</v>
      </c>
      <c r="J146" t="s">
        <v>21</v>
      </c>
      <c r="K146" t="s">
        <v>22</v>
      </c>
      <c r="L146">
        <v>1560747600</v>
      </c>
      <c r="M146" s="7">
        <f t="shared" si="9"/>
        <v>43633.208333333328</v>
      </c>
      <c r="N146">
        <v>1561438800</v>
      </c>
      <c r="O146" s="7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1"/>
        <v>2.3651200000000001</v>
      </c>
      <c r="G147" t="s">
        <v>20</v>
      </c>
      <c r="H147">
        <v>768</v>
      </c>
      <c r="I147">
        <f t="shared" si="8"/>
        <v>76.989583333333329</v>
      </c>
      <c r="J147" t="s">
        <v>98</v>
      </c>
      <c r="K147" t="s">
        <v>99</v>
      </c>
      <c r="L147">
        <v>1410066000</v>
      </c>
      <c r="M147" s="7">
        <f t="shared" si="9"/>
        <v>41889.208333333336</v>
      </c>
      <c r="N147">
        <v>1410498000</v>
      </c>
      <c r="O147" s="7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17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1"/>
        <v>0.17249999999999999</v>
      </c>
      <c r="G148" t="s">
        <v>74</v>
      </c>
      <c r="H148">
        <v>51</v>
      </c>
      <c r="I148">
        <f t="shared" si="8"/>
        <v>29.764705882352942</v>
      </c>
      <c r="J148" t="s">
        <v>21</v>
      </c>
      <c r="K148" t="s">
        <v>22</v>
      </c>
      <c r="L148">
        <v>1320732000</v>
      </c>
      <c r="M148" s="7">
        <f t="shared" si="9"/>
        <v>40855.25</v>
      </c>
      <c r="N148">
        <v>1322460000</v>
      </c>
      <c r="O148" s="7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7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1"/>
        <v>1.1249397590361445</v>
      </c>
      <c r="G149" t="s">
        <v>20</v>
      </c>
      <c r="H149">
        <v>199</v>
      </c>
      <c r="I149">
        <f t="shared" si="8"/>
        <v>46.91959798994975</v>
      </c>
      <c r="J149" t="s">
        <v>21</v>
      </c>
      <c r="K149" t="s">
        <v>22</v>
      </c>
      <c r="L149">
        <v>1465794000</v>
      </c>
      <c r="M149" s="7">
        <f t="shared" si="9"/>
        <v>42534.208333333328</v>
      </c>
      <c r="N149">
        <v>1466312400</v>
      </c>
      <c r="O149" s="7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1"/>
        <v>1.2102150537634409</v>
      </c>
      <c r="G150" t="s">
        <v>20</v>
      </c>
      <c r="H150">
        <v>107</v>
      </c>
      <c r="I150">
        <f t="shared" si="8"/>
        <v>105.18691588785046</v>
      </c>
      <c r="J150" t="s">
        <v>21</v>
      </c>
      <c r="K150" t="s">
        <v>22</v>
      </c>
      <c r="L150">
        <v>1500958800</v>
      </c>
      <c r="M150" s="7">
        <f t="shared" si="9"/>
        <v>42941.208333333328</v>
      </c>
      <c r="N150">
        <v>1501736400</v>
      </c>
      <c r="O150" s="7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1"/>
        <v>2.1987096774193549</v>
      </c>
      <c r="G151" t="s">
        <v>20</v>
      </c>
      <c r="H151">
        <v>195</v>
      </c>
      <c r="I151">
        <f t="shared" si="8"/>
        <v>69.907692307692301</v>
      </c>
      <c r="J151" t="s">
        <v>21</v>
      </c>
      <c r="K151" t="s">
        <v>22</v>
      </c>
      <c r="L151">
        <v>1357020000</v>
      </c>
      <c r="M151" s="7">
        <f t="shared" si="9"/>
        <v>41275.25</v>
      </c>
      <c r="N151">
        <v>1361512800</v>
      </c>
      <c r="O151" s="7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1"/>
        <v>0.01</v>
      </c>
      <c r="G152" t="s">
        <v>14</v>
      </c>
      <c r="H152">
        <v>1</v>
      </c>
      <c r="I152">
        <f t="shared" si="8"/>
        <v>1</v>
      </c>
      <c r="J152" t="s">
        <v>21</v>
      </c>
      <c r="K152" t="s">
        <v>22</v>
      </c>
      <c r="L152">
        <v>1544940000</v>
      </c>
      <c r="M152" s="7">
        <f t="shared" si="9"/>
        <v>43450.25</v>
      </c>
      <c r="N152">
        <v>1545026400</v>
      </c>
      <c r="O152" s="7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1"/>
        <v>0.64166909620991253</v>
      </c>
      <c r="G153" t="s">
        <v>14</v>
      </c>
      <c r="H153">
        <v>1467</v>
      </c>
      <c r="I153">
        <f t="shared" si="8"/>
        <v>60.011588275391958</v>
      </c>
      <c r="J153" t="s">
        <v>21</v>
      </c>
      <c r="K153" t="s">
        <v>22</v>
      </c>
      <c r="L153">
        <v>1402290000</v>
      </c>
      <c r="M153" s="7">
        <f t="shared" si="9"/>
        <v>41799.208333333336</v>
      </c>
      <c r="N153">
        <v>1406696400</v>
      </c>
      <c r="O153" s="7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1"/>
        <v>4.2306746987951804</v>
      </c>
      <c r="G154" t="s">
        <v>20</v>
      </c>
      <c r="H154">
        <v>3376</v>
      </c>
      <c r="I154">
        <f t="shared" si="8"/>
        <v>52.006220379146917</v>
      </c>
      <c r="J154" t="s">
        <v>21</v>
      </c>
      <c r="K154" t="s">
        <v>22</v>
      </c>
      <c r="L154">
        <v>1487311200</v>
      </c>
      <c r="M154" s="7">
        <f t="shared" si="9"/>
        <v>42783.25</v>
      </c>
      <c r="N154">
        <v>1487916000</v>
      </c>
      <c r="O154" s="7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1"/>
        <v>0.92984160506863778</v>
      </c>
      <c r="G155" t="s">
        <v>14</v>
      </c>
      <c r="H155">
        <v>5681</v>
      </c>
      <c r="I155">
        <f t="shared" si="8"/>
        <v>31.000176025347649</v>
      </c>
      <c r="J155" t="s">
        <v>21</v>
      </c>
      <c r="K155" t="s">
        <v>22</v>
      </c>
      <c r="L155">
        <v>1350622800</v>
      </c>
      <c r="M155" s="7">
        <f t="shared" si="9"/>
        <v>41201.208333333336</v>
      </c>
      <c r="N155">
        <v>1351141200</v>
      </c>
      <c r="O155" s="7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1"/>
        <v>0.58756567425569173</v>
      </c>
      <c r="G156" t="s">
        <v>14</v>
      </c>
      <c r="H156">
        <v>1059</v>
      </c>
      <c r="I156">
        <f t="shared" si="8"/>
        <v>95.042492917847028</v>
      </c>
      <c r="J156" t="s">
        <v>21</v>
      </c>
      <c r="K156" t="s">
        <v>22</v>
      </c>
      <c r="L156">
        <v>1463029200</v>
      </c>
      <c r="M156" s="7">
        <f t="shared" si="9"/>
        <v>42502.208333333328</v>
      </c>
      <c r="N156">
        <v>1465016400</v>
      </c>
      <c r="O156" s="7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1"/>
        <v>0.65022222222222226</v>
      </c>
      <c r="G157" t="s">
        <v>14</v>
      </c>
      <c r="H157">
        <v>1194</v>
      </c>
      <c r="I157">
        <f t="shared" si="8"/>
        <v>75.968174204355108</v>
      </c>
      <c r="J157" t="s">
        <v>21</v>
      </c>
      <c r="K157" t="s">
        <v>22</v>
      </c>
      <c r="L157">
        <v>1269493200</v>
      </c>
      <c r="M157" s="7">
        <f t="shared" si="9"/>
        <v>40262.208333333336</v>
      </c>
      <c r="N157">
        <v>1270789200</v>
      </c>
      <c r="O157" s="7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1"/>
        <v>0.73939560439560437</v>
      </c>
      <c r="G158" t="s">
        <v>74</v>
      </c>
      <c r="H158">
        <v>379</v>
      </c>
      <c r="I158">
        <f t="shared" si="8"/>
        <v>71.013192612137203</v>
      </c>
      <c r="J158" t="s">
        <v>26</v>
      </c>
      <c r="K158" t="s">
        <v>27</v>
      </c>
      <c r="L158">
        <v>1570251600</v>
      </c>
      <c r="M158" s="7">
        <f t="shared" si="9"/>
        <v>43743.208333333328</v>
      </c>
      <c r="N158">
        <v>1572325200</v>
      </c>
      <c r="O158" s="7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1"/>
        <v>0.52666666666666662</v>
      </c>
      <c r="G159" t="s">
        <v>14</v>
      </c>
      <c r="H159">
        <v>30</v>
      </c>
      <c r="I159">
        <f t="shared" si="8"/>
        <v>73.733333333333334</v>
      </c>
      <c r="J159" t="s">
        <v>26</v>
      </c>
      <c r="K159" t="s">
        <v>27</v>
      </c>
      <c r="L159">
        <v>1388383200</v>
      </c>
      <c r="M159" s="7">
        <f t="shared" si="9"/>
        <v>41638.25</v>
      </c>
      <c r="N159">
        <v>1389420000</v>
      </c>
      <c r="O159" s="7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1"/>
        <v>2.2095238095238097</v>
      </c>
      <c r="G160" t="s">
        <v>20</v>
      </c>
      <c r="H160">
        <v>41</v>
      </c>
      <c r="I160">
        <f t="shared" si="8"/>
        <v>113.17073170731707</v>
      </c>
      <c r="J160" t="s">
        <v>21</v>
      </c>
      <c r="K160" t="s">
        <v>22</v>
      </c>
      <c r="L160">
        <v>1449554400</v>
      </c>
      <c r="M160" s="7">
        <f t="shared" si="9"/>
        <v>42346.25</v>
      </c>
      <c r="N160">
        <v>1449640800</v>
      </c>
      <c r="O160" s="7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1"/>
        <v>1.0001150627615063</v>
      </c>
      <c r="G161" t="s">
        <v>20</v>
      </c>
      <c r="H161">
        <v>1821</v>
      </c>
      <c r="I161">
        <f t="shared" si="8"/>
        <v>105.00933552992861</v>
      </c>
      <c r="J161" t="s">
        <v>21</v>
      </c>
      <c r="K161" t="s">
        <v>22</v>
      </c>
      <c r="L161">
        <v>1553662800</v>
      </c>
      <c r="M161" s="7">
        <f t="shared" si="9"/>
        <v>43551.208333333328</v>
      </c>
      <c r="N161">
        <v>1555218000</v>
      </c>
      <c r="O161" s="7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1"/>
        <v>1.6231249999999999</v>
      </c>
      <c r="G162" t="s">
        <v>20</v>
      </c>
      <c r="H162">
        <v>164</v>
      </c>
      <c r="I162">
        <f t="shared" si="8"/>
        <v>79.176829268292678</v>
      </c>
      <c r="J162" t="s">
        <v>21</v>
      </c>
      <c r="K162" t="s">
        <v>22</v>
      </c>
      <c r="L162">
        <v>1556341200</v>
      </c>
      <c r="M162" s="7">
        <f t="shared" si="9"/>
        <v>43582.208333333328</v>
      </c>
      <c r="N162">
        <v>1557723600</v>
      </c>
      <c r="O162" s="7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17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1"/>
        <v>0.78181818181818186</v>
      </c>
      <c r="G163" t="s">
        <v>14</v>
      </c>
      <c r="H163">
        <v>75</v>
      </c>
      <c r="I163">
        <f t="shared" si="8"/>
        <v>57.333333333333336</v>
      </c>
      <c r="J163" t="s">
        <v>21</v>
      </c>
      <c r="K163" t="s">
        <v>22</v>
      </c>
      <c r="L163">
        <v>1442984400</v>
      </c>
      <c r="M163" s="7">
        <f t="shared" si="9"/>
        <v>42270.208333333328</v>
      </c>
      <c r="N163">
        <v>1443502800</v>
      </c>
      <c r="O163" s="7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17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1"/>
        <v>1.4973770491803278</v>
      </c>
      <c r="G164" t="s">
        <v>20</v>
      </c>
      <c r="H164">
        <v>157</v>
      </c>
      <c r="I164">
        <f t="shared" si="8"/>
        <v>58.178343949044589</v>
      </c>
      <c r="J164" t="s">
        <v>98</v>
      </c>
      <c r="K164" t="s">
        <v>99</v>
      </c>
      <c r="L164">
        <v>1544248800</v>
      </c>
      <c r="M164" s="7">
        <f t="shared" si="9"/>
        <v>43442.25</v>
      </c>
      <c r="N164">
        <v>1546840800</v>
      </c>
      <c r="O164" s="7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1"/>
        <v>2.5325714285714285</v>
      </c>
      <c r="G165" t="s">
        <v>20</v>
      </c>
      <c r="H165">
        <v>246</v>
      </c>
      <c r="I165">
        <f t="shared" si="8"/>
        <v>36.032520325203251</v>
      </c>
      <c r="J165" t="s">
        <v>21</v>
      </c>
      <c r="K165" t="s">
        <v>22</v>
      </c>
      <c r="L165">
        <v>1508475600</v>
      </c>
      <c r="M165" s="7">
        <f t="shared" si="9"/>
        <v>43028.208333333328</v>
      </c>
      <c r="N165">
        <v>1512712800</v>
      </c>
      <c r="O165" s="7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1"/>
        <v>1.0016943521594683</v>
      </c>
      <c r="G166" t="s">
        <v>20</v>
      </c>
      <c r="H166">
        <v>1396</v>
      </c>
      <c r="I166">
        <f t="shared" si="8"/>
        <v>107.99068767908309</v>
      </c>
      <c r="J166" t="s">
        <v>21</v>
      </c>
      <c r="K166" t="s">
        <v>22</v>
      </c>
      <c r="L166">
        <v>1507438800</v>
      </c>
      <c r="M166" s="7">
        <f t="shared" si="9"/>
        <v>43016.208333333328</v>
      </c>
      <c r="N166">
        <v>1507525200</v>
      </c>
      <c r="O166" s="7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1"/>
        <v>1.2199004424778761</v>
      </c>
      <c r="G167" t="s">
        <v>20</v>
      </c>
      <c r="H167">
        <v>2506</v>
      </c>
      <c r="I167">
        <f t="shared" si="8"/>
        <v>44.005985634477256</v>
      </c>
      <c r="J167" t="s">
        <v>21</v>
      </c>
      <c r="K167" t="s">
        <v>22</v>
      </c>
      <c r="L167">
        <v>1501563600</v>
      </c>
      <c r="M167" s="7">
        <f t="shared" si="9"/>
        <v>42948.208333333328</v>
      </c>
      <c r="N167">
        <v>1504328400</v>
      </c>
      <c r="O167" s="7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1"/>
        <v>1.3713265306122449</v>
      </c>
      <c r="G168" t="s">
        <v>20</v>
      </c>
      <c r="H168">
        <v>244</v>
      </c>
      <c r="I168">
        <f t="shared" si="8"/>
        <v>55.077868852459019</v>
      </c>
      <c r="J168" t="s">
        <v>21</v>
      </c>
      <c r="K168" t="s">
        <v>22</v>
      </c>
      <c r="L168">
        <v>1292997600</v>
      </c>
      <c r="M168" s="7">
        <f t="shared" si="9"/>
        <v>40534.25</v>
      </c>
      <c r="N168">
        <v>1293343200</v>
      </c>
      <c r="O168" s="7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1"/>
        <v>4.155384615384615</v>
      </c>
      <c r="G169" t="s">
        <v>20</v>
      </c>
      <c r="H169">
        <v>146</v>
      </c>
      <c r="I169">
        <f t="shared" si="8"/>
        <v>74</v>
      </c>
      <c r="J169" t="s">
        <v>26</v>
      </c>
      <c r="K169" t="s">
        <v>27</v>
      </c>
      <c r="L169">
        <v>1370840400</v>
      </c>
      <c r="M169" s="7">
        <f t="shared" si="9"/>
        <v>41435.208333333336</v>
      </c>
      <c r="N169">
        <v>1371704400</v>
      </c>
      <c r="O169" s="7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1"/>
        <v>0.3130913348946136</v>
      </c>
      <c r="G170" t="s">
        <v>14</v>
      </c>
      <c r="H170">
        <v>955</v>
      </c>
      <c r="I170">
        <f t="shared" si="8"/>
        <v>41.996858638743454</v>
      </c>
      <c r="J170" t="s">
        <v>36</v>
      </c>
      <c r="K170" t="s">
        <v>37</v>
      </c>
      <c r="L170">
        <v>1550815200</v>
      </c>
      <c r="M170" s="7">
        <f t="shared" si="9"/>
        <v>43518.25</v>
      </c>
      <c r="N170">
        <v>1552798800</v>
      </c>
      <c r="O170" s="7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1"/>
        <v>4.240815450643777</v>
      </c>
      <c r="G171" t="s">
        <v>20</v>
      </c>
      <c r="H171">
        <v>1267</v>
      </c>
      <c r="I171">
        <f t="shared" si="8"/>
        <v>77.988161010260455</v>
      </c>
      <c r="J171" t="s">
        <v>21</v>
      </c>
      <c r="K171" t="s">
        <v>22</v>
      </c>
      <c r="L171">
        <v>1339909200</v>
      </c>
      <c r="M171" s="7">
        <f t="shared" si="9"/>
        <v>41077.208333333336</v>
      </c>
      <c r="N171">
        <v>1342328400</v>
      </c>
      <c r="O171" s="7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1"/>
        <v>2.9388623072833599E-2</v>
      </c>
      <c r="G172" t="s">
        <v>14</v>
      </c>
      <c r="H172">
        <v>67</v>
      </c>
      <c r="I172">
        <f t="shared" si="8"/>
        <v>82.507462686567166</v>
      </c>
      <c r="J172" t="s">
        <v>21</v>
      </c>
      <c r="K172" t="s">
        <v>22</v>
      </c>
      <c r="L172">
        <v>1501736400</v>
      </c>
      <c r="M172" s="7">
        <f t="shared" si="9"/>
        <v>42950.208333333328</v>
      </c>
      <c r="N172">
        <v>1502341200</v>
      </c>
      <c r="O172" s="7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17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1"/>
        <v>0.1063265306122449</v>
      </c>
      <c r="G173" t="s">
        <v>14</v>
      </c>
      <c r="H173">
        <v>5</v>
      </c>
      <c r="I173">
        <f t="shared" si="8"/>
        <v>104.2</v>
      </c>
      <c r="J173" t="s">
        <v>21</v>
      </c>
      <c r="K173" t="s">
        <v>22</v>
      </c>
      <c r="L173">
        <v>1395291600</v>
      </c>
      <c r="M173" s="7">
        <f t="shared" si="9"/>
        <v>41718.208333333336</v>
      </c>
      <c r="N173">
        <v>1397192400</v>
      </c>
      <c r="O173" s="7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1"/>
        <v>0.82874999999999999</v>
      </c>
      <c r="G174" t="s">
        <v>14</v>
      </c>
      <c r="H174">
        <v>26</v>
      </c>
      <c r="I174">
        <f t="shared" si="8"/>
        <v>25.5</v>
      </c>
      <c r="J174" t="s">
        <v>21</v>
      </c>
      <c r="K174" t="s">
        <v>22</v>
      </c>
      <c r="L174">
        <v>1405746000</v>
      </c>
      <c r="M174" s="7">
        <f t="shared" si="9"/>
        <v>41839.208333333336</v>
      </c>
      <c r="N174">
        <v>1407042000</v>
      </c>
      <c r="O174" s="7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7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1"/>
        <v>1.6301447776628748</v>
      </c>
      <c r="G175" t="s">
        <v>20</v>
      </c>
      <c r="H175">
        <v>1561</v>
      </c>
      <c r="I175">
        <f t="shared" si="8"/>
        <v>100.98334401024984</v>
      </c>
      <c r="J175" t="s">
        <v>21</v>
      </c>
      <c r="K175" t="s">
        <v>22</v>
      </c>
      <c r="L175">
        <v>1368853200</v>
      </c>
      <c r="M175" s="7">
        <f t="shared" si="9"/>
        <v>41412.208333333336</v>
      </c>
      <c r="N175">
        <v>1369371600</v>
      </c>
      <c r="O175" s="7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1"/>
        <v>8.9466666666666672</v>
      </c>
      <c r="G176" t="s">
        <v>20</v>
      </c>
      <c r="H176">
        <v>48</v>
      </c>
      <c r="I176">
        <f t="shared" si="8"/>
        <v>111.83333333333333</v>
      </c>
      <c r="J176" t="s">
        <v>21</v>
      </c>
      <c r="K176" t="s">
        <v>22</v>
      </c>
      <c r="L176">
        <v>1444021200</v>
      </c>
      <c r="M176" s="7">
        <f t="shared" si="9"/>
        <v>42282.208333333328</v>
      </c>
      <c r="N176">
        <v>1444107600</v>
      </c>
      <c r="O176" s="7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1"/>
        <v>0.26191501103752757</v>
      </c>
      <c r="G177" t="s">
        <v>14</v>
      </c>
      <c r="H177">
        <v>1130</v>
      </c>
      <c r="I177">
        <f t="shared" si="8"/>
        <v>41.999115044247787</v>
      </c>
      <c r="J177" t="s">
        <v>21</v>
      </c>
      <c r="K177" t="s">
        <v>22</v>
      </c>
      <c r="L177">
        <v>1472619600</v>
      </c>
      <c r="M177" s="7">
        <f t="shared" si="9"/>
        <v>42613.208333333328</v>
      </c>
      <c r="N177">
        <v>1474261200</v>
      </c>
      <c r="O177" s="7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17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1"/>
        <v>0.74834782608695649</v>
      </c>
      <c r="G178" t="s">
        <v>14</v>
      </c>
      <c r="H178">
        <v>782</v>
      </c>
      <c r="I178">
        <f t="shared" si="8"/>
        <v>110.05115089514067</v>
      </c>
      <c r="J178" t="s">
        <v>21</v>
      </c>
      <c r="K178" t="s">
        <v>22</v>
      </c>
      <c r="L178">
        <v>1472878800</v>
      </c>
      <c r="M178" s="7">
        <f t="shared" si="9"/>
        <v>42616.208333333328</v>
      </c>
      <c r="N178">
        <v>1473656400</v>
      </c>
      <c r="O178" s="7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1"/>
        <v>4.1647680412371137</v>
      </c>
      <c r="G179" t="s">
        <v>20</v>
      </c>
      <c r="H179">
        <v>2739</v>
      </c>
      <c r="I179">
        <f t="shared" si="8"/>
        <v>58.997079225994888</v>
      </c>
      <c r="J179" t="s">
        <v>21</v>
      </c>
      <c r="K179" t="s">
        <v>22</v>
      </c>
      <c r="L179">
        <v>1289800800</v>
      </c>
      <c r="M179" s="7">
        <f t="shared" si="9"/>
        <v>40497.25</v>
      </c>
      <c r="N179">
        <v>1291960800</v>
      </c>
      <c r="O179" s="7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1"/>
        <v>0.96208333333333329</v>
      </c>
      <c r="G180" t="s">
        <v>14</v>
      </c>
      <c r="H180">
        <v>210</v>
      </c>
      <c r="I180">
        <f t="shared" si="8"/>
        <v>32.985714285714288</v>
      </c>
      <c r="J180" t="s">
        <v>21</v>
      </c>
      <c r="K180" t="s">
        <v>22</v>
      </c>
      <c r="L180">
        <v>1505970000</v>
      </c>
      <c r="M180" s="7">
        <f t="shared" si="9"/>
        <v>42999.208333333328</v>
      </c>
      <c r="N180">
        <v>1506747600</v>
      </c>
      <c r="O180" s="7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17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1"/>
        <v>3.5771910112359548</v>
      </c>
      <c r="G181" t="s">
        <v>20</v>
      </c>
      <c r="H181">
        <v>3537</v>
      </c>
      <c r="I181">
        <f t="shared" si="8"/>
        <v>45.005654509471306</v>
      </c>
      <c r="J181" t="s">
        <v>15</v>
      </c>
      <c r="K181" t="s">
        <v>16</v>
      </c>
      <c r="L181">
        <v>1363496400</v>
      </c>
      <c r="M181" s="7">
        <f t="shared" si="9"/>
        <v>41350.208333333336</v>
      </c>
      <c r="N181">
        <v>1363582800</v>
      </c>
      <c r="O181" s="7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1"/>
        <v>3.0845714285714285</v>
      </c>
      <c r="G182" t="s">
        <v>20</v>
      </c>
      <c r="H182">
        <v>2107</v>
      </c>
      <c r="I182">
        <f t="shared" si="8"/>
        <v>81.98196487897485</v>
      </c>
      <c r="J182" t="s">
        <v>26</v>
      </c>
      <c r="K182" t="s">
        <v>27</v>
      </c>
      <c r="L182">
        <v>1269234000</v>
      </c>
      <c r="M182" s="7">
        <f t="shared" si="9"/>
        <v>40259.208333333336</v>
      </c>
      <c r="N182">
        <v>1269666000</v>
      </c>
      <c r="O182" s="7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1"/>
        <v>0.61802325581395345</v>
      </c>
      <c r="G183" t="s">
        <v>14</v>
      </c>
      <c r="H183">
        <v>136</v>
      </c>
      <c r="I183">
        <f t="shared" si="8"/>
        <v>39.080882352941174</v>
      </c>
      <c r="J183" t="s">
        <v>21</v>
      </c>
      <c r="K183" t="s">
        <v>22</v>
      </c>
      <c r="L183">
        <v>1507093200</v>
      </c>
      <c r="M183" s="7">
        <f t="shared" si="9"/>
        <v>43012.208333333328</v>
      </c>
      <c r="N183">
        <v>1508648400</v>
      </c>
      <c r="O183" s="7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17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1"/>
        <v>7.2232472324723247</v>
      </c>
      <c r="G184" t="s">
        <v>20</v>
      </c>
      <c r="H184">
        <v>3318</v>
      </c>
      <c r="I184">
        <f t="shared" si="8"/>
        <v>58.996383363471971</v>
      </c>
      <c r="J184" t="s">
        <v>36</v>
      </c>
      <c r="K184" t="s">
        <v>37</v>
      </c>
      <c r="L184">
        <v>1560574800</v>
      </c>
      <c r="M184" s="7">
        <f t="shared" si="9"/>
        <v>43631.208333333328</v>
      </c>
      <c r="N184">
        <v>1561957200</v>
      </c>
      <c r="O184" s="7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17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1"/>
        <v>0.69117647058823528</v>
      </c>
      <c r="G185" t="s">
        <v>14</v>
      </c>
      <c r="H185">
        <v>86</v>
      </c>
      <c r="I185">
        <f t="shared" si="8"/>
        <v>40.988372093023258</v>
      </c>
      <c r="J185" t="s">
        <v>15</v>
      </c>
      <c r="K185" t="s">
        <v>16</v>
      </c>
      <c r="L185">
        <v>1284008400</v>
      </c>
      <c r="M185" s="7">
        <f t="shared" si="9"/>
        <v>40430.208333333336</v>
      </c>
      <c r="N185">
        <v>1285131600</v>
      </c>
      <c r="O185" s="7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1"/>
        <v>2.9305555555555554</v>
      </c>
      <c r="G186" t="s">
        <v>20</v>
      </c>
      <c r="H186">
        <v>340</v>
      </c>
      <c r="I186">
        <f t="shared" si="8"/>
        <v>31.029411764705884</v>
      </c>
      <c r="J186" t="s">
        <v>21</v>
      </c>
      <c r="K186" t="s">
        <v>22</v>
      </c>
      <c r="L186">
        <v>1556859600</v>
      </c>
      <c r="M186" s="7">
        <f t="shared" si="9"/>
        <v>43588.208333333328</v>
      </c>
      <c r="N186">
        <v>1556946000</v>
      </c>
      <c r="O186" s="7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1"/>
        <v>0.71799999999999997</v>
      </c>
      <c r="G187" t="s">
        <v>14</v>
      </c>
      <c r="H187">
        <v>19</v>
      </c>
      <c r="I187">
        <f t="shared" si="8"/>
        <v>37.789473684210527</v>
      </c>
      <c r="J187" t="s">
        <v>21</v>
      </c>
      <c r="K187" t="s">
        <v>22</v>
      </c>
      <c r="L187">
        <v>1526187600</v>
      </c>
      <c r="M187" s="7">
        <f t="shared" si="9"/>
        <v>43233.208333333328</v>
      </c>
      <c r="N187">
        <v>1527138000</v>
      </c>
      <c r="O187" s="7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1"/>
        <v>0.31934684684684683</v>
      </c>
      <c r="G188" t="s">
        <v>14</v>
      </c>
      <c r="H188">
        <v>886</v>
      </c>
      <c r="I188">
        <f t="shared" si="8"/>
        <v>32.006772009029348</v>
      </c>
      <c r="J188" t="s">
        <v>21</v>
      </c>
      <c r="K188" t="s">
        <v>22</v>
      </c>
      <c r="L188">
        <v>1400821200</v>
      </c>
      <c r="M188" s="7">
        <f t="shared" si="9"/>
        <v>41782.208333333336</v>
      </c>
      <c r="N188">
        <v>1402117200</v>
      </c>
      <c r="O188" s="7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1"/>
        <v>2.2987375415282392</v>
      </c>
      <c r="G189" t="s">
        <v>20</v>
      </c>
      <c r="H189">
        <v>1442</v>
      </c>
      <c r="I189">
        <f t="shared" si="8"/>
        <v>95.966712898751737</v>
      </c>
      <c r="J189" t="s">
        <v>15</v>
      </c>
      <c r="K189" t="s">
        <v>16</v>
      </c>
      <c r="L189">
        <v>1361599200</v>
      </c>
      <c r="M189" s="7">
        <f t="shared" si="9"/>
        <v>41328.25</v>
      </c>
      <c r="N189">
        <v>1364014800</v>
      </c>
      <c r="O189" s="7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1"/>
        <v>0.3201219512195122</v>
      </c>
      <c r="G190" t="s">
        <v>14</v>
      </c>
      <c r="H190">
        <v>35</v>
      </c>
      <c r="I190">
        <f t="shared" si="8"/>
        <v>75</v>
      </c>
      <c r="J190" t="s">
        <v>107</v>
      </c>
      <c r="K190" t="s">
        <v>108</v>
      </c>
      <c r="L190">
        <v>1417500000</v>
      </c>
      <c r="M190" s="7">
        <f t="shared" si="9"/>
        <v>41975.25</v>
      </c>
      <c r="N190">
        <v>1417586400</v>
      </c>
      <c r="O190" s="7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1"/>
        <v>0.23525352848928385</v>
      </c>
      <c r="G191" t="s">
        <v>74</v>
      </c>
      <c r="H191">
        <v>441</v>
      </c>
      <c r="I191">
        <f t="shared" si="8"/>
        <v>102.0498866213152</v>
      </c>
      <c r="J191" t="s">
        <v>21</v>
      </c>
      <c r="K191" t="s">
        <v>22</v>
      </c>
      <c r="L191">
        <v>1457071200</v>
      </c>
      <c r="M191" s="7">
        <f t="shared" si="9"/>
        <v>42433.25</v>
      </c>
      <c r="N191">
        <v>1457071200</v>
      </c>
      <c r="O191" s="7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1"/>
        <v>0.68594594594594593</v>
      </c>
      <c r="G192" t="s">
        <v>14</v>
      </c>
      <c r="H192">
        <v>24</v>
      </c>
      <c r="I192">
        <f t="shared" si="8"/>
        <v>105.75</v>
      </c>
      <c r="J192" t="s">
        <v>21</v>
      </c>
      <c r="K192" t="s">
        <v>22</v>
      </c>
      <c r="L192">
        <v>1370322000</v>
      </c>
      <c r="M192" s="7">
        <f t="shared" si="9"/>
        <v>41429.208333333336</v>
      </c>
      <c r="N192">
        <v>1370408400</v>
      </c>
      <c r="O192" s="7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1"/>
        <v>0.37952380952380954</v>
      </c>
      <c r="G193" t="s">
        <v>14</v>
      </c>
      <c r="H193">
        <v>86</v>
      </c>
      <c r="I193">
        <f t="shared" si="8"/>
        <v>37.069767441860463</v>
      </c>
      <c r="J193" t="s">
        <v>107</v>
      </c>
      <c r="K193" t="s">
        <v>108</v>
      </c>
      <c r="L193">
        <v>1552366800</v>
      </c>
      <c r="M193" s="7">
        <f t="shared" si="9"/>
        <v>43536.208333333328</v>
      </c>
      <c r="N193">
        <v>1552626000</v>
      </c>
      <c r="O193" s="7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1"/>
        <v>0.19992957746478873</v>
      </c>
      <c r="G194" t="s">
        <v>14</v>
      </c>
      <c r="H194">
        <v>243</v>
      </c>
      <c r="I194">
        <f t="shared" ref="I194:I257" si="12">E194/H194</f>
        <v>35.049382716049379</v>
      </c>
      <c r="J194" t="s">
        <v>21</v>
      </c>
      <c r="K194" t="s">
        <v>22</v>
      </c>
      <c r="L194">
        <v>1403845200</v>
      </c>
      <c r="M194" s="7">
        <f t="shared" si="9"/>
        <v>41817.208333333336</v>
      </c>
      <c r="N194">
        <v>1404190800</v>
      </c>
      <c r="O194" s="7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1"/>
        <v>0.45636363636363636</v>
      </c>
      <c r="G195" t="s">
        <v>14</v>
      </c>
      <c r="H195">
        <v>65</v>
      </c>
      <c r="I195">
        <f t="shared" si="12"/>
        <v>46.338461538461537</v>
      </c>
      <c r="J195" t="s">
        <v>21</v>
      </c>
      <c r="K195" t="s">
        <v>22</v>
      </c>
      <c r="L195">
        <v>1523163600</v>
      </c>
      <c r="M195" s="7">
        <f t="shared" ref="M195:M258" si="13">(((L195/60)/60)/24)+DATE(1970,1,1)</f>
        <v>43198.208333333328</v>
      </c>
      <c r="N195">
        <v>1523509200</v>
      </c>
      <c r="O195" s="7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1"/>
        <v>1.227605633802817</v>
      </c>
      <c r="G196" t="s">
        <v>20</v>
      </c>
      <c r="H196">
        <v>126</v>
      </c>
      <c r="I196">
        <f t="shared" si="12"/>
        <v>69.174603174603178</v>
      </c>
      <c r="J196" t="s">
        <v>21</v>
      </c>
      <c r="K196" t="s">
        <v>22</v>
      </c>
      <c r="L196">
        <v>1442206800</v>
      </c>
      <c r="M196" s="7">
        <f t="shared" si="13"/>
        <v>42261.208333333328</v>
      </c>
      <c r="N196">
        <v>1443589200</v>
      </c>
      <c r="O196" s="7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ref="F197:F260" si="15">E197/D197</f>
        <v>3.61753164556962</v>
      </c>
      <c r="G197" t="s">
        <v>20</v>
      </c>
      <c r="H197">
        <v>524</v>
      </c>
      <c r="I197">
        <f t="shared" si="12"/>
        <v>109.07824427480917</v>
      </c>
      <c r="J197" t="s">
        <v>21</v>
      </c>
      <c r="K197" t="s">
        <v>22</v>
      </c>
      <c r="L197">
        <v>1532840400</v>
      </c>
      <c r="M197" s="7">
        <f t="shared" si="13"/>
        <v>43310.208333333328</v>
      </c>
      <c r="N197">
        <v>1533445200</v>
      </c>
      <c r="O197" s="7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5"/>
        <v>0.63146341463414635</v>
      </c>
      <c r="G198" t="s">
        <v>14</v>
      </c>
      <c r="H198">
        <v>100</v>
      </c>
      <c r="I198">
        <f t="shared" si="12"/>
        <v>51.78</v>
      </c>
      <c r="J198" t="s">
        <v>36</v>
      </c>
      <c r="K198" t="s">
        <v>37</v>
      </c>
      <c r="L198">
        <v>1472878800</v>
      </c>
      <c r="M198" s="7">
        <f t="shared" si="13"/>
        <v>42616.208333333328</v>
      </c>
      <c r="N198">
        <v>1474520400</v>
      </c>
      <c r="O198" s="7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5"/>
        <v>2.9820475319926874</v>
      </c>
      <c r="G199" t="s">
        <v>20</v>
      </c>
      <c r="H199">
        <v>1989</v>
      </c>
      <c r="I199">
        <f t="shared" si="12"/>
        <v>82.010055304172951</v>
      </c>
      <c r="J199" t="s">
        <v>21</v>
      </c>
      <c r="K199" t="s">
        <v>22</v>
      </c>
      <c r="L199">
        <v>1498194000</v>
      </c>
      <c r="M199" s="7">
        <f t="shared" si="13"/>
        <v>42909.208333333328</v>
      </c>
      <c r="N199">
        <v>1499403600</v>
      </c>
      <c r="O199" s="7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5"/>
        <v>9.5585443037974685E-2</v>
      </c>
      <c r="G200" t="s">
        <v>14</v>
      </c>
      <c r="H200">
        <v>168</v>
      </c>
      <c r="I200">
        <f t="shared" si="12"/>
        <v>35.958333333333336</v>
      </c>
      <c r="J200" t="s">
        <v>21</v>
      </c>
      <c r="K200" t="s">
        <v>22</v>
      </c>
      <c r="L200">
        <v>1281070800</v>
      </c>
      <c r="M200" s="7">
        <f t="shared" si="13"/>
        <v>40396.208333333336</v>
      </c>
      <c r="N200">
        <v>1283576400</v>
      </c>
      <c r="O200" s="7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5"/>
        <v>0.5377777777777778</v>
      </c>
      <c r="G201" t="s">
        <v>14</v>
      </c>
      <c r="H201">
        <v>13</v>
      </c>
      <c r="I201">
        <f t="shared" si="12"/>
        <v>74.461538461538467</v>
      </c>
      <c r="J201" t="s">
        <v>21</v>
      </c>
      <c r="K201" t="s">
        <v>22</v>
      </c>
      <c r="L201">
        <v>1436245200</v>
      </c>
      <c r="M201" s="7">
        <f t="shared" si="13"/>
        <v>42192.208333333328</v>
      </c>
      <c r="N201">
        <v>1436590800</v>
      </c>
      <c r="O201" s="7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5"/>
        <v>0.02</v>
      </c>
      <c r="G202" t="s">
        <v>14</v>
      </c>
      <c r="H202">
        <v>1</v>
      </c>
      <c r="I202">
        <f t="shared" si="12"/>
        <v>2</v>
      </c>
      <c r="J202" t="s">
        <v>15</v>
      </c>
      <c r="K202" t="s">
        <v>16</v>
      </c>
      <c r="L202">
        <v>1269493200</v>
      </c>
      <c r="M202" s="7">
        <f t="shared" si="13"/>
        <v>40262.208333333336</v>
      </c>
      <c r="N202">
        <v>1270443600</v>
      </c>
      <c r="O202" s="7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7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5"/>
        <v>6.8119047619047617</v>
      </c>
      <c r="G203" t="s">
        <v>20</v>
      </c>
      <c r="H203">
        <v>157</v>
      </c>
      <c r="I203">
        <f t="shared" si="12"/>
        <v>91.114649681528661</v>
      </c>
      <c r="J203" t="s">
        <v>21</v>
      </c>
      <c r="K203" t="s">
        <v>22</v>
      </c>
      <c r="L203">
        <v>1406264400</v>
      </c>
      <c r="M203" s="7">
        <f t="shared" si="13"/>
        <v>41845.208333333336</v>
      </c>
      <c r="N203">
        <v>1407819600</v>
      </c>
      <c r="O203" s="7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5"/>
        <v>0.78831325301204824</v>
      </c>
      <c r="G204" t="s">
        <v>74</v>
      </c>
      <c r="H204">
        <v>82</v>
      </c>
      <c r="I204">
        <f t="shared" si="12"/>
        <v>79.792682926829272</v>
      </c>
      <c r="J204" t="s">
        <v>21</v>
      </c>
      <c r="K204" t="s">
        <v>22</v>
      </c>
      <c r="L204">
        <v>1317531600</v>
      </c>
      <c r="M204" s="7">
        <f t="shared" si="13"/>
        <v>40818.208333333336</v>
      </c>
      <c r="N204">
        <v>1317877200</v>
      </c>
      <c r="O204" s="7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17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5"/>
        <v>1.3440792216817234</v>
      </c>
      <c r="G205" t="s">
        <v>20</v>
      </c>
      <c r="H205">
        <v>4498</v>
      </c>
      <c r="I205">
        <f t="shared" si="12"/>
        <v>42.999777678968428</v>
      </c>
      <c r="J205" t="s">
        <v>26</v>
      </c>
      <c r="K205" t="s">
        <v>27</v>
      </c>
      <c r="L205">
        <v>1484632800</v>
      </c>
      <c r="M205" s="7">
        <f t="shared" si="13"/>
        <v>42752.25</v>
      </c>
      <c r="N205">
        <v>1484805600</v>
      </c>
      <c r="O205" s="7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5"/>
        <v>3.372E-2</v>
      </c>
      <c r="G206" t="s">
        <v>14</v>
      </c>
      <c r="H206">
        <v>40</v>
      </c>
      <c r="I206">
        <f t="shared" si="12"/>
        <v>63.225000000000001</v>
      </c>
      <c r="J206" t="s">
        <v>21</v>
      </c>
      <c r="K206" t="s">
        <v>22</v>
      </c>
      <c r="L206">
        <v>1301806800</v>
      </c>
      <c r="M206" s="7">
        <f t="shared" si="13"/>
        <v>40636.208333333336</v>
      </c>
      <c r="N206">
        <v>1302670800</v>
      </c>
      <c r="O206" s="7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5"/>
        <v>4.3184615384615386</v>
      </c>
      <c r="G207" t="s">
        <v>20</v>
      </c>
      <c r="H207">
        <v>80</v>
      </c>
      <c r="I207">
        <f t="shared" si="12"/>
        <v>70.174999999999997</v>
      </c>
      <c r="J207" t="s">
        <v>21</v>
      </c>
      <c r="K207" t="s">
        <v>22</v>
      </c>
      <c r="L207">
        <v>1539752400</v>
      </c>
      <c r="M207" s="7">
        <f t="shared" si="13"/>
        <v>43390.208333333328</v>
      </c>
      <c r="N207">
        <v>1540789200</v>
      </c>
      <c r="O207" s="7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5"/>
        <v>0.38844444444444443</v>
      </c>
      <c r="G208" t="s">
        <v>74</v>
      </c>
      <c r="H208">
        <v>57</v>
      </c>
      <c r="I208">
        <f t="shared" si="12"/>
        <v>61.333333333333336</v>
      </c>
      <c r="J208" t="s">
        <v>21</v>
      </c>
      <c r="K208" t="s">
        <v>22</v>
      </c>
      <c r="L208">
        <v>1267250400</v>
      </c>
      <c r="M208" s="7">
        <f t="shared" si="13"/>
        <v>40236.25</v>
      </c>
      <c r="N208">
        <v>1268028000</v>
      </c>
      <c r="O208" s="7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17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5"/>
        <v>4.2569999999999997</v>
      </c>
      <c r="G209" t="s">
        <v>20</v>
      </c>
      <c r="H209">
        <v>43</v>
      </c>
      <c r="I209">
        <f t="shared" si="12"/>
        <v>99</v>
      </c>
      <c r="J209" t="s">
        <v>21</v>
      </c>
      <c r="K209" t="s">
        <v>22</v>
      </c>
      <c r="L209">
        <v>1535432400</v>
      </c>
      <c r="M209" s="7">
        <f t="shared" si="13"/>
        <v>43340.208333333328</v>
      </c>
      <c r="N209">
        <v>1537160400</v>
      </c>
      <c r="O209" s="7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5"/>
        <v>1.0112239715591671</v>
      </c>
      <c r="G210" t="s">
        <v>20</v>
      </c>
      <c r="H210">
        <v>2053</v>
      </c>
      <c r="I210">
        <f t="shared" si="12"/>
        <v>96.984900146127615</v>
      </c>
      <c r="J210" t="s">
        <v>21</v>
      </c>
      <c r="K210" t="s">
        <v>22</v>
      </c>
      <c r="L210">
        <v>1510207200</v>
      </c>
      <c r="M210" s="7">
        <f t="shared" si="13"/>
        <v>43048.25</v>
      </c>
      <c r="N210">
        <v>1512280800</v>
      </c>
      <c r="O210" s="7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5"/>
        <v>0.21188688946015424</v>
      </c>
      <c r="G211" t="s">
        <v>47</v>
      </c>
      <c r="H211">
        <v>808</v>
      </c>
      <c r="I211">
        <f t="shared" si="12"/>
        <v>51.004950495049506</v>
      </c>
      <c r="J211" t="s">
        <v>26</v>
      </c>
      <c r="K211" t="s">
        <v>27</v>
      </c>
      <c r="L211">
        <v>1462510800</v>
      </c>
      <c r="M211" s="7">
        <f t="shared" si="13"/>
        <v>42496.208333333328</v>
      </c>
      <c r="N211">
        <v>1463115600</v>
      </c>
      <c r="O211" s="7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5"/>
        <v>0.67425531914893622</v>
      </c>
      <c r="G212" t="s">
        <v>14</v>
      </c>
      <c r="H212">
        <v>226</v>
      </c>
      <c r="I212">
        <f t="shared" si="12"/>
        <v>28.044247787610619</v>
      </c>
      <c r="J212" t="s">
        <v>36</v>
      </c>
      <c r="K212" t="s">
        <v>37</v>
      </c>
      <c r="L212">
        <v>1488520800</v>
      </c>
      <c r="M212" s="7">
        <f t="shared" si="13"/>
        <v>42797.25</v>
      </c>
      <c r="N212">
        <v>1490850000</v>
      </c>
      <c r="O212" s="7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17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5"/>
        <v>0.9492337164750958</v>
      </c>
      <c r="G213" t="s">
        <v>14</v>
      </c>
      <c r="H213">
        <v>1625</v>
      </c>
      <c r="I213">
        <f t="shared" si="12"/>
        <v>60.984615384615381</v>
      </c>
      <c r="J213" t="s">
        <v>21</v>
      </c>
      <c r="K213" t="s">
        <v>22</v>
      </c>
      <c r="L213">
        <v>1377579600</v>
      </c>
      <c r="M213" s="7">
        <f t="shared" si="13"/>
        <v>41513.208333333336</v>
      </c>
      <c r="N213">
        <v>1379653200</v>
      </c>
      <c r="O213" s="7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7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5"/>
        <v>1.5185185185185186</v>
      </c>
      <c r="G214" t="s">
        <v>20</v>
      </c>
      <c r="H214">
        <v>168</v>
      </c>
      <c r="I214">
        <f t="shared" si="12"/>
        <v>73.214285714285708</v>
      </c>
      <c r="J214" t="s">
        <v>21</v>
      </c>
      <c r="K214" t="s">
        <v>22</v>
      </c>
      <c r="L214">
        <v>1576389600</v>
      </c>
      <c r="M214" s="7">
        <f t="shared" si="13"/>
        <v>43814.25</v>
      </c>
      <c r="N214">
        <v>1580364000</v>
      </c>
      <c r="O214" s="7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17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5"/>
        <v>1.9516382252559727</v>
      </c>
      <c r="G215" t="s">
        <v>20</v>
      </c>
      <c r="H215">
        <v>4289</v>
      </c>
      <c r="I215">
        <f t="shared" si="12"/>
        <v>39.997435299603637</v>
      </c>
      <c r="J215" t="s">
        <v>21</v>
      </c>
      <c r="K215" t="s">
        <v>22</v>
      </c>
      <c r="L215">
        <v>1289019600</v>
      </c>
      <c r="M215" s="7">
        <f t="shared" si="13"/>
        <v>40488.208333333336</v>
      </c>
      <c r="N215">
        <v>1289714400</v>
      </c>
      <c r="O215" s="7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5"/>
        <v>10.231428571428571</v>
      </c>
      <c r="G216" t="s">
        <v>20</v>
      </c>
      <c r="H216">
        <v>165</v>
      </c>
      <c r="I216">
        <f t="shared" si="12"/>
        <v>86.812121212121212</v>
      </c>
      <c r="J216" t="s">
        <v>21</v>
      </c>
      <c r="K216" t="s">
        <v>22</v>
      </c>
      <c r="L216">
        <v>1282194000</v>
      </c>
      <c r="M216" s="7">
        <f t="shared" si="13"/>
        <v>40409.208333333336</v>
      </c>
      <c r="N216">
        <v>1282712400</v>
      </c>
      <c r="O216" s="7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5"/>
        <v>3.8418367346938778E-2</v>
      </c>
      <c r="G217" t="s">
        <v>14</v>
      </c>
      <c r="H217">
        <v>143</v>
      </c>
      <c r="I217">
        <f t="shared" si="12"/>
        <v>42.125874125874127</v>
      </c>
      <c r="J217" t="s">
        <v>21</v>
      </c>
      <c r="K217" t="s">
        <v>22</v>
      </c>
      <c r="L217">
        <v>1550037600</v>
      </c>
      <c r="M217" s="7">
        <f t="shared" si="13"/>
        <v>43509.25</v>
      </c>
      <c r="N217">
        <v>1550210400</v>
      </c>
      <c r="O217" s="7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5"/>
        <v>1.5507066557107643</v>
      </c>
      <c r="G218" t="s">
        <v>20</v>
      </c>
      <c r="H218">
        <v>1815</v>
      </c>
      <c r="I218">
        <f t="shared" si="12"/>
        <v>103.97851239669421</v>
      </c>
      <c r="J218" t="s">
        <v>21</v>
      </c>
      <c r="K218" t="s">
        <v>22</v>
      </c>
      <c r="L218">
        <v>1321941600</v>
      </c>
      <c r="M218" s="7">
        <f t="shared" si="13"/>
        <v>40869.25</v>
      </c>
      <c r="N218">
        <v>1322114400</v>
      </c>
      <c r="O218" s="7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5"/>
        <v>0.44753477588871715</v>
      </c>
      <c r="G219" t="s">
        <v>14</v>
      </c>
      <c r="H219">
        <v>934</v>
      </c>
      <c r="I219">
        <f t="shared" si="12"/>
        <v>62.003211991434689</v>
      </c>
      <c r="J219" t="s">
        <v>21</v>
      </c>
      <c r="K219" t="s">
        <v>22</v>
      </c>
      <c r="L219">
        <v>1556427600</v>
      </c>
      <c r="M219" s="7">
        <f t="shared" si="13"/>
        <v>43583.208333333328</v>
      </c>
      <c r="N219">
        <v>1557205200</v>
      </c>
      <c r="O219" s="7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5"/>
        <v>2.1594736842105262</v>
      </c>
      <c r="G220" t="s">
        <v>20</v>
      </c>
      <c r="H220">
        <v>397</v>
      </c>
      <c r="I220">
        <f t="shared" si="12"/>
        <v>31.005037783375315</v>
      </c>
      <c r="J220" t="s">
        <v>40</v>
      </c>
      <c r="K220" t="s">
        <v>41</v>
      </c>
      <c r="L220">
        <v>1320991200</v>
      </c>
      <c r="M220" s="7">
        <f t="shared" si="13"/>
        <v>40858.25</v>
      </c>
      <c r="N220">
        <v>1323928800</v>
      </c>
      <c r="O220" s="7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5"/>
        <v>3.3212709832134291</v>
      </c>
      <c r="G221" t="s">
        <v>20</v>
      </c>
      <c r="H221">
        <v>1539</v>
      </c>
      <c r="I221">
        <f t="shared" si="12"/>
        <v>89.991552956465242</v>
      </c>
      <c r="J221" t="s">
        <v>21</v>
      </c>
      <c r="K221" t="s">
        <v>22</v>
      </c>
      <c r="L221">
        <v>1345093200</v>
      </c>
      <c r="M221" s="7">
        <f t="shared" si="13"/>
        <v>41137.208333333336</v>
      </c>
      <c r="N221">
        <v>1346130000</v>
      </c>
      <c r="O221" s="7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5"/>
        <v>8.4430379746835441E-2</v>
      </c>
      <c r="G222" t="s">
        <v>14</v>
      </c>
      <c r="H222">
        <v>17</v>
      </c>
      <c r="I222">
        <f t="shared" si="12"/>
        <v>39.235294117647058</v>
      </c>
      <c r="J222" t="s">
        <v>21</v>
      </c>
      <c r="K222" t="s">
        <v>22</v>
      </c>
      <c r="L222">
        <v>1309496400</v>
      </c>
      <c r="M222" s="7">
        <f t="shared" si="13"/>
        <v>40725.208333333336</v>
      </c>
      <c r="N222">
        <v>1311051600</v>
      </c>
      <c r="O222" s="7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17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5"/>
        <v>0.9862551440329218</v>
      </c>
      <c r="G223" t="s">
        <v>14</v>
      </c>
      <c r="H223">
        <v>2179</v>
      </c>
      <c r="I223">
        <f t="shared" si="12"/>
        <v>54.993116108306566</v>
      </c>
      <c r="J223" t="s">
        <v>21</v>
      </c>
      <c r="K223" t="s">
        <v>22</v>
      </c>
      <c r="L223">
        <v>1340254800</v>
      </c>
      <c r="M223" s="7">
        <f t="shared" si="13"/>
        <v>41081.208333333336</v>
      </c>
      <c r="N223">
        <v>1340427600</v>
      </c>
      <c r="O223" s="7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5"/>
        <v>1.3797916666666667</v>
      </c>
      <c r="G224" t="s">
        <v>20</v>
      </c>
      <c r="H224">
        <v>138</v>
      </c>
      <c r="I224">
        <f t="shared" si="12"/>
        <v>47.992753623188406</v>
      </c>
      <c r="J224" t="s">
        <v>21</v>
      </c>
      <c r="K224" t="s">
        <v>22</v>
      </c>
      <c r="L224">
        <v>1412226000</v>
      </c>
      <c r="M224" s="7">
        <f t="shared" si="13"/>
        <v>41914.208333333336</v>
      </c>
      <c r="N224">
        <v>1412312400</v>
      </c>
      <c r="O224" s="7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5"/>
        <v>0.93810996563573879</v>
      </c>
      <c r="G225" t="s">
        <v>14</v>
      </c>
      <c r="H225">
        <v>931</v>
      </c>
      <c r="I225">
        <f t="shared" si="12"/>
        <v>87.966702470461868</v>
      </c>
      <c r="J225" t="s">
        <v>21</v>
      </c>
      <c r="K225" t="s">
        <v>22</v>
      </c>
      <c r="L225">
        <v>1458104400</v>
      </c>
      <c r="M225" s="7">
        <f t="shared" si="13"/>
        <v>42445.208333333328</v>
      </c>
      <c r="N225">
        <v>1459314000</v>
      </c>
      <c r="O225" s="7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5"/>
        <v>4.0363930885529156</v>
      </c>
      <c r="G226" t="s">
        <v>20</v>
      </c>
      <c r="H226">
        <v>3594</v>
      </c>
      <c r="I226">
        <f t="shared" si="12"/>
        <v>51.999165275459099</v>
      </c>
      <c r="J226" t="s">
        <v>21</v>
      </c>
      <c r="K226" t="s">
        <v>22</v>
      </c>
      <c r="L226">
        <v>1411534800</v>
      </c>
      <c r="M226" s="7">
        <f t="shared" si="13"/>
        <v>41906.208333333336</v>
      </c>
      <c r="N226">
        <v>1415426400</v>
      </c>
      <c r="O226" s="7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5"/>
        <v>2.6017404129793511</v>
      </c>
      <c r="G227" t="s">
        <v>20</v>
      </c>
      <c r="H227">
        <v>5880</v>
      </c>
      <c r="I227">
        <f t="shared" si="12"/>
        <v>29.999659863945578</v>
      </c>
      <c r="J227" t="s">
        <v>21</v>
      </c>
      <c r="K227" t="s">
        <v>22</v>
      </c>
      <c r="L227">
        <v>1399093200</v>
      </c>
      <c r="M227" s="7">
        <f t="shared" si="13"/>
        <v>41762.208333333336</v>
      </c>
      <c r="N227">
        <v>1399093200</v>
      </c>
      <c r="O227" s="7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5"/>
        <v>3.6663333333333332</v>
      </c>
      <c r="G228" t="s">
        <v>20</v>
      </c>
      <c r="H228">
        <v>112</v>
      </c>
      <c r="I228">
        <f t="shared" si="12"/>
        <v>98.205357142857139</v>
      </c>
      <c r="J228" t="s">
        <v>21</v>
      </c>
      <c r="K228" t="s">
        <v>22</v>
      </c>
      <c r="L228">
        <v>1270702800</v>
      </c>
      <c r="M228" s="7">
        <f t="shared" si="13"/>
        <v>40276.208333333336</v>
      </c>
      <c r="N228">
        <v>1273899600</v>
      </c>
      <c r="O228" s="7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5"/>
        <v>1.687208538587849</v>
      </c>
      <c r="G229" t="s">
        <v>20</v>
      </c>
      <c r="H229">
        <v>943</v>
      </c>
      <c r="I229">
        <f t="shared" si="12"/>
        <v>108.96182396606575</v>
      </c>
      <c r="J229" t="s">
        <v>21</v>
      </c>
      <c r="K229" t="s">
        <v>22</v>
      </c>
      <c r="L229">
        <v>1431666000</v>
      </c>
      <c r="M229" s="7">
        <f t="shared" si="13"/>
        <v>42139.208333333328</v>
      </c>
      <c r="N229">
        <v>1432184400</v>
      </c>
      <c r="O229" s="7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5"/>
        <v>1.1990717911530093</v>
      </c>
      <c r="G230" t="s">
        <v>20</v>
      </c>
      <c r="H230">
        <v>2468</v>
      </c>
      <c r="I230">
        <f t="shared" si="12"/>
        <v>66.998379254457049</v>
      </c>
      <c r="J230" t="s">
        <v>21</v>
      </c>
      <c r="K230" t="s">
        <v>22</v>
      </c>
      <c r="L230">
        <v>1472619600</v>
      </c>
      <c r="M230" s="7">
        <f t="shared" si="13"/>
        <v>42613.208333333328</v>
      </c>
      <c r="N230">
        <v>1474779600</v>
      </c>
      <c r="O230" s="7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5"/>
        <v>1.936892523364486</v>
      </c>
      <c r="G231" t="s">
        <v>20</v>
      </c>
      <c r="H231">
        <v>2551</v>
      </c>
      <c r="I231">
        <f t="shared" si="12"/>
        <v>64.99333594668758</v>
      </c>
      <c r="J231" t="s">
        <v>21</v>
      </c>
      <c r="K231" t="s">
        <v>22</v>
      </c>
      <c r="L231">
        <v>1496293200</v>
      </c>
      <c r="M231" s="7">
        <f t="shared" si="13"/>
        <v>42887.208333333328</v>
      </c>
      <c r="N231">
        <v>1500440400</v>
      </c>
      <c r="O231" s="7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5"/>
        <v>4.2016666666666671</v>
      </c>
      <c r="G232" t="s">
        <v>20</v>
      </c>
      <c r="H232">
        <v>101</v>
      </c>
      <c r="I232">
        <f t="shared" si="12"/>
        <v>99.841584158415841</v>
      </c>
      <c r="J232" t="s">
        <v>21</v>
      </c>
      <c r="K232" t="s">
        <v>22</v>
      </c>
      <c r="L232">
        <v>1575612000</v>
      </c>
      <c r="M232" s="7">
        <f t="shared" si="13"/>
        <v>43805.25</v>
      </c>
      <c r="N232">
        <v>1575612000</v>
      </c>
      <c r="O232" s="7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5"/>
        <v>0.76708333333333334</v>
      </c>
      <c r="G233" t="s">
        <v>74</v>
      </c>
      <c r="H233">
        <v>67</v>
      </c>
      <c r="I233">
        <f t="shared" si="12"/>
        <v>82.432835820895519</v>
      </c>
      <c r="J233" t="s">
        <v>21</v>
      </c>
      <c r="K233" t="s">
        <v>22</v>
      </c>
      <c r="L233">
        <v>1369112400</v>
      </c>
      <c r="M233" s="7">
        <f t="shared" si="13"/>
        <v>41415.208333333336</v>
      </c>
      <c r="N233">
        <v>1374123600</v>
      </c>
      <c r="O233" s="7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5"/>
        <v>1.7126470588235294</v>
      </c>
      <c r="G234" t="s">
        <v>20</v>
      </c>
      <c r="H234">
        <v>92</v>
      </c>
      <c r="I234">
        <f t="shared" si="12"/>
        <v>63.293478260869563</v>
      </c>
      <c r="J234" t="s">
        <v>21</v>
      </c>
      <c r="K234" t="s">
        <v>22</v>
      </c>
      <c r="L234">
        <v>1469422800</v>
      </c>
      <c r="M234" s="7">
        <f t="shared" si="13"/>
        <v>42576.208333333328</v>
      </c>
      <c r="N234">
        <v>1469509200</v>
      </c>
      <c r="O234" s="7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5"/>
        <v>1.5789473684210527</v>
      </c>
      <c r="G235" t="s">
        <v>20</v>
      </c>
      <c r="H235">
        <v>62</v>
      </c>
      <c r="I235">
        <f t="shared" si="12"/>
        <v>96.774193548387103</v>
      </c>
      <c r="J235" t="s">
        <v>21</v>
      </c>
      <c r="K235" t="s">
        <v>22</v>
      </c>
      <c r="L235">
        <v>1307854800</v>
      </c>
      <c r="M235" s="7">
        <f t="shared" si="13"/>
        <v>40706.208333333336</v>
      </c>
      <c r="N235">
        <v>1309237200</v>
      </c>
      <c r="O235" s="7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5"/>
        <v>1.0908</v>
      </c>
      <c r="G236" t="s">
        <v>20</v>
      </c>
      <c r="H236">
        <v>149</v>
      </c>
      <c r="I236">
        <f t="shared" si="12"/>
        <v>54.906040268456373</v>
      </c>
      <c r="J236" t="s">
        <v>107</v>
      </c>
      <c r="K236" t="s">
        <v>108</v>
      </c>
      <c r="L236">
        <v>1503378000</v>
      </c>
      <c r="M236" s="7">
        <f t="shared" si="13"/>
        <v>42969.208333333328</v>
      </c>
      <c r="N236">
        <v>1503982800</v>
      </c>
      <c r="O236" s="7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17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5"/>
        <v>0.41732558139534881</v>
      </c>
      <c r="G237" t="s">
        <v>14</v>
      </c>
      <c r="H237">
        <v>92</v>
      </c>
      <c r="I237">
        <f t="shared" si="12"/>
        <v>39.010869565217391</v>
      </c>
      <c r="J237" t="s">
        <v>21</v>
      </c>
      <c r="K237" t="s">
        <v>22</v>
      </c>
      <c r="L237">
        <v>1486965600</v>
      </c>
      <c r="M237" s="7">
        <f t="shared" si="13"/>
        <v>42779.25</v>
      </c>
      <c r="N237">
        <v>1487397600</v>
      </c>
      <c r="O237" s="7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5"/>
        <v>0.10944303797468355</v>
      </c>
      <c r="G238" t="s">
        <v>14</v>
      </c>
      <c r="H238">
        <v>57</v>
      </c>
      <c r="I238">
        <f t="shared" si="12"/>
        <v>75.84210526315789</v>
      </c>
      <c r="J238" t="s">
        <v>26</v>
      </c>
      <c r="K238" t="s">
        <v>27</v>
      </c>
      <c r="L238">
        <v>1561438800</v>
      </c>
      <c r="M238" s="7">
        <f t="shared" si="13"/>
        <v>43641.208333333328</v>
      </c>
      <c r="N238">
        <v>1562043600</v>
      </c>
      <c r="O238" s="7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17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5"/>
        <v>1.593763440860215</v>
      </c>
      <c r="G239" t="s">
        <v>20</v>
      </c>
      <c r="H239">
        <v>329</v>
      </c>
      <c r="I239">
        <f t="shared" si="12"/>
        <v>45.051671732522799</v>
      </c>
      <c r="J239" t="s">
        <v>21</v>
      </c>
      <c r="K239" t="s">
        <v>22</v>
      </c>
      <c r="L239">
        <v>1398402000</v>
      </c>
      <c r="M239" s="7">
        <f t="shared" si="13"/>
        <v>41754.208333333336</v>
      </c>
      <c r="N239">
        <v>1398574800</v>
      </c>
      <c r="O239" s="7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5"/>
        <v>4.2241666666666671</v>
      </c>
      <c r="G240" t="s">
        <v>20</v>
      </c>
      <c r="H240">
        <v>97</v>
      </c>
      <c r="I240">
        <f t="shared" si="12"/>
        <v>104.51546391752578</v>
      </c>
      <c r="J240" t="s">
        <v>36</v>
      </c>
      <c r="K240" t="s">
        <v>37</v>
      </c>
      <c r="L240">
        <v>1513231200</v>
      </c>
      <c r="M240" s="7">
        <f t="shared" si="13"/>
        <v>43083.25</v>
      </c>
      <c r="N240">
        <v>1515391200</v>
      </c>
      <c r="O240" s="7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7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5"/>
        <v>0.97718749999999999</v>
      </c>
      <c r="G241" t="s">
        <v>14</v>
      </c>
      <c r="H241">
        <v>41</v>
      </c>
      <c r="I241">
        <f t="shared" si="12"/>
        <v>76.268292682926827</v>
      </c>
      <c r="J241" t="s">
        <v>21</v>
      </c>
      <c r="K241" t="s">
        <v>22</v>
      </c>
      <c r="L241">
        <v>1440824400</v>
      </c>
      <c r="M241" s="7">
        <f t="shared" si="13"/>
        <v>42245.208333333328</v>
      </c>
      <c r="N241">
        <v>1441170000</v>
      </c>
      <c r="O241" s="7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5"/>
        <v>4.1878911564625847</v>
      </c>
      <c r="G242" t="s">
        <v>20</v>
      </c>
      <c r="H242">
        <v>1784</v>
      </c>
      <c r="I242">
        <f t="shared" si="12"/>
        <v>69.015695067264573</v>
      </c>
      <c r="J242" t="s">
        <v>21</v>
      </c>
      <c r="K242" t="s">
        <v>22</v>
      </c>
      <c r="L242">
        <v>1281070800</v>
      </c>
      <c r="M242" s="7">
        <f t="shared" si="13"/>
        <v>40396.208333333336</v>
      </c>
      <c r="N242">
        <v>1281157200</v>
      </c>
      <c r="O242" s="7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5"/>
        <v>1.0191632047477746</v>
      </c>
      <c r="G243" t="s">
        <v>20</v>
      </c>
      <c r="H243">
        <v>1684</v>
      </c>
      <c r="I243">
        <f t="shared" si="12"/>
        <v>101.97684085510689</v>
      </c>
      <c r="J243" t="s">
        <v>26</v>
      </c>
      <c r="K243" t="s">
        <v>27</v>
      </c>
      <c r="L243">
        <v>1397365200</v>
      </c>
      <c r="M243" s="7">
        <f t="shared" si="13"/>
        <v>41742.208333333336</v>
      </c>
      <c r="N243">
        <v>1398229200</v>
      </c>
      <c r="O243" s="7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5"/>
        <v>1.2772619047619047</v>
      </c>
      <c r="G244" t="s">
        <v>20</v>
      </c>
      <c r="H244">
        <v>250</v>
      </c>
      <c r="I244">
        <f t="shared" si="12"/>
        <v>42.915999999999997</v>
      </c>
      <c r="J244" t="s">
        <v>21</v>
      </c>
      <c r="K244" t="s">
        <v>22</v>
      </c>
      <c r="L244">
        <v>1494392400</v>
      </c>
      <c r="M244" s="7">
        <f t="shared" si="13"/>
        <v>42865.208333333328</v>
      </c>
      <c r="N244">
        <v>1495256400</v>
      </c>
      <c r="O244" s="7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17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5"/>
        <v>4.4521739130434783</v>
      </c>
      <c r="G245" t="s">
        <v>20</v>
      </c>
      <c r="H245">
        <v>238</v>
      </c>
      <c r="I245">
        <f t="shared" si="12"/>
        <v>43.025210084033617</v>
      </c>
      <c r="J245" t="s">
        <v>21</v>
      </c>
      <c r="K245" t="s">
        <v>22</v>
      </c>
      <c r="L245">
        <v>1520143200</v>
      </c>
      <c r="M245" s="7">
        <f t="shared" si="13"/>
        <v>43163.25</v>
      </c>
      <c r="N245">
        <v>1520402400</v>
      </c>
      <c r="O245" s="7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17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5"/>
        <v>5.6971428571428575</v>
      </c>
      <c r="G246" t="s">
        <v>20</v>
      </c>
      <c r="H246">
        <v>53</v>
      </c>
      <c r="I246">
        <f t="shared" si="12"/>
        <v>75.245283018867923</v>
      </c>
      <c r="J246" t="s">
        <v>21</v>
      </c>
      <c r="K246" t="s">
        <v>22</v>
      </c>
      <c r="L246">
        <v>1405314000</v>
      </c>
      <c r="M246" s="7">
        <f t="shared" si="13"/>
        <v>41834.208333333336</v>
      </c>
      <c r="N246">
        <v>1409806800</v>
      </c>
      <c r="O246" s="7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5"/>
        <v>5.0934482758620687</v>
      </c>
      <c r="G247" t="s">
        <v>20</v>
      </c>
      <c r="H247">
        <v>214</v>
      </c>
      <c r="I247">
        <f t="shared" si="12"/>
        <v>69.023364485981304</v>
      </c>
      <c r="J247" t="s">
        <v>21</v>
      </c>
      <c r="K247" t="s">
        <v>22</v>
      </c>
      <c r="L247">
        <v>1396846800</v>
      </c>
      <c r="M247" s="7">
        <f t="shared" si="13"/>
        <v>41736.208333333336</v>
      </c>
      <c r="N247">
        <v>1396933200</v>
      </c>
      <c r="O247" s="7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5"/>
        <v>3.2553333333333332</v>
      </c>
      <c r="G248" t="s">
        <v>20</v>
      </c>
      <c r="H248">
        <v>222</v>
      </c>
      <c r="I248">
        <f t="shared" si="12"/>
        <v>65.986486486486484</v>
      </c>
      <c r="J248" t="s">
        <v>21</v>
      </c>
      <c r="K248" t="s">
        <v>22</v>
      </c>
      <c r="L248">
        <v>1375678800</v>
      </c>
      <c r="M248" s="7">
        <f t="shared" si="13"/>
        <v>41491.208333333336</v>
      </c>
      <c r="N248">
        <v>1376024400</v>
      </c>
      <c r="O248" s="7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5"/>
        <v>9.3261616161616168</v>
      </c>
      <c r="G249" t="s">
        <v>20</v>
      </c>
      <c r="H249">
        <v>1884</v>
      </c>
      <c r="I249">
        <f t="shared" si="12"/>
        <v>98.013800424628457</v>
      </c>
      <c r="J249" t="s">
        <v>21</v>
      </c>
      <c r="K249" t="s">
        <v>22</v>
      </c>
      <c r="L249">
        <v>1482386400</v>
      </c>
      <c r="M249" s="7">
        <f t="shared" si="13"/>
        <v>42726.25</v>
      </c>
      <c r="N249">
        <v>1483682400</v>
      </c>
      <c r="O249" s="7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5"/>
        <v>2.1133870967741935</v>
      </c>
      <c r="G250" t="s">
        <v>20</v>
      </c>
      <c r="H250">
        <v>218</v>
      </c>
      <c r="I250">
        <f t="shared" si="12"/>
        <v>60.105504587155963</v>
      </c>
      <c r="J250" t="s">
        <v>26</v>
      </c>
      <c r="K250" t="s">
        <v>27</v>
      </c>
      <c r="L250">
        <v>1420005600</v>
      </c>
      <c r="M250" s="7">
        <f t="shared" si="13"/>
        <v>42004.25</v>
      </c>
      <c r="N250">
        <v>1420437600</v>
      </c>
      <c r="O250" s="7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5"/>
        <v>2.7332520325203253</v>
      </c>
      <c r="G251" t="s">
        <v>20</v>
      </c>
      <c r="H251">
        <v>6465</v>
      </c>
      <c r="I251">
        <f t="shared" si="12"/>
        <v>26.000773395204948</v>
      </c>
      <c r="J251" t="s">
        <v>21</v>
      </c>
      <c r="K251" t="s">
        <v>22</v>
      </c>
      <c r="L251">
        <v>1420178400</v>
      </c>
      <c r="M251" s="7">
        <f t="shared" si="13"/>
        <v>42006.25</v>
      </c>
      <c r="N251">
        <v>1420783200</v>
      </c>
      <c r="O251" s="7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5"/>
        <v>0.03</v>
      </c>
      <c r="G252" t="s">
        <v>14</v>
      </c>
      <c r="H252">
        <v>1</v>
      </c>
      <c r="I252">
        <f t="shared" si="12"/>
        <v>3</v>
      </c>
      <c r="J252" t="s">
        <v>21</v>
      </c>
      <c r="K252" t="s">
        <v>22</v>
      </c>
      <c r="L252">
        <v>1264399200</v>
      </c>
      <c r="M252" s="7">
        <f t="shared" si="13"/>
        <v>40203.25</v>
      </c>
      <c r="N252">
        <v>1267423200</v>
      </c>
      <c r="O252" s="7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5"/>
        <v>0.54084507042253516</v>
      </c>
      <c r="G253" t="s">
        <v>14</v>
      </c>
      <c r="H253">
        <v>101</v>
      </c>
      <c r="I253">
        <f t="shared" si="12"/>
        <v>38.019801980198018</v>
      </c>
      <c r="J253" t="s">
        <v>21</v>
      </c>
      <c r="K253" t="s">
        <v>22</v>
      </c>
      <c r="L253">
        <v>1355032800</v>
      </c>
      <c r="M253" s="7">
        <f t="shared" si="13"/>
        <v>41252.25</v>
      </c>
      <c r="N253">
        <v>1355205600</v>
      </c>
      <c r="O253" s="7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17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5"/>
        <v>6.2629999999999999</v>
      </c>
      <c r="G254" t="s">
        <v>20</v>
      </c>
      <c r="H254">
        <v>59</v>
      </c>
      <c r="I254">
        <f t="shared" si="12"/>
        <v>106.15254237288136</v>
      </c>
      <c r="J254" t="s">
        <v>21</v>
      </c>
      <c r="K254" t="s">
        <v>22</v>
      </c>
      <c r="L254">
        <v>1382677200</v>
      </c>
      <c r="M254" s="7">
        <f t="shared" si="13"/>
        <v>41572.208333333336</v>
      </c>
      <c r="N254">
        <v>1383109200</v>
      </c>
      <c r="O254" s="7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5"/>
        <v>0.8902139917695473</v>
      </c>
      <c r="G255" t="s">
        <v>14</v>
      </c>
      <c r="H255">
        <v>1335</v>
      </c>
      <c r="I255">
        <f t="shared" si="12"/>
        <v>81.019475655430711</v>
      </c>
      <c r="J255" t="s">
        <v>15</v>
      </c>
      <c r="K255" t="s">
        <v>16</v>
      </c>
      <c r="L255">
        <v>1302238800</v>
      </c>
      <c r="M255" s="7">
        <f t="shared" si="13"/>
        <v>40641.208333333336</v>
      </c>
      <c r="N255">
        <v>1303275600</v>
      </c>
      <c r="O255" s="7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17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5"/>
        <v>1.8489130434782608</v>
      </c>
      <c r="G256" t="s">
        <v>20</v>
      </c>
      <c r="H256">
        <v>88</v>
      </c>
      <c r="I256">
        <f t="shared" si="12"/>
        <v>96.647727272727266</v>
      </c>
      <c r="J256" t="s">
        <v>21</v>
      </c>
      <c r="K256" t="s">
        <v>22</v>
      </c>
      <c r="L256">
        <v>1487656800</v>
      </c>
      <c r="M256" s="7">
        <f t="shared" si="13"/>
        <v>42787.25</v>
      </c>
      <c r="N256">
        <v>1487829600</v>
      </c>
      <c r="O256" s="7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17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5"/>
        <v>1.2016770186335404</v>
      </c>
      <c r="G257" t="s">
        <v>20</v>
      </c>
      <c r="H257">
        <v>1697</v>
      </c>
      <c r="I257">
        <f t="shared" si="12"/>
        <v>57.003535651149086</v>
      </c>
      <c r="J257" t="s">
        <v>21</v>
      </c>
      <c r="K257" t="s">
        <v>22</v>
      </c>
      <c r="L257">
        <v>1297836000</v>
      </c>
      <c r="M257" s="7">
        <f t="shared" si="13"/>
        <v>40590.25</v>
      </c>
      <c r="N257">
        <v>1298268000</v>
      </c>
      <c r="O257" s="7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5"/>
        <v>0.23390243902439026</v>
      </c>
      <c r="G258" t="s">
        <v>14</v>
      </c>
      <c r="H258">
        <v>15</v>
      </c>
      <c r="I258">
        <f t="shared" ref="I258:I321" si="16">E258/H258</f>
        <v>63.93333333333333</v>
      </c>
      <c r="J258" t="s">
        <v>40</v>
      </c>
      <c r="K258" t="s">
        <v>41</v>
      </c>
      <c r="L258">
        <v>1453615200</v>
      </c>
      <c r="M258" s="7">
        <f t="shared" si="13"/>
        <v>42393.25</v>
      </c>
      <c r="N258">
        <v>1456812000</v>
      </c>
      <c r="O258" s="7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5"/>
        <v>1.46</v>
      </c>
      <c r="G259" t="s">
        <v>20</v>
      </c>
      <c r="H259">
        <v>92</v>
      </c>
      <c r="I259">
        <f t="shared" si="16"/>
        <v>90.456521739130437</v>
      </c>
      <c r="J259" t="s">
        <v>21</v>
      </c>
      <c r="K259" t="s">
        <v>22</v>
      </c>
      <c r="L259">
        <v>1362463200</v>
      </c>
      <c r="M259" s="7">
        <f t="shared" ref="M259:M322" si="17">(((L259/60)/60)/24)+DATE(1970,1,1)</f>
        <v>41338.25</v>
      </c>
      <c r="N259">
        <v>1363669200</v>
      </c>
      <c r="O259" s="7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5"/>
        <v>2.6848000000000001</v>
      </c>
      <c r="G260" t="s">
        <v>20</v>
      </c>
      <c r="H260">
        <v>186</v>
      </c>
      <c r="I260">
        <f t="shared" si="16"/>
        <v>72.172043010752688</v>
      </c>
      <c r="J260" t="s">
        <v>21</v>
      </c>
      <c r="K260" t="s">
        <v>22</v>
      </c>
      <c r="L260">
        <v>1481176800</v>
      </c>
      <c r="M260" s="7">
        <f t="shared" si="17"/>
        <v>42712.25</v>
      </c>
      <c r="N260">
        <v>1482904800</v>
      </c>
      <c r="O260" s="7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17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ref="F261:F324" si="19">E261/D261</f>
        <v>5.9749999999999996</v>
      </c>
      <c r="G261" t="s">
        <v>20</v>
      </c>
      <c r="H261">
        <v>138</v>
      </c>
      <c r="I261">
        <f t="shared" si="16"/>
        <v>77.934782608695656</v>
      </c>
      <c r="J261" t="s">
        <v>21</v>
      </c>
      <c r="K261" t="s">
        <v>22</v>
      </c>
      <c r="L261">
        <v>1354946400</v>
      </c>
      <c r="M261" s="7">
        <f t="shared" si="17"/>
        <v>41251.25</v>
      </c>
      <c r="N261">
        <v>1356588000</v>
      </c>
      <c r="O261" s="7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9"/>
        <v>1.5769841269841269</v>
      </c>
      <c r="G262" t="s">
        <v>20</v>
      </c>
      <c r="H262">
        <v>261</v>
      </c>
      <c r="I262">
        <f t="shared" si="16"/>
        <v>38.065134099616856</v>
      </c>
      <c r="J262" t="s">
        <v>21</v>
      </c>
      <c r="K262" t="s">
        <v>22</v>
      </c>
      <c r="L262">
        <v>1348808400</v>
      </c>
      <c r="M262" s="7">
        <f t="shared" si="17"/>
        <v>41180.208333333336</v>
      </c>
      <c r="N262">
        <v>1349845200</v>
      </c>
      <c r="O262" s="7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17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9"/>
        <v>0.31201660735468567</v>
      </c>
      <c r="G263" t="s">
        <v>14</v>
      </c>
      <c r="H263">
        <v>454</v>
      </c>
      <c r="I263">
        <f t="shared" si="16"/>
        <v>57.936123348017624</v>
      </c>
      <c r="J263" t="s">
        <v>21</v>
      </c>
      <c r="K263" t="s">
        <v>22</v>
      </c>
      <c r="L263">
        <v>1282712400</v>
      </c>
      <c r="M263" s="7">
        <f t="shared" si="17"/>
        <v>40415.208333333336</v>
      </c>
      <c r="N263">
        <v>1283058000</v>
      </c>
      <c r="O263" s="7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9"/>
        <v>3.1341176470588237</v>
      </c>
      <c r="G264" t="s">
        <v>20</v>
      </c>
      <c r="H264">
        <v>107</v>
      </c>
      <c r="I264">
        <f t="shared" si="16"/>
        <v>49.794392523364486</v>
      </c>
      <c r="J264" t="s">
        <v>21</v>
      </c>
      <c r="K264" t="s">
        <v>22</v>
      </c>
      <c r="L264">
        <v>1301979600</v>
      </c>
      <c r="M264" s="7">
        <f t="shared" si="17"/>
        <v>40638.208333333336</v>
      </c>
      <c r="N264">
        <v>1304226000</v>
      </c>
      <c r="O264" s="7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9"/>
        <v>3.7089655172413791</v>
      </c>
      <c r="G265" t="s">
        <v>20</v>
      </c>
      <c r="H265">
        <v>199</v>
      </c>
      <c r="I265">
        <f t="shared" si="16"/>
        <v>54.050251256281406</v>
      </c>
      <c r="J265" t="s">
        <v>21</v>
      </c>
      <c r="K265" t="s">
        <v>22</v>
      </c>
      <c r="L265">
        <v>1263016800</v>
      </c>
      <c r="M265" s="7">
        <f t="shared" si="17"/>
        <v>40187.25</v>
      </c>
      <c r="N265">
        <v>1263016800</v>
      </c>
      <c r="O265" s="7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9"/>
        <v>3.6266447368421053</v>
      </c>
      <c r="G266" t="s">
        <v>20</v>
      </c>
      <c r="H266">
        <v>5512</v>
      </c>
      <c r="I266">
        <f t="shared" si="16"/>
        <v>30.002721335268504</v>
      </c>
      <c r="J266" t="s">
        <v>21</v>
      </c>
      <c r="K266" t="s">
        <v>22</v>
      </c>
      <c r="L266">
        <v>1360648800</v>
      </c>
      <c r="M266" s="7">
        <f t="shared" si="17"/>
        <v>41317.25</v>
      </c>
      <c r="N266">
        <v>1362031200</v>
      </c>
      <c r="O266" s="7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9"/>
        <v>1.2308163265306122</v>
      </c>
      <c r="G267" t="s">
        <v>20</v>
      </c>
      <c r="H267">
        <v>86</v>
      </c>
      <c r="I267">
        <f t="shared" si="16"/>
        <v>70.127906976744185</v>
      </c>
      <c r="J267" t="s">
        <v>21</v>
      </c>
      <c r="K267" t="s">
        <v>22</v>
      </c>
      <c r="L267">
        <v>1451800800</v>
      </c>
      <c r="M267" s="7">
        <f t="shared" si="17"/>
        <v>42372.25</v>
      </c>
      <c r="N267">
        <v>1455602400</v>
      </c>
      <c r="O267" s="7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9"/>
        <v>0.76766756032171579</v>
      </c>
      <c r="G268" t="s">
        <v>14</v>
      </c>
      <c r="H268">
        <v>3182</v>
      </c>
      <c r="I268">
        <f t="shared" si="16"/>
        <v>26.996228786926462</v>
      </c>
      <c r="J268" t="s">
        <v>107</v>
      </c>
      <c r="K268" t="s">
        <v>108</v>
      </c>
      <c r="L268">
        <v>1415340000</v>
      </c>
      <c r="M268" s="7">
        <f t="shared" si="17"/>
        <v>41950.25</v>
      </c>
      <c r="N268">
        <v>1418191200</v>
      </c>
      <c r="O268" s="7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9"/>
        <v>2.3362012987012988</v>
      </c>
      <c r="G269" t="s">
        <v>20</v>
      </c>
      <c r="H269">
        <v>2768</v>
      </c>
      <c r="I269">
        <f t="shared" si="16"/>
        <v>51.990606936416185</v>
      </c>
      <c r="J269" t="s">
        <v>26</v>
      </c>
      <c r="K269" t="s">
        <v>27</v>
      </c>
      <c r="L269">
        <v>1351054800</v>
      </c>
      <c r="M269" s="7">
        <f t="shared" si="17"/>
        <v>41206.208333333336</v>
      </c>
      <c r="N269">
        <v>1352440800</v>
      </c>
      <c r="O269" s="7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9"/>
        <v>1.8053333333333332</v>
      </c>
      <c r="G270" t="s">
        <v>20</v>
      </c>
      <c r="H270">
        <v>48</v>
      </c>
      <c r="I270">
        <f t="shared" si="16"/>
        <v>56.416666666666664</v>
      </c>
      <c r="J270" t="s">
        <v>21</v>
      </c>
      <c r="K270" t="s">
        <v>22</v>
      </c>
      <c r="L270">
        <v>1349326800</v>
      </c>
      <c r="M270" s="7">
        <f t="shared" si="17"/>
        <v>41186.208333333336</v>
      </c>
      <c r="N270">
        <v>1353304800</v>
      </c>
      <c r="O270" s="7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9"/>
        <v>2.5262857142857142</v>
      </c>
      <c r="G271" t="s">
        <v>20</v>
      </c>
      <c r="H271">
        <v>87</v>
      </c>
      <c r="I271">
        <f t="shared" si="16"/>
        <v>101.63218390804597</v>
      </c>
      <c r="J271" t="s">
        <v>21</v>
      </c>
      <c r="K271" t="s">
        <v>22</v>
      </c>
      <c r="L271">
        <v>1548914400</v>
      </c>
      <c r="M271" s="7">
        <f t="shared" si="17"/>
        <v>43496.25</v>
      </c>
      <c r="N271">
        <v>1550728800</v>
      </c>
      <c r="O271" s="7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9"/>
        <v>0.27176538240368026</v>
      </c>
      <c r="G272" t="s">
        <v>74</v>
      </c>
      <c r="H272">
        <v>1890</v>
      </c>
      <c r="I272">
        <f t="shared" si="16"/>
        <v>25.005291005291006</v>
      </c>
      <c r="J272" t="s">
        <v>21</v>
      </c>
      <c r="K272" t="s">
        <v>22</v>
      </c>
      <c r="L272">
        <v>1291269600</v>
      </c>
      <c r="M272" s="7">
        <f t="shared" si="17"/>
        <v>40514.25</v>
      </c>
      <c r="N272">
        <v>1291442400</v>
      </c>
      <c r="O272" s="7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17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9"/>
        <v>1.2706571242680547E-2</v>
      </c>
      <c r="G273" t="s">
        <v>47</v>
      </c>
      <c r="H273">
        <v>61</v>
      </c>
      <c r="I273">
        <f t="shared" si="16"/>
        <v>32.016393442622949</v>
      </c>
      <c r="J273" t="s">
        <v>21</v>
      </c>
      <c r="K273" t="s">
        <v>22</v>
      </c>
      <c r="L273">
        <v>1449468000</v>
      </c>
      <c r="M273" s="7">
        <f t="shared" si="17"/>
        <v>42345.25</v>
      </c>
      <c r="N273">
        <v>1452146400</v>
      </c>
      <c r="O273" s="7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9"/>
        <v>3.0400978473581213</v>
      </c>
      <c r="G274" t="s">
        <v>20</v>
      </c>
      <c r="H274">
        <v>1894</v>
      </c>
      <c r="I274">
        <f t="shared" si="16"/>
        <v>82.021647307286173</v>
      </c>
      <c r="J274" t="s">
        <v>21</v>
      </c>
      <c r="K274" t="s">
        <v>22</v>
      </c>
      <c r="L274">
        <v>1562734800</v>
      </c>
      <c r="M274" s="7">
        <f t="shared" si="17"/>
        <v>43656.208333333328</v>
      </c>
      <c r="N274">
        <v>1564894800</v>
      </c>
      <c r="O274" s="7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9"/>
        <v>1.3723076923076922</v>
      </c>
      <c r="G275" t="s">
        <v>20</v>
      </c>
      <c r="H275">
        <v>282</v>
      </c>
      <c r="I275">
        <f t="shared" si="16"/>
        <v>37.957446808510639</v>
      </c>
      <c r="J275" t="s">
        <v>15</v>
      </c>
      <c r="K275" t="s">
        <v>16</v>
      </c>
      <c r="L275">
        <v>1505624400</v>
      </c>
      <c r="M275" s="7">
        <f t="shared" si="17"/>
        <v>42995.208333333328</v>
      </c>
      <c r="N275">
        <v>1505883600</v>
      </c>
      <c r="O275" s="7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17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9"/>
        <v>0.32208333333333333</v>
      </c>
      <c r="G276" t="s">
        <v>14</v>
      </c>
      <c r="H276">
        <v>15</v>
      </c>
      <c r="I276">
        <f t="shared" si="16"/>
        <v>51.533333333333331</v>
      </c>
      <c r="J276" t="s">
        <v>21</v>
      </c>
      <c r="K276" t="s">
        <v>22</v>
      </c>
      <c r="L276">
        <v>1509948000</v>
      </c>
      <c r="M276" s="7">
        <f t="shared" si="17"/>
        <v>43045.25</v>
      </c>
      <c r="N276">
        <v>1510380000</v>
      </c>
      <c r="O276" s="7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17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9"/>
        <v>2.4151282051282053</v>
      </c>
      <c r="G277" t="s">
        <v>20</v>
      </c>
      <c r="H277">
        <v>116</v>
      </c>
      <c r="I277">
        <f t="shared" si="16"/>
        <v>81.198275862068968</v>
      </c>
      <c r="J277" t="s">
        <v>21</v>
      </c>
      <c r="K277" t="s">
        <v>22</v>
      </c>
      <c r="L277">
        <v>1554526800</v>
      </c>
      <c r="M277" s="7">
        <f t="shared" si="17"/>
        <v>43561.208333333328</v>
      </c>
      <c r="N277">
        <v>1555218000</v>
      </c>
      <c r="O277" s="7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9"/>
        <v>0.96799999999999997</v>
      </c>
      <c r="G278" t="s">
        <v>14</v>
      </c>
      <c r="H278">
        <v>133</v>
      </c>
      <c r="I278">
        <f t="shared" si="16"/>
        <v>40.030075187969928</v>
      </c>
      <c r="J278" t="s">
        <v>21</v>
      </c>
      <c r="K278" t="s">
        <v>22</v>
      </c>
      <c r="L278">
        <v>1334811600</v>
      </c>
      <c r="M278" s="7">
        <f t="shared" si="17"/>
        <v>41018.208333333336</v>
      </c>
      <c r="N278">
        <v>1335243600</v>
      </c>
      <c r="O278" s="7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17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9"/>
        <v>10.664285714285715</v>
      </c>
      <c r="G279" t="s">
        <v>20</v>
      </c>
      <c r="H279">
        <v>83</v>
      </c>
      <c r="I279">
        <f t="shared" si="16"/>
        <v>89.939759036144579</v>
      </c>
      <c r="J279" t="s">
        <v>21</v>
      </c>
      <c r="K279" t="s">
        <v>22</v>
      </c>
      <c r="L279">
        <v>1279515600</v>
      </c>
      <c r="M279" s="7">
        <f t="shared" si="17"/>
        <v>40378.208333333336</v>
      </c>
      <c r="N279">
        <v>1279688400</v>
      </c>
      <c r="O279" s="7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9"/>
        <v>3.2588888888888889</v>
      </c>
      <c r="G280" t="s">
        <v>20</v>
      </c>
      <c r="H280">
        <v>91</v>
      </c>
      <c r="I280">
        <f t="shared" si="16"/>
        <v>96.692307692307693</v>
      </c>
      <c r="J280" t="s">
        <v>21</v>
      </c>
      <c r="K280" t="s">
        <v>22</v>
      </c>
      <c r="L280">
        <v>1353909600</v>
      </c>
      <c r="M280" s="7">
        <f t="shared" si="17"/>
        <v>41239.25</v>
      </c>
      <c r="N280">
        <v>1356069600</v>
      </c>
      <c r="O280" s="7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9"/>
        <v>1.7070000000000001</v>
      </c>
      <c r="G281" t="s">
        <v>20</v>
      </c>
      <c r="H281">
        <v>546</v>
      </c>
      <c r="I281">
        <f t="shared" si="16"/>
        <v>25.010989010989011</v>
      </c>
      <c r="J281" t="s">
        <v>21</v>
      </c>
      <c r="K281" t="s">
        <v>22</v>
      </c>
      <c r="L281">
        <v>1535950800</v>
      </c>
      <c r="M281" s="7">
        <f t="shared" si="17"/>
        <v>43346.208333333328</v>
      </c>
      <c r="N281">
        <v>1536210000</v>
      </c>
      <c r="O281" s="7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17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9"/>
        <v>5.8144</v>
      </c>
      <c r="G282" t="s">
        <v>20</v>
      </c>
      <c r="H282">
        <v>393</v>
      </c>
      <c r="I282">
        <f t="shared" si="16"/>
        <v>36.987277353689571</v>
      </c>
      <c r="J282" t="s">
        <v>21</v>
      </c>
      <c r="K282" t="s">
        <v>22</v>
      </c>
      <c r="L282">
        <v>1511244000</v>
      </c>
      <c r="M282" s="7">
        <f t="shared" si="17"/>
        <v>43060.25</v>
      </c>
      <c r="N282">
        <v>1511762400</v>
      </c>
      <c r="O282" s="7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9"/>
        <v>0.91520972644376897</v>
      </c>
      <c r="G283" t="s">
        <v>14</v>
      </c>
      <c r="H283">
        <v>2062</v>
      </c>
      <c r="I283">
        <f t="shared" si="16"/>
        <v>73.012609117361791</v>
      </c>
      <c r="J283" t="s">
        <v>21</v>
      </c>
      <c r="K283" t="s">
        <v>22</v>
      </c>
      <c r="L283">
        <v>1331445600</v>
      </c>
      <c r="M283" s="7">
        <f t="shared" si="17"/>
        <v>40979.25</v>
      </c>
      <c r="N283">
        <v>1333256400</v>
      </c>
      <c r="O283" s="7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9"/>
        <v>1.0804761904761904</v>
      </c>
      <c r="G284" t="s">
        <v>20</v>
      </c>
      <c r="H284">
        <v>133</v>
      </c>
      <c r="I284">
        <f t="shared" si="16"/>
        <v>68.240601503759393</v>
      </c>
      <c r="J284" t="s">
        <v>21</v>
      </c>
      <c r="K284" t="s">
        <v>22</v>
      </c>
      <c r="L284">
        <v>1480226400</v>
      </c>
      <c r="M284" s="7">
        <f t="shared" si="17"/>
        <v>42701.25</v>
      </c>
      <c r="N284">
        <v>1480744800</v>
      </c>
      <c r="O284" s="7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17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9"/>
        <v>0.18728395061728395</v>
      </c>
      <c r="G285" t="s">
        <v>14</v>
      </c>
      <c r="H285">
        <v>29</v>
      </c>
      <c r="I285">
        <f t="shared" si="16"/>
        <v>52.310344827586206</v>
      </c>
      <c r="J285" t="s">
        <v>36</v>
      </c>
      <c r="K285" t="s">
        <v>37</v>
      </c>
      <c r="L285">
        <v>1464584400</v>
      </c>
      <c r="M285" s="7">
        <f t="shared" si="17"/>
        <v>42520.208333333328</v>
      </c>
      <c r="N285">
        <v>1465016400</v>
      </c>
      <c r="O285" s="7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9"/>
        <v>0.83193877551020412</v>
      </c>
      <c r="G286" t="s">
        <v>14</v>
      </c>
      <c r="H286">
        <v>132</v>
      </c>
      <c r="I286">
        <f t="shared" si="16"/>
        <v>61.765151515151516</v>
      </c>
      <c r="J286" t="s">
        <v>21</v>
      </c>
      <c r="K286" t="s">
        <v>22</v>
      </c>
      <c r="L286">
        <v>1335848400</v>
      </c>
      <c r="M286" s="7">
        <f t="shared" si="17"/>
        <v>41030.208333333336</v>
      </c>
      <c r="N286">
        <v>1336280400</v>
      </c>
      <c r="O286" s="7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9"/>
        <v>7.0633333333333335</v>
      </c>
      <c r="G287" t="s">
        <v>20</v>
      </c>
      <c r="H287">
        <v>254</v>
      </c>
      <c r="I287">
        <f t="shared" si="16"/>
        <v>25.027559055118111</v>
      </c>
      <c r="J287" t="s">
        <v>21</v>
      </c>
      <c r="K287" t="s">
        <v>22</v>
      </c>
      <c r="L287">
        <v>1473483600</v>
      </c>
      <c r="M287" s="7">
        <f t="shared" si="17"/>
        <v>42623.208333333328</v>
      </c>
      <c r="N287">
        <v>1476766800</v>
      </c>
      <c r="O287" s="7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9"/>
        <v>0.17446030330062445</v>
      </c>
      <c r="G288" t="s">
        <v>74</v>
      </c>
      <c r="H288">
        <v>184</v>
      </c>
      <c r="I288">
        <f t="shared" si="16"/>
        <v>106.28804347826087</v>
      </c>
      <c r="J288" t="s">
        <v>21</v>
      </c>
      <c r="K288" t="s">
        <v>22</v>
      </c>
      <c r="L288">
        <v>1479880800</v>
      </c>
      <c r="M288" s="7">
        <f t="shared" si="17"/>
        <v>42697.25</v>
      </c>
      <c r="N288">
        <v>1480485600</v>
      </c>
      <c r="O288" s="7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9"/>
        <v>2.0973015873015872</v>
      </c>
      <c r="G289" t="s">
        <v>20</v>
      </c>
      <c r="H289">
        <v>176</v>
      </c>
      <c r="I289">
        <f t="shared" si="16"/>
        <v>75.07386363636364</v>
      </c>
      <c r="J289" t="s">
        <v>21</v>
      </c>
      <c r="K289" t="s">
        <v>22</v>
      </c>
      <c r="L289">
        <v>1430197200</v>
      </c>
      <c r="M289" s="7">
        <f t="shared" si="17"/>
        <v>42122.208333333328</v>
      </c>
      <c r="N289">
        <v>1430197200</v>
      </c>
      <c r="O289" s="7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9"/>
        <v>0.97785714285714287</v>
      </c>
      <c r="G290" t="s">
        <v>14</v>
      </c>
      <c r="H290">
        <v>137</v>
      </c>
      <c r="I290">
        <f t="shared" si="16"/>
        <v>39.970802919708028</v>
      </c>
      <c r="J290" t="s">
        <v>36</v>
      </c>
      <c r="K290" t="s">
        <v>37</v>
      </c>
      <c r="L290">
        <v>1331701200</v>
      </c>
      <c r="M290" s="7">
        <f t="shared" si="17"/>
        <v>40982.208333333336</v>
      </c>
      <c r="N290">
        <v>1331787600</v>
      </c>
      <c r="O290" s="7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9"/>
        <v>16.842500000000001</v>
      </c>
      <c r="G291" t="s">
        <v>20</v>
      </c>
      <c r="H291">
        <v>337</v>
      </c>
      <c r="I291">
        <f t="shared" si="16"/>
        <v>39.982195845697326</v>
      </c>
      <c r="J291" t="s">
        <v>15</v>
      </c>
      <c r="K291" t="s">
        <v>16</v>
      </c>
      <c r="L291">
        <v>1438578000</v>
      </c>
      <c r="M291" s="7">
        <f t="shared" si="17"/>
        <v>42219.208333333328</v>
      </c>
      <c r="N291">
        <v>1438837200</v>
      </c>
      <c r="O291" s="7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9"/>
        <v>0.54402135231316728</v>
      </c>
      <c r="G292" t="s">
        <v>14</v>
      </c>
      <c r="H292">
        <v>908</v>
      </c>
      <c r="I292">
        <f t="shared" si="16"/>
        <v>101.01541850220265</v>
      </c>
      <c r="J292" t="s">
        <v>21</v>
      </c>
      <c r="K292" t="s">
        <v>22</v>
      </c>
      <c r="L292">
        <v>1368162000</v>
      </c>
      <c r="M292" s="7">
        <f t="shared" si="17"/>
        <v>41404.208333333336</v>
      </c>
      <c r="N292">
        <v>1370926800</v>
      </c>
      <c r="O292" s="7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9"/>
        <v>4.5661111111111108</v>
      </c>
      <c r="G293" t="s">
        <v>20</v>
      </c>
      <c r="H293">
        <v>107</v>
      </c>
      <c r="I293">
        <f t="shared" si="16"/>
        <v>76.813084112149539</v>
      </c>
      <c r="J293" t="s">
        <v>21</v>
      </c>
      <c r="K293" t="s">
        <v>22</v>
      </c>
      <c r="L293">
        <v>1318654800</v>
      </c>
      <c r="M293" s="7">
        <f t="shared" si="17"/>
        <v>40831.208333333336</v>
      </c>
      <c r="N293">
        <v>1319000400</v>
      </c>
      <c r="O293" s="7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9"/>
        <v>9.8219178082191785E-2</v>
      </c>
      <c r="G294" t="s">
        <v>14</v>
      </c>
      <c r="H294">
        <v>10</v>
      </c>
      <c r="I294">
        <f t="shared" si="16"/>
        <v>71.7</v>
      </c>
      <c r="J294" t="s">
        <v>21</v>
      </c>
      <c r="K294" t="s">
        <v>22</v>
      </c>
      <c r="L294">
        <v>1331874000</v>
      </c>
      <c r="M294" s="7">
        <f t="shared" si="17"/>
        <v>40984.208333333336</v>
      </c>
      <c r="N294">
        <v>1333429200</v>
      </c>
      <c r="O294" s="7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9"/>
        <v>0.16384615384615384</v>
      </c>
      <c r="G295" t="s">
        <v>74</v>
      </c>
      <c r="H295">
        <v>32</v>
      </c>
      <c r="I295">
        <f t="shared" si="16"/>
        <v>33.28125</v>
      </c>
      <c r="J295" t="s">
        <v>107</v>
      </c>
      <c r="K295" t="s">
        <v>108</v>
      </c>
      <c r="L295">
        <v>1286254800</v>
      </c>
      <c r="M295" s="7">
        <f t="shared" si="17"/>
        <v>40456.208333333336</v>
      </c>
      <c r="N295">
        <v>1287032400</v>
      </c>
      <c r="O295" s="7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9"/>
        <v>13.396666666666667</v>
      </c>
      <c r="G296" t="s">
        <v>20</v>
      </c>
      <c r="H296">
        <v>183</v>
      </c>
      <c r="I296">
        <f t="shared" si="16"/>
        <v>43.923497267759565</v>
      </c>
      <c r="J296" t="s">
        <v>21</v>
      </c>
      <c r="K296" t="s">
        <v>22</v>
      </c>
      <c r="L296">
        <v>1540530000</v>
      </c>
      <c r="M296" s="7">
        <f t="shared" si="17"/>
        <v>43399.208333333328</v>
      </c>
      <c r="N296">
        <v>1541570400</v>
      </c>
      <c r="O296" s="7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17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9"/>
        <v>0.35650077760497667</v>
      </c>
      <c r="G297" t="s">
        <v>14</v>
      </c>
      <c r="H297">
        <v>1910</v>
      </c>
      <c r="I297">
        <f t="shared" si="16"/>
        <v>36.004712041884815</v>
      </c>
      <c r="J297" t="s">
        <v>98</v>
      </c>
      <c r="K297" t="s">
        <v>99</v>
      </c>
      <c r="L297">
        <v>1381813200</v>
      </c>
      <c r="M297" s="7">
        <f t="shared" si="17"/>
        <v>41562.208333333336</v>
      </c>
      <c r="N297">
        <v>1383976800</v>
      </c>
      <c r="O297" s="7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17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9"/>
        <v>0.54950819672131146</v>
      </c>
      <c r="G298" t="s">
        <v>14</v>
      </c>
      <c r="H298">
        <v>38</v>
      </c>
      <c r="I298">
        <f t="shared" si="16"/>
        <v>88.21052631578948</v>
      </c>
      <c r="J298" t="s">
        <v>26</v>
      </c>
      <c r="K298" t="s">
        <v>27</v>
      </c>
      <c r="L298">
        <v>1548655200</v>
      </c>
      <c r="M298" s="7">
        <f t="shared" si="17"/>
        <v>43493.25</v>
      </c>
      <c r="N298">
        <v>1550556000</v>
      </c>
      <c r="O298" s="7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9"/>
        <v>0.94236111111111109</v>
      </c>
      <c r="G299" t="s">
        <v>14</v>
      </c>
      <c r="H299">
        <v>104</v>
      </c>
      <c r="I299">
        <f t="shared" si="16"/>
        <v>65.240384615384613</v>
      </c>
      <c r="J299" t="s">
        <v>26</v>
      </c>
      <c r="K299" t="s">
        <v>27</v>
      </c>
      <c r="L299">
        <v>1389679200</v>
      </c>
      <c r="M299" s="7">
        <f t="shared" si="17"/>
        <v>41653.25</v>
      </c>
      <c r="N299">
        <v>1390456800</v>
      </c>
      <c r="O299" s="7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9"/>
        <v>1.4391428571428571</v>
      </c>
      <c r="G300" t="s">
        <v>20</v>
      </c>
      <c r="H300">
        <v>72</v>
      </c>
      <c r="I300">
        <f t="shared" si="16"/>
        <v>69.958333333333329</v>
      </c>
      <c r="J300" t="s">
        <v>21</v>
      </c>
      <c r="K300" t="s">
        <v>22</v>
      </c>
      <c r="L300">
        <v>1456466400</v>
      </c>
      <c r="M300" s="7">
        <f t="shared" si="17"/>
        <v>42426.25</v>
      </c>
      <c r="N300">
        <v>1458018000</v>
      </c>
      <c r="O300" s="7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17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9"/>
        <v>0.51421052631578945</v>
      </c>
      <c r="G301" t="s">
        <v>14</v>
      </c>
      <c r="H301">
        <v>49</v>
      </c>
      <c r="I301">
        <f t="shared" si="16"/>
        <v>39.877551020408163</v>
      </c>
      <c r="J301" t="s">
        <v>21</v>
      </c>
      <c r="K301" t="s">
        <v>22</v>
      </c>
      <c r="L301">
        <v>1456984800</v>
      </c>
      <c r="M301" s="7">
        <f t="shared" si="17"/>
        <v>42432.25</v>
      </c>
      <c r="N301">
        <v>1461819600</v>
      </c>
      <c r="O301" s="7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9"/>
        <v>0.05</v>
      </c>
      <c r="G302" t="s">
        <v>14</v>
      </c>
      <c r="H302">
        <v>1</v>
      </c>
      <c r="I302">
        <f t="shared" si="16"/>
        <v>5</v>
      </c>
      <c r="J302" t="s">
        <v>36</v>
      </c>
      <c r="K302" t="s">
        <v>37</v>
      </c>
      <c r="L302">
        <v>1504069200</v>
      </c>
      <c r="M302" s="7">
        <f t="shared" si="17"/>
        <v>42977.208333333328</v>
      </c>
      <c r="N302">
        <v>1504155600</v>
      </c>
      <c r="O302" s="7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7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9"/>
        <v>13.446666666666667</v>
      </c>
      <c r="G303" t="s">
        <v>20</v>
      </c>
      <c r="H303">
        <v>295</v>
      </c>
      <c r="I303">
        <f t="shared" si="16"/>
        <v>41.023728813559323</v>
      </c>
      <c r="J303" t="s">
        <v>21</v>
      </c>
      <c r="K303" t="s">
        <v>22</v>
      </c>
      <c r="L303">
        <v>1424930400</v>
      </c>
      <c r="M303" s="7">
        <f t="shared" si="17"/>
        <v>42061.25</v>
      </c>
      <c r="N303">
        <v>1426395600</v>
      </c>
      <c r="O303" s="7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9"/>
        <v>0.31844940867279897</v>
      </c>
      <c r="G304" t="s">
        <v>14</v>
      </c>
      <c r="H304">
        <v>245</v>
      </c>
      <c r="I304">
        <f t="shared" si="16"/>
        <v>98.914285714285711</v>
      </c>
      <c r="J304" t="s">
        <v>21</v>
      </c>
      <c r="K304" t="s">
        <v>22</v>
      </c>
      <c r="L304">
        <v>1535864400</v>
      </c>
      <c r="M304" s="7">
        <f t="shared" si="17"/>
        <v>43345.208333333328</v>
      </c>
      <c r="N304">
        <v>1537074000</v>
      </c>
      <c r="O304" s="7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9"/>
        <v>0.82617647058823529</v>
      </c>
      <c r="G305" t="s">
        <v>14</v>
      </c>
      <c r="H305">
        <v>32</v>
      </c>
      <c r="I305">
        <f t="shared" si="16"/>
        <v>87.78125</v>
      </c>
      <c r="J305" t="s">
        <v>21</v>
      </c>
      <c r="K305" t="s">
        <v>22</v>
      </c>
      <c r="L305">
        <v>1452146400</v>
      </c>
      <c r="M305" s="7">
        <f t="shared" si="17"/>
        <v>42376.25</v>
      </c>
      <c r="N305">
        <v>1452578400</v>
      </c>
      <c r="O305" s="7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9"/>
        <v>5.4614285714285717</v>
      </c>
      <c r="G306" t="s">
        <v>20</v>
      </c>
      <c r="H306">
        <v>142</v>
      </c>
      <c r="I306">
        <f t="shared" si="16"/>
        <v>80.767605633802816</v>
      </c>
      <c r="J306" t="s">
        <v>21</v>
      </c>
      <c r="K306" t="s">
        <v>22</v>
      </c>
      <c r="L306">
        <v>1470546000</v>
      </c>
      <c r="M306" s="7">
        <f t="shared" si="17"/>
        <v>42589.208333333328</v>
      </c>
      <c r="N306">
        <v>1474088400</v>
      </c>
      <c r="O306" s="7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9"/>
        <v>2.8621428571428571</v>
      </c>
      <c r="G307" t="s">
        <v>20</v>
      </c>
      <c r="H307">
        <v>85</v>
      </c>
      <c r="I307">
        <f t="shared" si="16"/>
        <v>94.28235294117647</v>
      </c>
      <c r="J307" t="s">
        <v>21</v>
      </c>
      <c r="K307" t="s">
        <v>22</v>
      </c>
      <c r="L307">
        <v>1458363600</v>
      </c>
      <c r="M307" s="7">
        <f t="shared" si="17"/>
        <v>42448.208333333328</v>
      </c>
      <c r="N307">
        <v>1461906000</v>
      </c>
      <c r="O307" s="7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17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9"/>
        <v>7.9076923076923072E-2</v>
      </c>
      <c r="G308" t="s">
        <v>14</v>
      </c>
      <c r="H308">
        <v>7</v>
      </c>
      <c r="I308">
        <f t="shared" si="16"/>
        <v>73.428571428571431</v>
      </c>
      <c r="J308" t="s">
        <v>21</v>
      </c>
      <c r="K308" t="s">
        <v>22</v>
      </c>
      <c r="L308">
        <v>1500008400</v>
      </c>
      <c r="M308" s="7">
        <f t="shared" si="17"/>
        <v>42930.208333333328</v>
      </c>
      <c r="N308">
        <v>1500267600</v>
      </c>
      <c r="O308" s="7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9"/>
        <v>1.3213677811550153</v>
      </c>
      <c r="G309" t="s">
        <v>20</v>
      </c>
      <c r="H309">
        <v>659</v>
      </c>
      <c r="I309">
        <f t="shared" si="16"/>
        <v>65.968133535660087</v>
      </c>
      <c r="J309" t="s">
        <v>36</v>
      </c>
      <c r="K309" t="s">
        <v>37</v>
      </c>
      <c r="L309">
        <v>1338958800</v>
      </c>
      <c r="M309" s="7">
        <f t="shared" si="17"/>
        <v>41066.208333333336</v>
      </c>
      <c r="N309">
        <v>1340686800</v>
      </c>
      <c r="O309" s="7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9"/>
        <v>0.74077834179357027</v>
      </c>
      <c r="G310" t="s">
        <v>14</v>
      </c>
      <c r="H310">
        <v>803</v>
      </c>
      <c r="I310">
        <f t="shared" si="16"/>
        <v>109.04109589041096</v>
      </c>
      <c r="J310" t="s">
        <v>21</v>
      </c>
      <c r="K310" t="s">
        <v>22</v>
      </c>
      <c r="L310">
        <v>1303102800</v>
      </c>
      <c r="M310" s="7">
        <f t="shared" si="17"/>
        <v>40651.208333333336</v>
      </c>
      <c r="N310">
        <v>1303189200</v>
      </c>
      <c r="O310" s="7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9"/>
        <v>0.75292682926829269</v>
      </c>
      <c r="G311" t="s">
        <v>74</v>
      </c>
      <c r="H311">
        <v>75</v>
      </c>
      <c r="I311">
        <f t="shared" si="16"/>
        <v>41.16</v>
      </c>
      <c r="J311" t="s">
        <v>21</v>
      </c>
      <c r="K311" t="s">
        <v>22</v>
      </c>
      <c r="L311">
        <v>1316581200</v>
      </c>
      <c r="M311" s="7">
        <f t="shared" si="17"/>
        <v>40807.208333333336</v>
      </c>
      <c r="N311">
        <v>1318309200</v>
      </c>
      <c r="O311" s="7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9"/>
        <v>0.20333333333333334</v>
      </c>
      <c r="G312" t="s">
        <v>14</v>
      </c>
      <c r="H312">
        <v>16</v>
      </c>
      <c r="I312">
        <f t="shared" si="16"/>
        <v>99.125</v>
      </c>
      <c r="J312" t="s">
        <v>21</v>
      </c>
      <c r="K312" t="s">
        <v>22</v>
      </c>
      <c r="L312">
        <v>1270789200</v>
      </c>
      <c r="M312" s="7">
        <f t="shared" si="17"/>
        <v>40277.208333333336</v>
      </c>
      <c r="N312">
        <v>1272171600</v>
      </c>
      <c r="O312" s="7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9"/>
        <v>2.0336507936507937</v>
      </c>
      <c r="G313" t="s">
        <v>20</v>
      </c>
      <c r="H313">
        <v>121</v>
      </c>
      <c r="I313">
        <f t="shared" si="16"/>
        <v>105.88429752066116</v>
      </c>
      <c r="J313" t="s">
        <v>21</v>
      </c>
      <c r="K313" t="s">
        <v>22</v>
      </c>
      <c r="L313">
        <v>1297836000</v>
      </c>
      <c r="M313" s="7">
        <f t="shared" si="17"/>
        <v>40590.25</v>
      </c>
      <c r="N313">
        <v>1298872800</v>
      </c>
      <c r="O313" s="7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9"/>
        <v>3.1022842639593908</v>
      </c>
      <c r="G314" t="s">
        <v>20</v>
      </c>
      <c r="H314">
        <v>3742</v>
      </c>
      <c r="I314">
        <f t="shared" si="16"/>
        <v>48.996525921966864</v>
      </c>
      <c r="J314" t="s">
        <v>21</v>
      </c>
      <c r="K314" t="s">
        <v>22</v>
      </c>
      <c r="L314">
        <v>1382677200</v>
      </c>
      <c r="M314" s="7">
        <f t="shared" si="17"/>
        <v>41572.208333333336</v>
      </c>
      <c r="N314">
        <v>1383282000</v>
      </c>
      <c r="O314" s="7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9"/>
        <v>3.9531818181818181</v>
      </c>
      <c r="G315" t="s">
        <v>20</v>
      </c>
      <c r="H315">
        <v>223</v>
      </c>
      <c r="I315">
        <f t="shared" si="16"/>
        <v>39</v>
      </c>
      <c r="J315" t="s">
        <v>21</v>
      </c>
      <c r="K315" t="s">
        <v>22</v>
      </c>
      <c r="L315">
        <v>1330322400</v>
      </c>
      <c r="M315" s="7">
        <f t="shared" si="17"/>
        <v>40966.25</v>
      </c>
      <c r="N315">
        <v>1330495200</v>
      </c>
      <c r="O315" s="7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9"/>
        <v>2.9471428571428571</v>
      </c>
      <c r="G316" t="s">
        <v>20</v>
      </c>
      <c r="H316">
        <v>133</v>
      </c>
      <c r="I316">
        <f t="shared" si="16"/>
        <v>31.022556390977442</v>
      </c>
      <c r="J316" t="s">
        <v>21</v>
      </c>
      <c r="K316" t="s">
        <v>22</v>
      </c>
      <c r="L316">
        <v>1552366800</v>
      </c>
      <c r="M316" s="7">
        <f t="shared" si="17"/>
        <v>43536.208333333328</v>
      </c>
      <c r="N316">
        <v>1552798800</v>
      </c>
      <c r="O316" s="7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17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9"/>
        <v>0.33894736842105261</v>
      </c>
      <c r="G317" t="s">
        <v>14</v>
      </c>
      <c r="H317">
        <v>31</v>
      </c>
      <c r="I317">
        <f t="shared" si="16"/>
        <v>103.87096774193549</v>
      </c>
      <c r="J317" t="s">
        <v>21</v>
      </c>
      <c r="K317" t="s">
        <v>22</v>
      </c>
      <c r="L317">
        <v>1400907600</v>
      </c>
      <c r="M317" s="7">
        <f t="shared" si="17"/>
        <v>41783.208333333336</v>
      </c>
      <c r="N317">
        <v>1403413200</v>
      </c>
      <c r="O317" s="7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9"/>
        <v>0.66677083333333331</v>
      </c>
      <c r="G318" t="s">
        <v>14</v>
      </c>
      <c r="H318">
        <v>108</v>
      </c>
      <c r="I318">
        <f t="shared" si="16"/>
        <v>59.268518518518519</v>
      </c>
      <c r="J318" t="s">
        <v>107</v>
      </c>
      <c r="K318" t="s">
        <v>108</v>
      </c>
      <c r="L318">
        <v>1574143200</v>
      </c>
      <c r="M318" s="7">
        <f t="shared" si="17"/>
        <v>43788.25</v>
      </c>
      <c r="N318">
        <v>1574229600</v>
      </c>
      <c r="O318" s="7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9"/>
        <v>0.19227272727272726</v>
      </c>
      <c r="G319" t="s">
        <v>14</v>
      </c>
      <c r="H319">
        <v>30</v>
      </c>
      <c r="I319">
        <f t="shared" si="16"/>
        <v>42.3</v>
      </c>
      <c r="J319" t="s">
        <v>21</v>
      </c>
      <c r="K319" t="s">
        <v>22</v>
      </c>
      <c r="L319">
        <v>1494738000</v>
      </c>
      <c r="M319" s="7">
        <f t="shared" si="17"/>
        <v>42869.208333333328</v>
      </c>
      <c r="N319">
        <v>1495861200</v>
      </c>
      <c r="O319" s="7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17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9"/>
        <v>0.15842105263157893</v>
      </c>
      <c r="G320" t="s">
        <v>14</v>
      </c>
      <c r="H320">
        <v>17</v>
      </c>
      <c r="I320">
        <f t="shared" si="16"/>
        <v>53.117647058823529</v>
      </c>
      <c r="J320" t="s">
        <v>21</v>
      </c>
      <c r="K320" t="s">
        <v>22</v>
      </c>
      <c r="L320">
        <v>1392357600</v>
      </c>
      <c r="M320" s="7">
        <f t="shared" si="17"/>
        <v>41684.25</v>
      </c>
      <c r="N320">
        <v>1392530400</v>
      </c>
      <c r="O320" s="7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9"/>
        <v>0.38702380952380955</v>
      </c>
      <c r="G321" t="s">
        <v>74</v>
      </c>
      <c r="H321">
        <v>64</v>
      </c>
      <c r="I321">
        <f t="shared" si="16"/>
        <v>50.796875</v>
      </c>
      <c r="J321" t="s">
        <v>21</v>
      </c>
      <c r="K321" t="s">
        <v>22</v>
      </c>
      <c r="L321">
        <v>1281589200</v>
      </c>
      <c r="M321" s="7">
        <f t="shared" si="17"/>
        <v>40402.208333333336</v>
      </c>
      <c r="N321">
        <v>1283662800</v>
      </c>
      <c r="O321" s="7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9"/>
        <v>9.5876777251184833E-2</v>
      </c>
      <c r="G322" t="s">
        <v>14</v>
      </c>
      <c r="H322">
        <v>80</v>
      </c>
      <c r="I322">
        <f t="shared" ref="I322:I385" si="20">E322/H322</f>
        <v>101.15</v>
      </c>
      <c r="J322" t="s">
        <v>21</v>
      </c>
      <c r="K322" t="s">
        <v>22</v>
      </c>
      <c r="L322">
        <v>1305003600</v>
      </c>
      <c r="M322" s="7">
        <f t="shared" si="17"/>
        <v>40673.208333333336</v>
      </c>
      <c r="N322">
        <v>1305781200</v>
      </c>
      <c r="O322" s="7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17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9"/>
        <v>0.94144366197183094</v>
      </c>
      <c r="G323" t="s">
        <v>14</v>
      </c>
      <c r="H323">
        <v>2468</v>
      </c>
      <c r="I323">
        <f t="shared" si="20"/>
        <v>65.000810372771468</v>
      </c>
      <c r="J323" t="s">
        <v>21</v>
      </c>
      <c r="K323" t="s">
        <v>22</v>
      </c>
      <c r="L323">
        <v>1301634000</v>
      </c>
      <c r="M323" s="7">
        <f t="shared" ref="M323:M386" si="21">(((L323/60)/60)/24)+DATE(1970,1,1)</f>
        <v>40634.208333333336</v>
      </c>
      <c r="N323">
        <v>1302325200</v>
      </c>
      <c r="O323" s="7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17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9"/>
        <v>1.6656234096692113</v>
      </c>
      <c r="G324" t="s">
        <v>20</v>
      </c>
      <c r="H324">
        <v>5168</v>
      </c>
      <c r="I324">
        <f t="shared" si="20"/>
        <v>37.998645510835914</v>
      </c>
      <c r="J324" t="s">
        <v>21</v>
      </c>
      <c r="K324" t="s">
        <v>22</v>
      </c>
      <c r="L324">
        <v>1290664800</v>
      </c>
      <c r="M324" s="7">
        <f t="shared" si="21"/>
        <v>40507.25</v>
      </c>
      <c r="N324">
        <v>1291788000</v>
      </c>
      <c r="O324" s="7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ref="F325:F388" si="23">E325/D325</f>
        <v>0.24134831460674158</v>
      </c>
      <c r="G325" t="s">
        <v>14</v>
      </c>
      <c r="H325">
        <v>26</v>
      </c>
      <c r="I325">
        <f t="shared" si="20"/>
        <v>82.615384615384613</v>
      </c>
      <c r="J325" t="s">
        <v>40</v>
      </c>
      <c r="K325" t="s">
        <v>41</v>
      </c>
      <c r="L325">
        <v>1395896400</v>
      </c>
      <c r="M325" s="7">
        <f t="shared" si="21"/>
        <v>41725.208333333336</v>
      </c>
      <c r="N325">
        <v>1396069200</v>
      </c>
      <c r="O325" s="7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3"/>
        <v>1.6405633802816901</v>
      </c>
      <c r="G326" t="s">
        <v>20</v>
      </c>
      <c r="H326">
        <v>307</v>
      </c>
      <c r="I326">
        <f t="shared" si="20"/>
        <v>37.941368078175898</v>
      </c>
      <c r="J326" t="s">
        <v>21</v>
      </c>
      <c r="K326" t="s">
        <v>22</v>
      </c>
      <c r="L326">
        <v>1434862800</v>
      </c>
      <c r="M326" s="7">
        <f t="shared" si="21"/>
        <v>42176.208333333328</v>
      </c>
      <c r="N326">
        <v>1435899600</v>
      </c>
      <c r="O326" s="7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17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3"/>
        <v>0.90723076923076929</v>
      </c>
      <c r="G327" t="s">
        <v>14</v>
      </c>
      <c r="H327">
        <v>73</v>
      </c>
      <c r="I327">
        <f t="shared" si="20"/>
        <v>80.780821917808225</v>
      </c>
      <c r="J327" t="s">
        <v>21</v>
      </c>
      <c r="K327" t="s">
        <v>22</v>
      </c>
      <c r="L327">
        <v>1529125200</v>
      </c>
      <c r="M327" s="7">
        <f t="shared" si="21"/>
        <v>43267.208333333328</v>
      </c>
      <c r="N327">
        <v>1531112400</v>
      </c>
      <c r="O327" s="7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17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3"/>
        <v>0.46194444444444444</v>
      </c>
      <c r="G328" t="s">
        <v>14</v>
      </c>
      <c r="H328">
        <v>128</v>
      </c>
      <c r="I328">
        <f t="shared" si="20"/>
        <v>25.984375</v>
      </c>
      <c r="J328" t="s">
        <v>21</v>
      </c>
      <c r="K328" t="s">
        <v>22</v>
      </c>
      <c r="L328">
        <v>1451109600</v>
      </c>
      <c r="M328" s="7">
        <f t="shared" si="21"/>
        <v>42364.25</v>
      </c>
      <c r="N328">
        <v>1451628000</v>
      </c>
      <c r="O328" s="7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3"/>
        <v>0.38538461538461538</v>
      </c>
      <c r="G329" t="s">
        <v>14</v>
      </c>
      <c r="H329">
        <v>33</v>
      </c>
      <c r="I329">
        <f t="shared" si="20"/>
        <v>30.363636363636363</v>
      </c>
      <c r="J329" t="s">
        <v>21</v>
      </c>
      <c r="K329" t="s">
        <v>22</v>
      </c>
      <c r="L329">
        <v>1566968400</v>
      </c>
      <c r="M329" s="7">
        <f t="shared" si="21"/>
        <v>43705.208333333328</v>
      </c>
      <c r="N329">
        <v>1567314000</v>
      </c>
      <c r="O329" s="7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17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3"/>
        <v>1.3356231003039514</v>
      </c>
      <c r="G330" t="s">
        <v>20</v>
      </c>
      <c r="H330">
        <v>2441</v>
      </c>
      <c r="I330">
        <f t="shared" si="20"/>
        <v>54.004916018025398</v>
      </c>
      <c r="J330" t="s">
        <v>21</v>
      </c>
      <c r="K330" t="s">
        <v>22</v>
      </c>
      <c r="L330">
        <v>1543557600</v>
      </c>
      <c r="M330" s="7">
        <f t="shared" si="21"/>
        <v>43434.25</v>
      </c>
      <c r="N330">
        <v>1544508000</v>
      </c>
      <c r="O330" s="7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3"/>
        <v>0.22896588486140726</v>
      </c>
      <c r="G331" t="s">
        <v>47</v>
      </c>
      <c r="H331">
        <v>211</v>
      </c>
      <c r="I331">
        <f t="shared" si="20"/>
        <v>101.78672985781991</v>
      </c>
      <c r="J331" t="s">
        <v>21</v>
      </c>
      <c r="K331" t="s">
        <v>22</v>
      </c>
      <c r="L331">
        <v>1481522400</v>
      </c>
      <c r="M331" s="7">
        <f t="shared" si="21"/>
        <v>42716.25</v>
      </c>
      <c r="N331">
        <v>1482472800</v>
      </c>
      <c r="O331" s="7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17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3"/>
        <v>1.8495548961424333</v>
      </c>
      <c r="G332" t="s">
        <v>20</v>
      </c>
      <c r="H332">
        <v>1385</v>
      </c>
      <c r="I332">
        <f t="shared" si="20"/>
        <v>45.003610108303249</v>
      </c>
      <c r="J332" t="s">
        <v>40</v>
      </c>
      <c r="K332" t="s">
        <v>41</v>
      </c>
      <c r="L332">
        <v>1512712800</v>
      </c>
      <c r="M332" s="7">
        <f t="shared" si="21"/>
        <v>43077.25</v>
      </c>
      <c r="N332">
        <v>1512799200</v>
      </c>
      <c r="O332" s="7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3"/>
        <v>4.4372727272727275</v>
      </c>
      <c r="G333" t="s">
        <v>20</v>
      </c>
      <c r="H333">
        <v>190</v>
      </c>
      <c r="I333">
        <f t="shared" si="20"/>
        <v>77.068421052631578</v>
      </c>
      <c r="J333" t="s">
        <v>21</v>
      </c>
      <c r="K333" t="s">
        <v>22</v>
      </c>
      <c r="L333">
        <v>1324274400</v>
      </c>
      <c r="M333" s="7">
        <f t="shared" si="21"/>
        <v>40896.25</v>
      </c>
      <c r="N333">
        <v>1324360800</v>
      </c>
      <c r="O333" s="7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17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3"/>
        <v>1.999806763285024</v>
      </c>
      <c r="G334" t="s">
        <v>20</v>
      </c>
      <c r="H334">
        <v>470</v>
      </c>
      <c r="I334">
        <f t="shared" si="20"/>
        <v>88.076595744680844</v>
      </c>
      <c r="J334" t="s">
        <v>21</v>
      </c>
      <c r="K334" t="s">
        <v>22</v>
      </c>
      <c r="L334">
        <v>1364446800</v>
      </c>
      <c r="M334" s="7">
        <f t="shared" si="21"/>
        <v>41361.208333333336</v>
      </c>
      <c r="N334">
        <v>1364533200</v>
      </c>
      <c r="O334" s="7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3"/>
        <v>1.2395833333333333</v>
      </c>
      <c r="G335" t="s">
        <v>20</v>
      </c>
      <c r="H335">
        <v>253</v>
      </c>
      <c r="I335">
        <f t="shared" si="20"/>
        <v>47.035573122529641</v>
      </c>
      <c r="J335" t="s">
        <v>21</v>
      </c>
      <c r="K335" t="s">
        <v>22</v>
      </c>
      <c r="L335">
        <v>1542693600</v>
      </c>
      <c r="M335" s="7">
        <f t="shared" si="21"/>
        <v>43424.25</v>
      </c>
      <c r="N335">
        <v>1545112800</v>
      </c>
      <c r="O335" s="7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3"/>
        <v>1.8661329305135952</v>
      </c>
      <c r="G336" t="s">
        <v>20</v>
      </c>
      <c r="H336">
        <v>1113</v>
      </c>
      <c r="I336">
        <f t="shared" si="20"/>
        <v>110.99550763701707</v>
      </c>
      <c r="J336" t="s">
        <v>21</v>
      </c>
      <c r="K336" t="s">
        <v>22</v>
      </c>
      <c r="L336">
        <v>1515564000</v>
      </c>
      <c r="M336" s="7">
        <f t="shared" si="21"/>
        <v>43110.25</v>
      </c>
      <c r="N336">
        <v>1516168800</v>
      </c>
      <c r="O336" s="7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3"/>
        <v>1.1428538550057536</v>
      </c>
      <c r="G337" t="s">
        <v>20</v>
      </c>
      <c r="H337">
        <v>2283</v>
      </c>
      <c r="I337">
        <f t="shared" si="20"/>
        <v>87.003066141042481</v>
      </c>
      <c r="J337" t="s">
        <v>21</v>
      </c>
      <c r="K337" t="s">
        <v>22</v>
      </c>
      <c r="L337">
        <v>1573797600</v>
      </c>
      <c r="M337" s="7">
        <f t="shared" si="21"/>
        <v>43784.25</v>
      </c>
      <c r="N337">
        <v>1574920800</v>
      </c>
      <c r="O337" s="7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3"/>
        <v>0.97032531824611035</v>
      </c>
      <c r="G338" t="s">
        <v>14</v>
      </c>
      <c r="H338">
        <v>1072</v>
      </c>
      <c r="I338">
        <f t="shared" si="20"/>
        <v>63.994402985074629</v>
      </c>
      <c r="J338" t="s">
        <v>21</v>
      </c>
      <c r="K338" t="s">
        <v>22</v>
      </c>
      <c r="L338">
        <v>1292392800</v>
      </c>
      <c r="M338" s="7">
        <f t="shared" si="21"/>
        <v>40527.25</v>
      </c>
      <c r="N338">
        <v>1292479200</v>
      </c>
      <c r="O338" s="7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3"/>
        <v>1.2281904761904763</v>
      </c>
      <c r="G339" t="s">
        <v>20</v>
      </c>
      <c r="H339">
        <v>1095</v>
      </c>
      <c r="I339">
        <f t="shared" si="20"/>
        <v>105.9945205479452</v>
      </c>
      <c r="J339" t="s">
        <v>21</v>
      </c>
      <c r="K339" t="s">
        <v>22</v>
      </c>
      <c r="L339">
        <v>1573452000</v>
      </c>
      <c r="M339" s="7">
        <f t="shared" si="21"/>
        <v>43780.25</v>
      </c>
      <c r="N339">
        <v>1573538400</v>
      </c>
      <c r="O339" s="7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3"/>
        <v>1.7914326647564469</v>
      </c>
      <c r="G340" t="s">
        <v>20</v>
      </c>
      <c r="H340">
        <v>1690</v>
      </c>
      <c r="I340">
        <f t="shared" si="20"/>
        <v>73.989349112426041</v>
      </c>
      <c r="J340" t="s">
        <v>21</v>
      </c>
      <c r="K340" t="s">
        <v>22</v>
      </c>
      <c r="L340">
        <v>1317790800</v>
      </c>
      <c r="M340" s="7">
        <f t="shared" si="21"/>
        <v>40821.208333333336</v>
      </c>
      <c r="N340">
        <v>1320382800</v>
      </c>
      <c r="O340" s="7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3"/>
        <v>0.79951577402787966</v>
      </c>
      <c r="G341" t="s">
        <v>74</v>
      </c>
      <c r="H341">
        <v>1297</v>
      </c>
      <c r="I341">
        <f t="shared" si="20"/>
        <v>84.02004626060139</v>
      </c>
      <c r="J341" t="s">
        <v>15</v>
      </c>
      <c r="K341" t="s">
        <v>16</v>
      </c>
      <c r="L341">
        <v>1501650000</v>
      </c>
      <c r="M341" s="7">
        <f t="shared" si="21"/>
        <v>42949.208333333328</v>
      </c>
      <c r="N341">
        <v>1502859600</v>
      </c>
      <c r="O341" s="7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3"/>
        <v>0.94242587601078165</v>
      </c>
      <c r="G342" t="s">
        <v>14</v>
      </c>
      <c r="H342">
        <v>393</v>
      </c>
      <c r="I342">
        <f t="shared" si="20"/>
        <v>88.966921119592882</v>
      </c>
      <c r="J342" t="s">
        <v>21</v>
      </c>
      <c r="K342" t="s">
        <v>22</v>
      </c>
      <c r="L342">
        <v>1323669600</v>
      </c>
      <c r="M342" s="7">
        <f t="shared" si="21"/>
        <v>40889.25</v>
      </c>
      <c r="N342">
        <v>1323756000</v>
      </c>
      <c r="O342" s="7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7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3"/>
        <v>0.84669291338582675</v>
      </c>
      <c r="G343" t="s">
        <v>14</v>
      </c>
      <c r="H343">
        <v>1257</v>
      </c>
      <c r="I343">
        <f t="shared" si="20"/>
        <v>76.990453460620529</v>
      </c>
      <c r="J343" t="s">
        <v>21</v>
      </c>
      <c r="K343" t="s">
        <v>22</v>
      </c>
      <c r="L343">
        <v>1440738000</v>
      </c>
      <c r="M343" s="7">
        <f t="shared" si="21"/>
        <v>42244.208333333328</v>
      </c>
      <c r="N343">
        <v>1441342800</v>
      </c>
      <c r="O343" s="7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3"/>
        <v>0.66521920668058454</v>
      </c>
      <c r="G344" t="s">
        <v>14</v>
      </c>
      <c r="H344">
        <v>328</v>
      </c>
      <c r="I344">
        <f t="shared" si="20"/>
        <v>97.146341463414629</v>
      </c>
      <c r="J344" t="s">
        <v>21</v>
      </c>
      <c r="K344" t="s">
        <v>22</v>
      </c>
      <c r="L344">
        <v>1374296400</v>
      </c>
      <c r="M344" s="7">
        <f t="shared" si="21"/>
        <v>41475.208333333336</v>
      </c>
      <c r="N344">
        <v>1375333200</v>
      </c>
      <c r="O344" s="7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3"/>
        <v>0.53922222222222227</v>
      </c>
      <c r="G345" t="s">
        <v>14</v>
      </c>
      <c r="H345">
        <v>147</v>
      </c>
      <c r="I345">
        <f t="shared" si="20"/>
        <v>33.013605442176868</v>
      </c>
      <c r="J345" t="s">
        <v>21</v>
      </c>
      <c r="K345" t="s">
        <v>22</v>
      </c>
      <c r="L345">
        <v>1384840800</v>
      </c>
      <c r="M345" s="7">
        <f t="shared" si="21"/>
        <v>41597.25</v>
      </c>
      <c r="N345">
        <v>1389420000</v>
      </c>
      <c r="O345" s="7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3"/>
        <v>0.41983299595141699</v>
      </c>
      <c r="G346" t="s">
        <v>14</v>
      </c>
      <c r="H346">
        <v>830</v>
      </c>
      <c r="I346">
        <f t="shared" si="20"/>
        <v>99.950602409638549</v>
      </c>
      <c r="J346" t="s">
        <v>21</v>
      </c>
      <c r="K346" t="s">
        <v>22</v>
      </c>
      <c r="L346">
        <v>1516600800</v>
      </c>
      <c r="M346" s="7">
        <f t="shared" si="21"/>
        <v>43122.25</v>
      </c>
      <c r="N346">
        <v>1520056800</v>
      </c>
      <c r="O346" s="7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3"/>
        <v>0.14694796954314721</v>
      </c>
      <c r="G347" t="s">
        <v>14</v>
      </c>
      <c r="H347">
        <v>331</v>
      </c>
      <c r="I347">
        <f t="shared" si="20"/>
        <v>69.966767371601208</v>
      </c>
      <c r="J347" t="s">
        <v>40</v>
      </c>
      <c r="K347" t="s">
        <v>41</v>
      </c>
      <c r="L347">
        <v>1436418000</v>
      </c>
      <c r="M347" s="7">
        <f t="shared" si="21"/>
        <v>42194.208333333328</v>
      </c>
      <c r="N347">
        <v>1436504400</v>
      </c>
      <c r="O347" s="7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3"/>
        <v>0.34475</v>
      </c>
      <c r="G348" t="s">
        <v>14</v>
      </c>
      <c r="H348">
        <v>25</v>
      </c>
      <c r="I348">
        <f t="shared" si="20"/>
        <v>110.32</v>
      </c>
      <c r="J348" t="s">
        <v>21</v>
      </c>
      <c r="K348" t="s">
        <v>22</v>
      </c>
      <c r="L348">
        <v>1503550800</v>
      </c>
      <c r="M348" s="7">
        <f t="shared" si="21"/>
        <v>42971.208333333328</v>
      </c>
      <c r="N348">
        <v>1508302800</v>
      </c>
      <c r="O348" s="7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3"/>
        <v>14.007777777777777</v>
      </c>
      <c r="G349" t="s">
        <v>20</v>
      </c>
      <c r="H349">
        <v>191</v>
      </c>
      <c r="I349">
        <f t="shared" si="20"/>
        <v>66.005235602094245</v>
      </c>
      <c r="J349" t="s">
        <v>21</v>
      </c>
      <c r="K349" t="s">
        <v>22</v>
      </c>
      <c r="L349">
        <v>1423634400</v>
      </c>
      <c r="M349" s="7">
        <f t="shared" si="21"/>
        <v>42046.25</v>
      </c>
      <c r="N349">
        <v>1425708000</v>
      </c>
      <c r="O349" s="7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3"/>
        <v>0.71770351758793971</v>
      </c>
      <c r="G350" t="s">
        <v>14</v>
      </c>
      <c r="H350">
        <v>3483</v>
      </c>
      <c r="I350">
        <f t="shared" si="20"/>
        <v>41.005742176284812</v>
      </c>
      <c r="J350" t="s">
        <v>21</v>
      </c>
      <c r="K350" t="s">
        <v>22</v>
      </c>
      <c r="L350">
        <v>1487224800</v>
      </c>
      <c r="M350" s="7">
        <f t="shared" si="21"/>
        <v>42782.25</v>
      </c>
      <c r="N350">
        <v>1488348000</v>
      </c>
      <c r="O350" s="7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3"/>
        <v>0.53074115044247783</v>
      </c>
      <c r="G351" t="s">
        <v>14</v>
      </c>
      <c r="H351">
        <v>923</v>
      </c>
      <c r="I351">
        <f t="shared" si="20"/>
        <v>103.96316359696641</v>
      </c>
      <c r="J351" t="s">
        <v>21</v>
      </c>
      <c r="K351" t="s">
        <v>22</v>
      </c>
      <c r="L351">
        <v>1500008400</v>
      </c>
      <c r="M351" s="7">
        <f t="shared" si="21"/>
        <v>42930.208333333328</v>
      </c>
      <c r="N351">
        <v>1502600400</v>
      </c>
      <c r="O351" s="7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3"/>
        <v>0.05</v>
      </c>
      <c r="G352" t="s">
        <v>14</v>
      </c>
      <c r="H352">
        <v>1</v>
      </c>
      <c r="I352">
        <f t="shared" si="20"/>
        <v>5</v>
      </c>
      <c r="J352" t="s">
        <v>21</v>
      </c>
      <c r="K352" t="s">
        <v>22</v>
      </c>
      <c r="L352">
        <v>1432098000</v>
      </c>
      <c r="M352" s="7">
        <f t="shared" si="21"/>
        <v>42144.208333333328</v>
      </c>
      <c r="N352">
        <v>1433653200</v>
      </c>
      <c r="O352" s="7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3"/>
        <v>1.2770715249662619</v>
      </c>
      <c r="G353" t="s">
        <v>20</v>
      </c>
      <c r="H353">
        <v>2013</v>
      </c>
      <c r="I353">
        <f t="shared" si="20"/>
        <v>47.009935419771487</v>
      </c>
      <c r="J353" t="s">
        <v>21</v>
      </c>
      <c r="K353" t="s">
        <v>22</v>
      </c>
      <c r="L353">
        <v>1440392400</v>
      </c>
      <c r="M353" s="7">
        <f t="shared" si="21"/>
        <v>42240.208333333328</v>
      </c>
      <c r="N353">
        <v>1441602000</v>
      </c>
      <c r="O353" s="7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3"/>
        <v>0.34892857142857142</v>
      </c>
      <c r="G354" t="s">
        <v>14</v>
      </c>
      <c r="H354">
        <v>33</v>
      </c>
      <c r="I354">
        <f t="shared" si="20"/>
        <v>29.606060606060606</v>
      </c>
      <c r="J354" t="s">
        <v>15</v>
      </c>
      <c r="K354" t="s">
        <v>16</v>
      </c>
      <c r="L354">
        <v>1446876000</v>
      </c>
      <c r="M354" s="7">
        <f t="shared" si="21"/>
        <v>42315.25</v>
      </c>
      <c r="N354">
        <v>1447567200</v>
      </c>
      <c r="O354" s="7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3"/>
        <v>4.105982142857143</v>
      </c>
      <c r="G355" t="s">
        <v>20</v>
      </c>
      <c r="H355">
        <v>1703</v>
      </c>
      <c r="I355">
        <f t="shared" si="20"/>
        <v>81.010569583088667</v>
      </c>
      <c r="J355" t="s">
        <v>21</v>
      </c>
      <c r="K355" t="s">
        <v>22</v>
      </c>
      <c r="L355">
        <v>1562302800</v>
      </c>
      <c r="M355" s="7">
        <f t="shared" si="21"/>
        <v>43651.208333333328</v>
      </c>
      <c r="N355">
        <v>1562389200</v>
      </c>
      <c r="O355" s="7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3"/>
        <v>1.2373770491803278</v>
      </c>
      <c r="G356" t="s">
        <v>20</v>
      </c>
      <c r="H356">
        <v>80</v>
      </c>
      <c r="I356">
        <f t="shared" si="20"/>
        <v>94.35</v>
      </c>
      <c r="J356" t="s">
        <v>36</v>
      </c>
      <c r="K356" t="s">
        <v>37</v>
      </c>
      <c r="L356">
        <v>1378184400</v>
      </c>
      <c r="M356" s="7">
        <f t="shared" si="21"/>
        <v>41520.208333333336</v>
      </c>
      <c r="N356">
        <v>1378789200</v>
      </c>
      <c r="O356" s="7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3"/>
        <v>0.58973684210526311</v>
      </c>
      <c r="G357" t="s">
        <v>47</v>
      </c>
      <c r="H357">
        <v>86</v>
      </c>
      <c r="I357">
        <f t="shared" si="20"/>
        <v>26.058139534883722</v>
      </c>
      <c r="J357" t="s">
        <v>21</v>
      </c>
      <c r="K357" t="s">
        <v>22</v>
      </c>
      <c r="L357">
        <v>1485064800</v>
      </c>
      <c r="M357" s="7">
        <f t="shared" si="21"/>
        <v>42757.25</v>
      </c>
      <c r="N357">
        <v>1488520800</v>
      </c>
      <c r="O357" s="7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3"/>
        <v>0.36892473118279567</v>
      </c>
      <c r="G358" t="s">
        <v>14</v>
      </c>
      <c r="H358">
        <v>40</v>
      </c>
      <c r="I358">
        <f t="shared" si="20"/>
        <v>85.775000000000006</v>
      </c>
      <c r="J358" t="s">
        <v>107</v>
      </c>
      <c r="K358" t="s">
        <v>108</v>
      </c>
      <c r="L358">
        <v>1326520800</v>
      </c>
      <c r="M358" s="7">
        <f t="shared" si="21"/>
        <v>40922.25</v>
      </c>
      <c r="N358">
        <v>1327298400</v>
      </c>
      <c r="O358" s="7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3"/>
        <v>1.8491304347826087</v>
      </c>
      <c r="G359" t="s">
        <v>20</v>
      </c>
      <c r="H359">
        <v>41</v>
      </c>
      <c r="I359">
        <f t="shared" si="20"/>
        <v>103.73170731707317</v>
      </c>
      <c r="J359" t="s">
        <v>21</v>
      </c>
      <c r="K359" t="s">
        <v>22</v>
      </c>
      <c r="L359">
        <v>1441256400</v>
      </c>
      <c r="M359" s="7">
        <f t="shared" si="21"/>
        <v>42250.208333333328</v>
      </c>
      <c r="N359">
        <v>1443416400</v>
      </c>
      <c r="O359" s="7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3"/>
        <v>0.11814432989690722</v>
      </c>
      <c r="G360" t="s">
        <v>14</v>
      </c>
      <c r="H360">
        <v>23</v>
      </c>
      <c r="I360">
        <f t="shared" si="20"/>
        <v>49.826086956521742</v>
      </c>
      <c r="J360" t="s">
        <v>15</v>
      </c>
      <c r="K360" t="s">
        <v>16</v>
      </c>
      <c r="L360">
        <v>1533877200</v>
      </c>
      <c r="M360" s="7">
        <f t="shared" si="21"/>
        <v>43322.208333333328</v>
      </c>
      <c r="N360">
        <v>1534136400</v>
      </c>
      <c r="O360" s="7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3"/>
        <v>2.9870000000000001</v>
      </c>
      <c r="G361" t="s">
        <v>20</v>
      </c>
      <c r="H361">
        <v>187</v>
      </c>
      <c r="I361">
        <f t="shared" si="20"/>
        <v>63.893048128342244</v>
      </c>
      <c r="J361" t="s">
        <v>21</v>
      </c>
      <c r="K361" t="s">
        <v>22</v>
      </c>
      <c r="L361">
        <v>1314421200</v>
      </c>
      <c r="M361" s="7">
        <f t="shared" si="21"/>
        <v>40782.208333333336</v>
      </c>
      <c r="N361">
        <v>1315026000</v>
      </c>
      <c r="O361" s="7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3"/>
        <v>2.2635175879396985</v>
      </c>
      <c r="G362" t="s">
        <v>20</v>
      </c>
      <c r="H362">
        <v>2875</v>
      </c>
      <c r="I362">
        <f t="shared" si="20"/>
        <v>47.002434782608695</v>
      </c>
      <c r="J362" t="s">
        <v>40</v>
      </c>
      <c r="K362" t="s">
        <v>41</v>
      </c>
      <c r="L362">
        <v>1293861600</v>
      </c>
      <c r="M362" s="7">
        <f t="shared" si="21"/>
        <v>40544.25</v>
      </c>
      <c r="N362">
        <v>1295071200</v>
      </c>
      <c r="O362" s="7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3"/>
        <v>1.7356363636363636</v>
      </c>
      <c r="G363" t="s">
        <v>20</v>
      </c>
      <c r="H363">
        <v>88</v>
      </c>
      <c r="I363">
        <f t="shared" si="20"/>
        <v>108.47727272727273</v>
      </c>
      <c r="J363" t="s">
        <v>21</v>
      </c>
      <c r="K363" t="s">
        <v>22</v>
      </c>
      <c r="L363">
        <v>1507352400</v>
      </c>
      <c r="M363" s="7">
        <f t="shared" si="21"/>
        <v>43015.208333333328</v>
      </c>
      <c r="N363">
        <v>1509426000</v>
      </c>
      <c r="O363" s="7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3"/>
        <v>3.7175675675675675</v>
      </c>
      <c r="G364" t="s">
        <v>20</v>
      </c>
      <c r="H364">
        <v>191</v>
      </c>
      <c r="I364">
        <f t="shared" si="20"/>
        <v>72.015706806282722</v>
      </c>
      <c r="J364" t="s">
        <v>21</v>
      </c>
      <c r="K364" t="s">
        <v>22</v>
      </c>
      <c r="L364">
        <v>1296108000</v>
      </c>
      <c r="M364" s="7">
        <f t="shared" si="21"/>
        <v>40570.25</v>
      </c>
      <c r="N364">
        <v>1299391200</v>
      </c>
      <c r="O364" s="7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3"/>
        <v>1.601923076923077</v>
      </c>
      <c r="G365" t="s">
        <v>20</v>
      </c>
      <c r="H365">
        <v>139</v>
      </c>
      <c r="I365">
        <f t="shared" si="20"/>
        <v>59.928057553956833</v>
      </c>
      <c r="J365" t="s">
        <v>21</v>
      </c>
      <c r="K365" t="s">
        <v>22</v>
      </c>
      <c r="L365">
        <v>1324965600</v>
      </c>
      <c r="M365" s="7">
        <f t="shared" si="21"/>
        <v>40904.25</v>
      </c>
      <c r="N365">
        <v>1325052000</v>
      </c>
      <c r="O365" s="7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3"/>
        <v>16.163333333333334</v>
      </c>
      <c r="G366" t="s">
        <v>20</v>
      </c>
      <c r="H366">
        <v>186</v>
      </c>
      <c r="I366">
        <f t="shared" si="20"/>
        <v>78.209677419354833</v>
      </c>
      <c r="J366" t="s">
        <v>21</v>
      </c>
      <c r="K366" t="s">
        <v>22</v>
      </c>
      <c r="L366">
        <v>1520229600</v>
      </c>
      <c r="M366" s="7">
        <f t="shared" si="21"/>
        <v>43164.25</v>
      </c>
      <c r="N366">
        <v>1522818000</v>
      </c>
      <c r="O366" s="7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3"/>
        <v>7.3343749999999996</v>
      </c>
      <c r="G367" t="s">
        <v>20</v>
      </c>
      <c r="H367">
        <v>112</v>
      </c>
      <c r="I367">
        <f t="shared" si="20"/>
        <v>104.77678571428571</v>
      </c>
      <c r="J367" t="s">
        <v>26</v>
      </c>
      <c r="K367" t="s">
        <v>27</v>
      </c>
      <c r="L367">
        <v>1482991200</v>
      </c>
      <c r="M367" s="7">
        <f t="shared" si="21"/>
        <v>42733.25</v>
      </c>
      <c r="N367">
        <v>1485324000</v>
      </c>
      <c r="O367" s="7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3"/>
        <v>5.9211111111111112</v>
      </c>
      <c r="G368" t="s">
        <v>20</v>
      </c>
      <c r="H368">
        <v>101</v>
      </c>
      <c r="I368">
        <f t="shared" si="20"/>
        <v>105.52475247524752</v>
      </c>
      <c r="J368" t="s">
        <v>21</v>
      </c>
      <c r="K368" t="s">
        <v>22</v>
      </c>
      <c r="L368">
        <v>1294034400</v>
      </c>
      <c r="M368" s="7">
        <f t="shared" si="21"/>
        <v>40546.25</v>
      </c>
      <c r="N368">
        <v>1294120800</v>
      </c>
      <c r="O368" s="7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3"/>
        <v>0.18888888888888888</v>
      </c>
      <c r="G369" t="s">
        <v>14</v>
      </c>
      <c r="H369">
        <v>75</v>
      </c>
      <c r="I369">
        <f t="shared" si="20"/>
        <v>24.933333333333334</v>
      </c>
      <c r="J369" t="s">
        <v>21</v>
      </c>
      <c r="K369" t="s">
        <v>22</v>
      </c>
      <c r="L369">
        <v>1413608400</v>
      </c>
      <c r="M369" s="7">
        <f t="shared" si="21"/>
        <v>41930.208333333336</v>
      </c>
      <c r="N369">
        <v>1415685600</v>
      </c>
      <c r="O369" s="7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3"/>
        <v>2.7680769230769231</v>
      </c>
      <c r="G370" t="s">
        <v>20</v>
      </c>
      <c r="H370">
        <v>206</v>
      </c>
      <c r="I370">
        <f t="shared" si="20"/>
        <v>69.873786407766985</v>
      </c>
      <c r="J370" t="s">
        <v>40</v>
      </c>
      <c r="K370" t="s">
        <v>41</v>
      </c>
      <c r="L370">
        <v>1286946000</v>
      </c>
      <c r="M370" s="7">
        <f t="shared" si="21"/>
        <v>40464.208333333336</v>
      </c>
      <c r="N370">
        <v>1288933200</v>
      </c>
      <c r="O370" s="7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3"/>
        <v>2.730185185185185</v>
      </c>
      <c r="G371" t="s">
        <v>20</v>
      </c>
      <c r="H371">
        <v>154</v>
      </c>
      <c r="I371">
        <f t="shared" si="20"/>
        <v>95.733766233766232</v>
      </c>
      <c r="J371" t="s">
        <v>21</v>
      </c>
      <c r="K371" t="s">
        <v>22</v>
      </c>
      <c r="L371">
        <v>1359871200</v>
      </c>
      <c r="M371" s="7">
        <f t="shared" si="21"/>
        <v>41308.25</v>
      </c>
      <c r="N371">
        <v>1363237200</v>
      </c>
      <c r="O371" s="7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3"/>
        <v>1.593633125556545</v>
      </c>
      <c r="G372" t="s">
        <v>20</v>
      </c>
      <c r="H372">
        <v>5966</v>
      </c>
      <c r="I372">
        <f t="shared" si="20"/>
        <v>29.997485752598056</v>
      </c>
      <c r="J372" t="s">
        <v>21</v>
      </c>
      <c r="K372" t="s">
        <v>22</v>
      </c>
      <c r="L372">
        <v>1555304400</v>
      </c>
      <c r="M372" s="7">
        <f t="shared" si="21"/>
        <v>43570.208333333328</v>
      </c>
      <c r="N372">
        <v>1555822800</v>
      </c>
      <c r="O372" s="7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3"/>
        <v>0.67869978858350954</v>
      </c>
      <c r="G373" t="s">
        <v>14</v>
      </c>
      <c r="H373">
        <v>2176</v>
      </c>
      <c r="I373">
        <f t="shared" si="20"/>
        <v>59.011948529411768</v>
      </c>
      <c r="J373" t="s">
        <v>21</v>
      </c>
      <c r="K373" t="s">
        <v>22</v>
      </c>
      <c r="L373">
        <v>1423375200</v>
      </c>
      <c r="M373" s="7">
        <f t="shared" si="21"/>
        <v>42043.25</v>
      </c>
      <c r="N373">
        <v>1427778000</v>
      </c>
      <c r="O373" s="7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17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3"/>
        <v>15.915555555555555</v>
      </c>
      <c r="G374" t="s">
        <v>20</v>
      </c>
      <c r="H374">
        <v>169</v>
      </c>
      <c r="I374">
        <f t="shared" si="20"/>
        <v>84.757396449704146</v>
      </c>
      <c r="J374" t="s">
        <v>21</v>
      </c>
      <c r="K374" t="s">
        <v>22</v>
      </c>
      <c r="L374">
        <v>1420696800</v>
      </c>
      <c r="M374" s="7">
        <f t="shared" si="21"/>
        <v>42012.25</v>
      </c>
      <c r="N374">
        <v>1422424800</v>
      </c>
      <c r="O374" s="7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3"/>
        <v>7.3018222222222224</v>
      </c>
      <c r="G375" t="s">
        <v>20</v>
      </c>
      <c r="H375">
        <v>2106</v>
      </c>
      <c r="I375">
        <f t="shared" si="20"/>
        <v>78.010921177587846</v>
      </c>
      <c r="J375" t="s">
        <v>21</v>
      </c>
      <c r="K375" t="s">
        <v>22</v>
      </c>
      <c r="L375">
        <v>1502946000</v>
      </c>
      <c r="M375" s="7">
        <f t="shared" si="21"/>
        <v>42964.208333333328</v>
      </c>
      <c r="N375">
        <v>1503637200</v>
      </c>
      <c r="O375" s="7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17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3"/>
        <v>0.13185782556750297</v>
      </c>
      <c r="G376" t="s">
        <v>14</v>
      </c>
      <c r="H376">
        <v>441</v>
      </c>
      <c r="I376">
        <f t="shared" si="20"/>
        <v>50.05215419501134</v>
      </c>
      <c r="J376" t="s">
        <v>21</v>
      </c>
      <c r="K376" t="s">
        <v>22</v>
      </c>
      <c r="L376">
        <v>1547186400</v>
      </c>
      <c r="M376" s="7">
        <f t="shared" si="21"/>
        <v>43476.25</v>
      </c>
      <c r="N376">
        <v>1547618400</v>
      </c>
      <c r="O376" s="7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17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3"/>
        <v>0.54777777777777781</v>
      </c>
      <c r="G377" t="s">
        <v>14</v>
      </c>
      <c r="H377">
        <v>25</v>
      </c>
      <c r="I377">
        <f t="shared" si="20"/>
        <v>59.16</v>
      </c>
      <c r="J377" t="s">
        <v>21</v>
      </c>
      <c r="K377" t="s">
        <v>22</v>
      </c>
      <c r="L377">
        <v>1444971600</v>
      </c>
      <c r="M377" s="7">
        <f t="shared" si="21"/>
        <v>42293.208333333328</v>
      </c>
      <c r="N377">
        <v>1449900000</v>
      </c>
      <c r="O377" s="7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3"/>
        <v>3.6102941176470589</v>
      </c>
      <c r="G378" t="s">
        <v>20</v>
      </c>
      <c r="H378">
        <v>131</v>
      </c>
      <c r="I378">
        <f t="shared" si="20"/>
        <v>93.702290076335885</v>
      </c>
      <c r="J378" t="s">
        <v>21</v>
      </c>
      <c r="K378" t="s">
        <v>22</v>
      </c>
      <c r="L378">
        <v>1404622800</v>
      </c>
      <c r="M378" s="7">
        <f t="shared" si="21"/>
        <v>41826.208333333336</v>
      </c>
      <c r="N378">
        <v>1405141200</v>
      </c>
      <c r="O378" s="7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3"/>
        <v>0.10257545271629778</v>
      </c>
      <c r="G379" t="s">
        <v>14</v>
      </c>
      <c r="H379">
        <v>127</v>
      </c>
      <c r="I379">
        <f t="shared" si="20"/>
        <v>40.14173228346457</v>
      </c>
      <c r="J379" t="s">
        <v>21</v>
      </c>
      <c r="K379" t="s">
        <v>22</v>
      </c>
      <c r="L379">
        <v>1571720400</v>
      </c>
      <c r="M379" s="7">
        <f t="shared" si="21"/>
        <v>43760.208333333328</v>
      </c>
      <c r="N379">
        <v>1572933600</v>
      </c>
      <c r="O379" s="7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3"/>
        <v>0.13962962962962963</v>
      </c>
      <c r="G380" t="s">
        <v>14</v>
      </c>
      <c r="H380">
        <v>355</v>
      </c>
      <c r="I380">
        <f t="shared" si="20"/>
        <v>70.090140845070422</v>
      </c>
      <c r="J380" t="s">
        <v>21</v>
      </c>
      <c r="K380" t="s">
        <v>22</v>
      </c>
      <c r="L380">
        <v>1526878800</v>
      </c>
      <c r="M380" s="7">
        <f t="shared" si="21"/>
        <v>43241.208333333328</v>
      </c>
      <c r="N380">
        <v>1530162000</v>
      </c>
      <c r="O380" s="7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3"/>
        <v>0.40444444444444444</v>
      </c>
      <c r="G381" t="s">
        <v>14</v>
      </c>
      <c r="H381">
        <v>44</v>
      </c>
      <c r="I381">
        <f t="shared" si="20"/>
        <v>66.181818181818187</v>
      </c>
      <c r="J381" t="s">
        <v>40</v>
      </c>
      <c r="K381" t="s">
        <v>41</v>
      </c>
      <c r="L381">
        <v>1319691600</v>
      </c>
      <c r="M381" s="7">
        <f t="shared" si="21"/>
        <v>40843.208333333336</v>
      </c>
      <c r="N381">
        <v>1320904800</v>
      </c>
      <c r="O381" s="7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17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3"/>
        <v>1.6032</v>
      </c>
      <c r="G382" t="s">
        <v>20</v>
      </c>
      <c r="H382">
        <v>84</v>
      </c>
      <c r="I382">
        <f t="shared" si="20"/>
        <v>47.714285714285715</v>
      </c>
      <c r="J382" t="s">
        <v>21</v>
      </c>
      <c r="K382" t="s">
        <v>22</v>
      </c>
      <c r="L382">
        <v>1371963600</v>
      </c>
      <c r="M382" s="7">
        <f t="shared" si="21"/>
        <v>41448.208333333336</v>
      </c>
      <c r="N382">
        <v>1372395600</v>
      </c>
      <c r="O382" s="7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3"/>
        <v>1.8394339622641509</v>
      </c>
      <c r="G383" t="s">
        <v>20</v>
      </c>
      <c r="H383">
        <v>155</v>
      </c>
      <c r="I383">
        <f t="shared" si="20"/>
        <v>62.896774193548389</v>
      </c>
      <c r="J383" t="s">
        <v>21</v>
      </c>
      <c r="K383" t="s">
        <v>22</v>
      </c>
      <c r="L383">
        <v>1433739600</v>
      </c>
      <c r="M383" s="7">
        <f t="shared" si="21"/>
        <v>42163.208333333328</v>
      </c>
      <c r="N383">
        <v>1437714000</v>
      </c>
      <c r="O383" s="7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17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3"/>
        <v>0.63769230769230767</v>
      </c>
      <c r="G384" t="s">
        <v>14</v>
      </c>
      <c r="H384">
        <v>67</v>
      </c>
      <c r="I384">
        <f t="shared" si="20"/>
        <v>86.611940298507463</v>
      </c>
      <c r="J384" t="s">
        <v>21</v>
      </c>
      <c r="K384" t="s">
        <v>22</v>
      </c>
      <c r="L384">
        <v>1508130000</v>
      </c>
      <c r="M384" s="7">
        <f t="shared" si="21"/>
        <v>43024.208333333328</v>
      </c>
      <c r="N384">
        <v>1509771600</v>
      </c>
      <c r="O384" s="7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3"/>
        <v>2.2538095238095237</v>
      </c>
      <c r="G385" t="s">
        <v>20</v>
      </c>
      <c r="H385">
        <v>189</v>
      </c>
      <c r="I385">
        <f t="shared" si="20"/>
        <v>75.126984126984127</v>
      </c>
      <c r="J385" t="s">
        <v>21</v>
      </c>
      <c r="K385" t="s">
        <v>22</v>
      </c>
      <c r="L385">
        <v>1550037600</v>
      </c>
      <c r="M385" s="7">
        <f t="shared" si="21"/>
        <v>43509.25</v>
      </c>
      <c r="N385">
        <v>1550556000</v>
      </c>
      <c r="O385" s="7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3"/>
        <v>1.7200961538461539</v>
      </c>
      <c r="G386" t="s">
        <v>20</v>
      </c>
      <c r="H386">
        <v>4799</v>
      </c>
      <c r="I386">
        <f t="shared" ref="I386:I449" si="24">E386/H386</f>
        <v>41.004167534903104</v>
      </c>
      <c r="J386" t="s">
        <v>21</v>
      </c>
      <c r="K386" t="s">
        <v>22</v>
      </c>
      <c r="L386">
        <v>1486706400</v>
      </c>
      <c r="M386" s="7">
        <f t="shared" si="21"/>
        <v>42776.25</v>
      </c>
      <c r="N386">
        <v>1489039200</v>
      </c>
      <c r="O386" s="7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17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3"/>
        <v>1.4616709511568124</v>
      </c>
      <c r="G387" t="s">
        <v>20</v>
      </c>
      <c r="H387">
        <v>1137</v>
      </c>
      <c r="I387">
        <f t="shared" si="24"/>
        <v>50.007915567282325</v>
      </c>
      <c r="J387" t="s">
        <v>21</v>
      </c>
      <c r="K387" t="s">
        <v>22</v>
      </c>
      <c r="L387">
        <v>1553835600</v>
      </c>
      <c r="M387" s="7">
        <f t="shared" ref="M387:M450" si="25">(((L387/60)/60)/24)+DATE(1970,1,1)</f>
        <v>43553.208333333328</v>
      </c>
      <c r="N387">
        <v>1556600400</v>
      </c>
      <c r="O387" s="7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17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3"/>
        <v>0.76423616236162362</v>
      </c>
      <c r="G388" t="s">
        <v>14</v>
      </c>
      <c r="H388">
        <v>1068</v>
      </c>
      <c r="I388">
        <f t="shared" si="24"/>
        <v>96.960674157303373</v>
      </c>
      <c r="J388" t="s">
        <v>21</v>
      </c>
      <c r="K388" t="s">
        <v>22</v>
      </c>
      <c r="L388">
        <v>1277528400</v>
      </c>
      <c r="M388" s="7">
        <f t="shared" si="25"/>
        <v>40355.208333333336</v>
      </c>
      <c r="N388">
        <v>1278565200</v>
      </c>
      <c r="O388" s="7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ref="F389:F452" si="27">E389/D389</f>
        <v>0.39261467889908258</v>
      </c>
      <c r="G389" t="s">
        <v>14</v>
      </c>
      <c r="H389">
        <v>424</v>
      </c>
      <c r="I389">
        <f t="shared" si="24"/>
        <v>100.93160377358491</v>
      </c>
      <c r="J389" t="s">
        <v>21</v>
      </c>
      <c r="K389" t="s">
        <v>22</v>
      </c>
      <c r="L389">
        <v>1339477200</v>
      </c>
      <c r="M389" s="7">
        <f t="shared" si="25"/>
        <v>41072.208333333336</v>
      </c>
      <c r="N389">
        <v>1339909200</v>
      </c>
      <c r="O389" s="7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7"/>
        <v>0.11270034843205574</v>
      </c>
      <c r="G390" t="s">
        <v>74</v>
      </c>
      <c r="H390">
        <v>145</v>
      </c>
      <c r="I390">
        <f t="shared" si="24"/>
        <v>89.227586206896547</v>
      </c>
      <c r="J390" t="s">
        <v>98</v>
      </c>
      <c r="K390" t="s">
        <v>99</v>
      </c>
      <c r="L390">
        <v>1325656800</v>
      </c>
      <c r="M390" s="7">
        <f t="shared" si="25"/>
        <v>40912.25</v>
      </c>
      <c r="N390">
        <v>1325829600</v>
      </c>
      <c r="O390" s="7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7"/>
        <v>1.2211084337349398</v>
      </c>
      <c r="G391" t="s">
        <v>20</v>
      </c>
      <c r="H391">
        <v>1152</v>
      </c>
      <c r="I391">
        <f t="shared" si="24"/>
        <v>87.979166666666671</v>
      </c>
      <c r="J391" t="s">
        <v>21</v>
      </c>
      <c r="K391" t="s">
        <v>22</v>
      </c>
      <c r="L391">
        <v>1288242000</v>
      </c>
      <c r="M391" s="7">
        <f t="shared" si="25"/>
        <v>40479.208333333336</v>
      </c>
      <c r="N391">
        <v>1290578400</v>
      </c>
      <c r="O391" s="7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7"/>
        <v>1.8654166666666667</v>
      </c>
      <c r="G392" t="s">
        <v>20</v>
      </c>
      <c r="H392">
        <v>50</v>
      </c>
      <c r="I392">
        <f t="shared" si="24"/>
        <v>89.54</v>
      </c>
      <c r="J392" t="s">
        <v>21</v>
      </c>
      <c r="K392" t="s">
        <v>22</v>
      </c>
      <c r="L392">
        <v>1379048400</v>
      </c>
      <c r="M392" s="7">
        <f t="shared" si="25"/>
        <v>41530.208333333336</v>
      </c>
      <c r="N392">
        <v>1380344400</v>
      </c>
      <c r="O392" s="7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7"/>
        <v>7.27317880794702E-2</v>
      </c>
      <c r="G393" t="s">
        <v>14</v>
      </c>
      <c r="H393">
        <v>151</v>
      </c>
      <c r="I393">
        <f t="shared" si="24"/>
        <v>29.09271523178808</v>
      </c>
      <c r="J393" t="s">
        <v>21</v>
      </c>
      <c r="K393" t="s">
        <v>22</v>
      </c>
      <c r="L393">
        <v>1389679200</v>
      </c>
      <c r="M393" s="7">
        <f t="shared" si="25"/>
        <v>41653.25</v>
      </c>
      <c r="N393">
        <v>1389852000</v>
      </c>
      <c r="O393" s="7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17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7"/>
        <v>0.65642371234207963</v>
      </c>
      <c r="G394" t="s">
        <v>14</v>
      </c>
      <c r="H394">
        <v>1608</v>
      </c>
      <c r="I394">
        <f t="shared" si="24"/>
        <v>42.006218905472636</v>
      </c>
      <c r="J394" t="s">
        <v>21</v>
      </c>
      <c r="K394" t="s">
        <v>22</v>
      </c>
      <c r="L394">
        <v>1294293600</v>
      </c>
      <c r="M394" s="7">
        <f t="shared" si="25"/>
        <v>40549.25</v>
      </c>
      <c r="N394">
        <v>1294466400</v>
      </c>
      <c r="O394" s="7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7"/>
        <v>2.2896178343949045</v>
      </c>
      <c r="G395" t="s">
        <v>20</v>
      </c>
      <c r="H395">
        <v>3059</v>
      </c>
      <c r="I395">
        <f t="shared" si="24"/>
        <v>47.004903563255965</v>
      </c>
      <c r="J395" t="s">
        <v>15</v>
      </c>
      <c r="K395" t="s">
        <v>16</v>
      </c>
      <c r="L395">
        <v>1500267600</v>
      </c>
      <c r="M395" s="7">
        <f t="shared" si="25"/>
        <v>42933.208333333328</v>
      </c>
      <c r="N395">
        <v>1500354000</v>
      </c>
      <c r="O395" s="7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7"/>
        <v>4.6937499999999996</v>
      </c>
      <c r="G396" t="s">
        <v>20</v>
      </c>
      <c r="H396">
        <v>34</v>
      </c>
      <c r="I396">
        <f t="shared" si="24"/>
        <v>110.44117647058823</v>
      </c>
      <c r="J396" t="s">
        <v>21</v>
      </c>
      <c r="K396" t="s">
        <v>22</v>
      </c>
      <c r="L396">
        <v>1375074000</v>
      </c>
      <c r="M396" s="7">
        <f t="shared" si="25"/>
        <v>41484.208333333336</v>
      </c>
      <c r="N396">
        <v>1375938000</v>
      </c>
      <c r="O396" s="7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17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7"/>
        <v>1.3011267605633803</v>
      </c>
      <c r="G397" t="s">
        <v>20</v>
      </c>
      <c r="H397">
        <v>220</v>
      </c>
      <c r="I397">
        <f t="shared" si="24"/>
        <v>41.990909090909092</v>
      </c>
      <c r="J397" t="s">
        <v>21</v>
      </c>
      <c r="K397" t="s">
        <v>22</v>
      </c>
      <c r="L397">
        <v>1323324000</v>
      </c>
      <c r="M397" s="7">
        <f t="shared" si="25"/>
        <v>40885.25</v>
      </c>
      <c r="N397">
        <v>1323410400</v>
      </c>
      <c r="O397" s="7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7"/>
        <v>1.6705422993492407</v>
      </c>
      <c r="G398" t="s">
        <v>20</v>
      </c>
      <c r="H398">
        <v>1604</v>
      </c>
      <c r="I398">
        <f t="shared" si="24"/>
        <v>48.012468827930178</v>
      </c>
      <c r="J398" t="s">
        <v>26</v>
      </c>
      <c r="K398" t="s">
        <v>27</v>
      </c>
      <c r="L398">
        <v>1538715600</v>
      </c>
      <c r="M398" s="7">
        <f t="shared" si="25"/>
        <v>43378.208333333328</v>
      </c>
      <c r="N398">
        <v>1539406800</v>
      </c>
      <c r="O398" s="7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7"/>
        <v>1.738641975308642</v>
      </c>
      <c r="G399" t="s">
        <v>20</v>
      </c>
      <c r="H399">
        <v>454</v>
      </c>
      <c r="I399">
        <f t="shared" si="24"/>
        <v>31.019823788546255</v>
      </c>
      <c r="J399" t="s">
        <v>21</v>
      </c>
      <c r="K399" t="s">
        <v>22</v>
      </c>
      <c r="L399">
        <v>1369285200</v>
      </c>
      <c r="M399" s="7">
        <f t="shared" si="25"/>
        <v>41417.208333333336</v>
      </c>
      <c r="N399">
        <v>1369803600</v>
      </c>
      <c r="O399" s="7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7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7"/>
        <v>7.1776470588235295</v>
      </c>
      <c r="G400" t="s">
        <v>20</v>
      </c>
      <c r="H400">
        <v>123</v>
      </c>
      <c r="I400">
        <f t="shared" si="24"/>
        <v>99.203252032520325</v>
      </c>
      <c r="J400" t="s">
        <v>107</v>
      </c>
      <c r="K400" t="s">
        <v>108</v>
      </c>
      <c r="L400">
        <v>1525755600</v>
      </c>
      <c r="M400" s="7">
        <f t="shared" si="25"/>
        <v>43228.208333333328</v>
      </c>
      <c r="N400">
        <v>1525928400</v>
      </c>
      <c r="O400" s="7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7"/>
        <v>0.63850976361767731</v>
      </c>
      <c r="G401" t="s">
        <v>14</v>
      </c>
      <c r="H401">
        <v>941</v>
      </c>
      <c r="I401">
        <f t="shared" si="24"/>
        <v>66.022316684378325</v>
      </c>
      <c r="J401" t="s">
        <v>21</v>
      </c>
      <c r="K401" t="s">
        <v>22</v>
      </c>
      <c r="L401">
        <v>1296626400</v>
      </c>
      <c r="M401" s="7">
        <f t="shared" si="25"/>
        <v>40576.25</v>
      </c>
      <c r="N401">
        <v>1297231200</v>
      </c>
      <c r="O401" s="7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17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7"/>
        <v>0.02</v>
      </c>
      <c r="G402" t="s">
        <v>14</v>
      </c>
      <c r="H402">
        <v>1</v>
      </c>
      <c r="I402">
        <f t="shared" si="24"/>
        <v>2</v>
      </c>
      <c r="J402" t="s">
        <v>21</v>
      </c>
      <c r="K402" t="s">
        <v>22</v>
      </c>
      <c r="L402">
        <v>1376629200</v>
      </c>
      <c r="M402" s="7">
        <f t="shared" si="25"/>
        <v>41502.208333333336</v>
      </c>
      <c r="N402">
        <v>1378530000</v>
      </c>
      <c r="O402" s="7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7"/>
        <v>15.302222222222222</v>
      </c>
      <c r="G403" t="s">
        <v>20</v>
      </c>
      <c r="H403">
        <v>299</v>
      </c>
      <c r="I403">
        <f t="shared" si="24"/>
        <v>46.060200668896321</v>
      </c>
      <c r="J403" t="s">
        <v>21</v>
      </c>
      <c r="K403" t="s">
        <v>22</v>
      </c>
      <c r="L403">
        <v>1572152400</v>
      </c>
      <c r="M403" s="7">
        <f t="shared" si="25"/>
        <v>43765.208333333328</v>
      </c>
      <c r="N403">
        <v>1572152400</v>
      </c>
      <c r="O403" s="7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7"/>
        <v>0.40356164383561643</v>
      </c>
      <c r="G404" t="s">
        <v>14</v>
      </c>
      <c r="H404">
        <v>40</v>
      </c>
      <c r="I404">
        <f t="shared" si="24"/>
        <v>73.650000000000006</v>
      </c>
      <c r="J404" t="s">
        <v>21</v>
      </c>
      <c r="K404" t="s">
        <v>22</v>
      </c>
      <c r="L404">
        <v>1325829600</v>
      </c>
      <c r="M404" s="7">
        <f t="shared" si="25"/>
        <v>40914.25</v>
      </c>
      <c r="N404">
        <v>1329890400</v>
      </c>
      <c r="O404" s="7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7"/>
        <v>0.86220633299284988</v>
      </c>
      <c r="G405" t="s">
        <v>14</v>
      </c>
      <c r="H405">
        <v>3015</v>
      </c>
      <c r="I405">
        <f t="shared" si="24"/>
        <v>55.99336650082919</v>
      </c>
      <c r="J405" t="s">
        <v>15</v>
      </c>
      <c r="K405" t="s">
        <v>16</v>
      </c>
      <c r="L405">
        <v>1273640400</v>
      </c>
      <c r="M405" s="7">
        <f t="shared" si="25"/>
        <v>40310.208333333336</v>
      </c>
      <c r="N405">
        <v>1276750800</v>
      </c>
      <c r="O405" s="7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7"/>
        <v>3.1558486707566464</v>
      </c>
      <c r="G406" t="s">
        <v>20</v>
      </c>
      <c r="H406">
        <v>2237</v>
      </c>
      <c r="I406">
        <f t="shared" si="24"/>
        <v>68.985695127402778</v>
      </c>
      <c r="J406" t="s">
        <v>21</v>
      </c>
      <c r="K406" t="s">
        <v>22</v>
      </c>
      <c r="L406">
        <v>1510639200</v>
      </c>
      <c r="M406" s="7">
        <f t="shared" si="25"/>
        <v>43053.25</v>
      </c>
      <c r="N406">
        <v>1510898400</v>
      </c>
      <c r="O406" s="7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7"/>
        <v>0.89618243243243245</v>
      </c>
      <c r="G407" t="s">
        <v>14</v>
      </c>
      <c r="H407">
        <v>435</v>
      </c>
      <c r="I407">
        <f t="shared" si="24"/>
        <v>60.981609195402299</v>
      </c>
      <c r="J407" t="s">
        <v>21</v>
      </c>
      <c r="K407" t="s">
        <v>22</v>
      </c>
      <c r="L407">
        <v>1528088400</v>
      </c>
      <c r="M407" s="7">
        <f t="shared" si="25"/>
        <v>43255.208333333328</v>
      </c>
      <c r="N407">
        <v>1532408400</v>
      </c>
      <c r="O407" s="7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7"/>
        <v>1.8214503816793892</v>
      </c>
      <c r="G408" t="s">
        <v>20</v>
      </c>
      <c r="H408">
        <v>645</v>
      </c>
      <c r="I408">
        <f t="shared" si="24"/>
        <v>110.98139534883721</v>
      </c>
      <c r="J408" t="s">
        <v>21</v>
      </c>
      <c r="K408" t="s">
        <v>22</v>
      </c>
      <c r="L408">
        <v>1359525600</v>
      </c>
      <c r="M408" s="7">
        <f t="shared" si="25"/>
        <v>41304.25</v>
      </c>
      <c r="N408">
        <v>1360562400</v>
      </c>
      <c r="O408" s="7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7"/>
        <v>3.5588235294117645</v>
      </c>
      <c r="G409" t="s">
        <v>20</v>
      </c>
      <c r="H409">
        <v>484</v>
      </c>
      <c r="I409">
        <f t="shared" si="24"/>
        <v>25</v>
      </c>
      <c r="J409" t="s">
        <v>36</v>
      </c>
      <c r="K409" t="s">
        <v>37</v>
      </c>
      <c r="L409">
        <v>1570942800</v>
      </c>
      <c r="M409" s="7">
        <f t="shared" si="25"/>
        <v>43751.208333333328</v>
      </c>
      <c r="N409">
        <v>1571547600</v>
      </c>
      <c r="O409" s="7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7"/>
        <v>1.3183695652173912</v>
      </c>
      <c r="G410" t="s">
        <v>20</v>
      </c>
      <c r="H410">
        <v>154</v>
      </c>
      <c r="I410">
        <f t="shared" si="24"/>
        <v>78.759740259740255</v>
      </c>
      <c r="J410" t="s">
        <v>15</v>
      </c>
      <c r="K410" t="s">
        <v>16</v>
      </c>
      <c r="L410">
        <v>1466398800</v>
      </c>
      <c r="M410" s="7">
        <f t="shared" si="25"/>
        <v>42541.208333333328</v>
      </c>
      <c r="N410">
        <v>1468126800</v>
      </c>
      <c r="O410" s="7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7"/>
        <v>0.46315634218289087</v>
      </c>
      <c r="G411" t="s">
        <v>14</v>
      </c>
      <c r="H411">
        <v>714</v>
      </c>
      <c r="I411">
        <f t="shared" si="24"/>
        <v>87.960784313725483</v>
      </c>
      <c r="J411" t="s">
        <v>21</v>
      </c>
      <c r="K411" t="s">
        <v>22</v>
      </c>
      <c r="L411">
        <v>1492491600</v>
      </c>
      <c r="M411" s="7">
        <f t="shared" si="25"/>
        <v>42843.208333333328</v>
      </c>
      <c r="N411">
        <v>1492837200</v>
      </c>
      <c r="O411" s="7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7"/>
        <v>0.36132726089785294</v>
      </c>
      <c r="G412" t="s">
        <v>47</v>
      </c>
      <c r="H412">
        <v>1111</v>
      </c>
      <c r="I412">
        <f t="shared" si="24"/>
        <v>49.987398739873989</v>
      </c>
      <c r="J412" t="s">
        <v>21</v>
      </c>
      <c r="K412" t="s">
        <v>22</v>
      </c>
      <c r="L412">
        <v>1430197200</v>
      </c>
      <c r="M412" s="7">
        <f t="shared" si="25"/>
        <v>42122.208333333328</v>
      </c>
      <c r="N412">
        <v>1430197200</v>
      </c>
      <c r="O412" s="7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7"/>
        <v>1.0462820512820512</v>
      </c>
      <c r="G413" t="s">
        <v>20</v>
      </c>
      <c r="H413">
        <v>82</v>
      </c>
      <c r="I413">
        <f t="shared" si="24"/>
        <v>99.524390243902445</v>
      </c>
      <c r="J413" t="s">
        <v>21</v>
      </c>
      <c r="K413" t="s">
        <v>22</v>
      </c>
      <c r="L413">
        <v>1496034000</v>
      </c>
      <c r="M413" s="7">
        <f t="shared" si="25"/>
        <v>42884.208333333328</v>
      </c>
      <c r="N413">
        <v>1496206800</v>
      </c>
      <c r="O413" s="7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7"/>
        <v>6.6885714285714286</v>
      </c>
      <c r="G414" t="s">
        <v>20</v>
      </c>
      <c r="H414">
        <v>134</v>
      </c>
      <c r="I414">
        <f t="shared" si="24"/>
        <v>104.82089552238806</v>
      </c>
      <c r="J414" t="s">
        <v>21</v>
      </c>
      <c r="K414" t="s">
        <v>22</v>
      </c>
      <c r="L414">
        <v>1388728800</v>
      </c>
      <c r="M414" s="7">
        <f t="shared" si="25"/>
        <v>41642.25</v>
      </c>
      <c r="N414">
        <v>1389592800</v>
      </c>
      <c r="O414" s="7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7"/>
        <v>0.62072823218997364</v>
      </c>
      <c r="G415" t="s">
        <v>47</v>
      </c>
      <c r="H415">
        <v>1089</v>
      </c>
      <c r="I415">
        <f t="shared" si="24"/>
        <v>108.01469237832875</v>
      </c>
      <c r="J415" t="s">
        <v>21</v>
      </c>
      <c r="K415" t="s">
        <v>22</v>
      </c>
      <c r="L415">
        <v>1543298400</v>
      </c>
      <c r="M415" s="7">
        <f t="shared" si="25"/>
        <v>43431.25</v>
      </c>
      <c r="N415">
        <v>1545631200</v>
      </c>
      <c r="O415" s="7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7"/>
        <v>0.84699787460148779</v>
      </c>
      <c r="G416" t="s">
        <v>14</v>
      </c>
      <c r="H416">
        <v>5497</v>
      </c>
      <c r="I416">
        <f t="shared" si="24"/>
        <v>28.998544660724033</v>
      </c>
      <c r="J416" t="s">
        <v>21</v>
      </c>
      <c r="K416" t="s">
        <v>22</v>
      </c>
      <c r="L416">
        <v>1271739600</v>
      </c>
      <c r="M416" s="7">
        <f t="shared" si="25"/>
        <v>40288.208333333336</v>
      </c>
      <c r="N416">
        <v>1272430800</v>
      </c>
      <c r="O416" s="7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7"/>
        <v>0.11059030837004405</v>
      </c>
      <c r="G417" t="s">
        <v>14</v>
      </c>
      <c r="H417">
        <v>418</v>
      </c>
      <c r="I417">
        <f t="shared" si="24"/>
        <v>30.028708133971293</v>
      </c>
      <c r="J417" t="s">
        <v>21</v>
      </c>
      <c r="K417" t="s">
        <v>22</v>
      </c>
      <c r="L417">
        <v>1326434400</v>
      </c>
      <c r="M417" s="7">
        <f t="shared" si="25"/>
        <v>40921.25</v>
      </c>
      <c r="N417">
        <v>1327903200</v>
      </c>
      <c r="O417" s="7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17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7"/>
        <v>0.43838781575037145</v>
      </c>
      <c r="G418" t="s">
        <v>14</v>
      </c>
      <c r="H418">
        <v>1439</v>
      </c>
      <c r="I418">
        <f t="shared" si="24"/>
        <v>41.005559416261292</v>
      </c>
      <c r="J418" t="s">
        <v>21</v>
      </c>
      <c r="K418" t="s">
        <v>22</v>
      </c>
      <c r="L418">
        <v>1295244000</v>
      </c>
      <c r="M418" s="7">
        <f t="shared" si="25"/>
        <v>40560.25</v>
      </c>
      <c r="N418">
        <v>1296021600</v>
      </c>
      <c r="O418" s="7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7"/>
        <v>0.55470588235294116</v>
      </c>
      <c r="G419" t="s">
        <v>14</v>
      </c>
      <c r="H419">
        <v>15</v>
      </c>
      <c r="I419">
        <f t="shared" si="24"/>
        <v>62.866666666666667</v>
      </c>
      <c r="J419" t="s">
        <v>21</v>
      </c>
      <c r="K419" t="s">
        <v>22</v>
      </c>
      <c r="L419">
        <v>1541221200</v>
      </c>
      <c r="M419" s="7">
        <f t="shared" si="25"/>
        <v>43407.208333333328</v>
      </c>
      <c r="N419">
        <v>1543298400</v>
      </c>
      <c r="O419" s="7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7"/>
        <v>0.57399511301160655</v>
      </c>
      <c r="G420" t="s">
        <v>14</v>
      </c>
      <c r="H420">
        <v>1999</v>
      </c>
      <c r="I420">
        <f t="shared" si="24"/>
        <v>47.005002501250623</v>
      </c>
      <c r="J420" t="s">
        <v>15</v>
      </c>
      <c r="K420" t="s">
        <v>16</v>
      </c>
      <c r="L420">
        <v>1336280400</v>
      </c>
      <c r="M420" s="7">
        <f t="shared" si="25"/>
        <v>41035.208333333336</v>
      </c>
      <c r="N420">
        <v>1336366800</v>
      </c>
      <c r="O420" s="7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7"/>
        <v>1.2343497363796134</v>
      </c>
      <c r="G421" t="s">
        <v>20</v>
      </c>
      <c r="H421">
        <v>5203</v>
      </c>
      <c r="I421">
        <f t="shared" si="24"/>
        <v>26.997693638285604</v>
      </c>
      <c r="J421" t="s">
        <v>21</v>
      </c>
      <c r="K421" t="s">
        <v>22</v>
      </c>
      <c r="L421">
        <v>1324533600</v>
      </c>
      <c r="M421" s="7">
        <f t="shared" si="25"/>
        <v>40899.25</v>
      </c>
      <c r="N421">
        <v>1325052000</v>
      </c>
      <c r="O421" s="7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7"/>
        <v>1.2846</v>
      </c>
      <c r="G422" t="s">
        <v>20</v>
      </c>
      <c r="H422">
        <v>94</v>
      </c>
      <c r="I422">
        <f t="shared" si="24"/>
        <v>68.329787234042556</v>
      </c>
      <c r="J422" t="s">
        <v>21</v>
      </c>
      <c r="K422" t="s">
        <v>22</v>
      </c>
      <c r="L422">
        <v>1498366800</v>
      </c>
      <c r="M422" s="7">
        <f t="shared" si="25"/>
        <v>42911.208333333328</v>
      </c>
      <c r="N422">
        <v>1499576400</v>
      </c>
      <c r="O422" s="7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7"/>
        <v>0.63989361702127656</v>
      </c>
      <c r="G423" t="s">
        <v>14</v>
      </c>
      <c r="H423">
        <v>118</v>
      </c>
      <c r="I423">
        <f t="shared" si="24"/>
        <v>50.974576271186443</v>
      </c>
      <c r="J423" t="s">
        <v>21</v>
      </c>
      <c r="K423" t="s">
        <v>22</v>
      </c>
      <c r="L423">
        <v>1498712400</v>
      </c>
      <c r="M423" s="7">
        <f t="shared" si="25"/>
        <v>42915.208333333328</v>
      </c>
      <c r="N423">
        <v>1501304400</v>
      </c>
      <c r="O423" s="7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17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7"/>
        <v>1.2729885057471264</v>
      </c>
      <c r="G424" t="s">
        <v>20</v>
      </c>
      <c r="H424">
        <v>205</v>
      </c>
      <c r="I424">
        <f t="shared" si="24"/>
        <v>54.024390243902438</v>
      </c>
      <c r="J424" t="s">
        <v>21</v>
      </c>
      <c r="K424" t="s">
        <v>22</v>
      </c>
      <c r="L424">
        <v>1271480400</v>
      </c>
      <c r="M424" s="7">
        <f t="shared" si="25"/>
        <v>40285.208333333336</v>
      </c>
      <c r="N424">
        <v>1273208400</v>
      </c>
      <c r="O424" s="7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7"/>
        <v>0.10638024357239513</v>
      </c>
      <c r="G425" t="s">
        <v>14</v>
      </c>
      <c r="H425">
        <v>162</v>
      </c>
      <c r="I425">
        <f t="shared" si="24"/>
        <v>97.055555555555557</v>
      </c>
      <c r="J425" t="s">
        <v>21</v>
      </c>
      <c r="K425" t="s">
        <v>22</v>
      </c>
      <c r="L425">
        <v>1316667600</v>
      </c>
      <c r="M425" s="7">
        <f t="shared" si="25"/>
        <v>40808.208333333336</v>
      </c>
      <c r="N425">
        <v>1316840400</v>
      </c>
      <c r="O425" s="7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7"/>
        <v>0.40470588235294119</v>
      </c>
      <c r="G426" t="s">
        <v>14</v>
      </c>
      <c r="H426">
        <v>83</v>
      </c>
      <c r="I426">
        <f t="shared" si="24"/>
        <v>24.867469879518072</v>
      </c>
      <c r="J426" t="s">
        <v>21</v>
      </c>
      <c r="K426" t="s">
        <v>22</v>
      </c>
      <c r="L426">
        <v>1524027600</v>
      </c>
      <c r="M426" s="7">
        <f t="shared" si="25"/>
        <v>43208.208333333328</v>
      </c>
      <c r="N426">
        <v>1524546000</v>
      </c>
      <c r="O426" s="7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7"/>
        <v>2.8766666666666665</v>
      </c>
      <c r="G427" t="s">
        <v>20</v>
      </c>
      <c r="H427">
        <v>92</v>
      </c>
      <c r="I427">
        <f t="shared" si="24"/>
        <v>84.423913043478265</v>
      </c>
      <c r="J427" t="s">
        <v>21</v>
      </c>
      <c r="K427" t="s">
        <v>22</v>
      </c>
      <c r="L427">
        <v>1438059600</v>
      </c>
      <c r="M427" s="7">
        <f t="shared" si="25"/>
        <v>42213.208333333328</v>
      </c>
      <c r="N427">
        <v>1438578000</v>
      </c>
      <c r="O427" s="7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7"/>
        <v>5.7294444444444448</v>
      </c>
      <c r="G428" t="s">
        <v>20</v>
      </c>
      <c r="H428">
        <v>219</v>
      </c>
      <c r="I428">
        <f t="shared" si="24"/>
        <v>47.091324200913242</v>
      </c>
      <c r="J428" t="s">
        <v>21</v>
      </c>
      <c r="K428" t="s">
        <v>22</v>
      </c>
      <c r="L428">
        <v>1361944800</v>
      </c>
      <c r="M428" s="7">
        <f t="shared" si="25"/>
        <v>41332.25</v>
      </c>
      <c r="N428">
        <v>1362549600</v>
      </c>
      <c r="O428" s="7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7"/>
        <v>1.1290429799426933</v>
      </c>
      <c r="G429" t="s">
        <v>20</v>
      </c>
      <c r="H429">
        <v>2526</v>
      </c>
      <c r="I429">
        <f t="shared" si="24"/>
        <v>77.996041171813147</v>
      </c>
      <c r="J429" t="s">
        <v>21</v>
      </c>
      <c r="K429" t="s">
        <v>22</v>
      </c>
      <c r="L429">
        <v>1410584400</v>
      </c>
      <c r="M429" s="7">
        <f t="shared" si="25"/>
        <v>41895.208333333336</v>
      </c>
      <c r="N429">
        <v>1413349200</v>
      </c>
      <c r="O429" s="7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7"/>
        <v>0.46387573964497042</v>
      </c>
      <c r="G430" t="s">
        <v>14</v>
      </c>
      <c r="H430">
        <v>747</v>
      </c>
      <c r="I430">
        <f t="shared" si="24"/>
        <v>62.967871485943775</v>
      </c>
      <c r="J430" t="s">
        <v>21</v>
      </c>
      <c r="K430" t="s">
        <v>22</v>
      </c>
      <c r="L430">
        <v>1297404000</v>
      </c>
      <c r="M430" s="7">
        <f t="shared" si="25"/>
        <v>40585.25</v>
      </c>
      <c r="N430">
        <v>1298008800</v>
      </c>
      <c r="O430" s="7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7"/>
        <v>0.90675916230366493</v>
      </c>
      <c r="G431" t="s">
        <v>74</v>
      </c>
      <c r="H431">
        <v>2138</v>
      </c>
      <c r="I431">
        <f t="shared" si="24"/>
        <v>81.006080449017773</v>
      </c>
      <c r="J431" t="s">
        <v>21</v>
      </c>
      <c r="K431" t="s">
        <v>22</v>
      </c>
      <c r="L431">
        <v>1392012000</v>
      </c>
      <c r="M431" s="7">
        <f t="shared" si="25"/>
        <v>41680.25</v>
      </c>
      <c r="N431">
        <v>1394427600</v>
      </c>
      <c r="O431" s="7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7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7"/>
        <v>0.67740740740740746</v>
      </c>
      <c r="G432" t="s">
        <v>14</v>
      </c>
      <c r="H432">
        <v>84</v>
      </c>
      <c r="I432">
        <f t="shared" si="24"/>
        <v>65.321428571428569</v>
      </c>
      <c r="J432" t="s">
        <v>21</v>
      </c>
      <c r="K432" t="s">
        <v>22</v>
      </c>
      <c r="L432">
        <v>1569733200</v>
      </c>
      <c r="M432" s="7">
        <f t="shared" si="25"/>
        <v>43737.208333333328</v>
      </c>
      <c r="N432">
        <v>1572670800</v>
      </c>
      <c r="O432" s="7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7"/>
        <v>1.9249019607843136</v>
      </c>
      <c r="G433" t="s">
        <v>20</v>
      </c>
      <c r="H433">
        <v>94</v>
      </c>
      <c r="I433">
        <f t="shared" si="24"/>
        <v>104.43617021276596</v>
      </c>
      <c r="J433" t="s">
        <v>21</v>
      </c>
      <c r="K433" t="s">
        <v>22</v>
      </c>
      <c r="L433">
        <v>1529643600</v>
      </c>
      <c r="M433" s="7">
        <f t="shared" si="25"/>
        <v>43273.208333333328</v>
      </c>
      <c r="N433">
        <v>1531112400</v>
      </c>
      <c r="O433" s="7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7"/>
        <v>0.82714285714285718</v>
      </c>
      <c r="G434" t="s">
        <v>14</v>
      </c>
      <c r="H434">
        <v>91</v>
      </c>
      <c r="I434">
        <f t="shared" si="24"/>
        <v>69.989010989010993</v>
      </c>
      <c r="J434" t="s">
        <v>21</v>
      </c>
      <c r="K434" t="s">
        <v>22</v>
      </c>
      <c r="L434">
        <v>1399006800</v>
      </c>
      <c r="M434" s="7">
        <f t="shared" si="25"/>
        <v>41761.208333333336</v>
      </c>
      <c r="N434">
        <v>1400734800</v>
      </c>
      <c r="O434" s="7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7"/>
        <v>0.54163920922570019</v>
      </c>
      <c r="G435" t="s">
        <v>14</v>
      </c>
      <c r="H435">
        <v>792</v>
      </c>
      <c r="I435">
        <f t="shared" si="24"/>
        <v>83.023989898989896</v>
      </c>
      <c r="J435" t="s">
        <v>21</v>
      </c>
      <c r="K435" t="s">
        <v>22</v>
      </c>
      <c r="L435">
        <v>1385359200</v>
      </c>
      <c r="M435" s="7">
        <f t="shared" si="25"/>
        <v>41603.25</v>
      </c>
      <c r="N435">
        <v>1386741600</v>
      </c>
      <c r="O435" s="7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7"/>
        <v>0.16722222222222222</v>
      </c>
      <c r="G436" t="s">
        <v>74</v>
      </c>
      <c r="H436">
        <v>10</v>
      </c>
      <c r="I436">
        <f t="shared" si="24"/>
        <v>90.3</v>
      </c>
      <c r="J436" t="s">
        <v>15</v>
      </c>
      <c r="K436" t="s">
        <v>16</v>
      </c>
      <c r="L436">
        <v>1480572000</v>
      </c>
      <c r="M436" s="7">
        <f t="shared" si="25"/>
        <v>42705.25</v>
      </c>
      <c r="N436">
        <v>1481781600</v>
      </c>
      <c r="O436" s="7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7"/>
        <v>1.168766404199475</v>
      </c>
      <c r="G437" t="s">
        <v>20</v>
      </c>
      <c r="H437">
        <v>1713</v>
      </c>
      <c r="I437">
        <f t="shared" si="24"/>
        <v>103.98131932282546</v>
      </c>
      <c r="J437" t="s">
        <v>107</v>
      </c>
      <c r="K437" t="s">
        <v>108</v>
      </c>
      <c r="L437">
        <v>1418623200</v>
      </c>
      <c r="M437" s="7">
        <f t="shared" si="25"/>
        <v>41988.25</v>
      </c>
      <c r="N437">
        <v>1419660000</v>
      </c>
      <c r="O437" s="7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7"/>
        <v>10.521538461538462</v>
      </c>
      <c r="G438" t="s">
        <v>20</v>
      </c>
      <c r="H438">
        <v>249</v>
      </c>
      <c r="I438">
        <f t="shared" si="24"/>
        <v>54.931726907630519</v>
      </c>
      <c r="J438" t="s">
        <v>21</v>
      </c>
      <c r="K438" t="s">
        <v>22</v>
      </c>
      <c r="L438">
        <v>1555736400</v>
      </c>
      <c r="M438" s="7">
        <f t="shared" si="25"/>
        <v>43575.208333333328</v>
      </c>
      <c r="N438">
        <v>1555822800</v>
      </c>
      <c r="O438" s="7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7"/>
        <v>1.2307407407407407</v>
      </c>
      <c r="G439" t="s">
        <v>20</v>
      </c>
      <c r="H439">
        <v>192</v>
      </c>
      <c r="I439">
        <f t="shared" si="24"/>
        <v>51.921875</v>
      </c>
      <c r="J439" t="s">
        <v>21</v>
      </c>
      <c r="K439" t="s">
        <v>22</v>
      </c>
      <c r="L439">
        <v>1442120400</v>
      </c>
      <c r="M439" s="7">
        <f t="shared" si="25"/>
        <v>42260.208333333328</v>
      </c>
      <c r="N439">
        <v>1442379600</v>
      </c>
      <c r="O439" s="7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17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7"/>
        <v>1.7863855421686747</v>
      </c>
      <c r="G440" t="s">
        <v>20</v>
      </c>
      <c r="H440">
        <v>247</v>
      </c>
      <c r="I440">
        <f t="shared" si="24"/>
        <v>60.02834008097166</v>
      </c>
      <c r="J440" t="s">
        <v>21</v>
      </c>
      <c r="K440" t="s">
        <v>22</v>
      </c>
      <c r="L440">
        <v>1362376800</v>
      </c>
      <c r="M440" s="7">
        <f t="shared" si="25"/>
        <v>41337.25</v>
      </c>
      <c r="N440">
        <v>1364965200</v>
      </c>
      <c r="O440" s="7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7"/>
        <v>3.5528169014084505</v>
      </c>
      <c r="G441" t="s">
        <v>20</v>
      </c>
      <c r="H441">
        <v>2293</v>
      </c>
      <c r="I441">
        <f t="shared" si="24"/>
        <v>44.003488879197555</v>
      </c>
      <c r="J441" t="s">
        <v>21</v>
      </c>
      <c r="K441" t="s">
        <v>22</v>
      </c>
      <c r="L441">
        <v>1478408400</v>
      </c>
      <c r="M441" s="7">
        <f t="shared" si="25"/>
        <v>42680.208333333328</v>
      </c>
      <c r="N441">
        <v>1479016800</v>
      </c>
      <c r="O441" s="7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7"/>
        <v>1.6190634146341463</v>
      </c>
      <c r="G442" t="s">
        <v>20</v>
      </c>
      <c r="H442">
        <v>3131</v>
      </c>
      <c r="I442">
        <f t="shared" si="24"/>
        <v>53.003513254551258</v>
      </c>
      <c r="J442" t="s">
        <v>21</v>
      </c>
      <c r="K442" t="s">
        <v>22</v>
      </c>
      <c r="L442">
        <v>1498798800</v>
      </c>
      <c r="M442" s="7">
        <f t="shared" si="25"/>
        <v>42916.208333333328</v>
      </c>
      <c r="N442">
        <v>1499662800</v>
      </c>
      <c r="O442" s="7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7"/>
        <v>0.24914285714285714</v>
      </c>
      <c r="G443" t="s">
        <v>14</v>
      </c>
      <c r="H443">
        <v>32</v>
      </c>
      <c r="I443">
        <f t="shared" si="24"/>
        <v>54.5</v>
      </c>
      <c r="J443" t="s">
        <v>21</v>
      </c>
      <c r="K443" t="s">
        <v>22</v>
      </c>
      <c r="L443">
        <v>1335416400</v>
      </c>
      <c r="M443" s="7">
        <f t="shared" si="25"/>
        <v>41025.208333333336</v>
      </c>
      <c r="N443">
        <v>1337835600</v>
      </c>
      <c r="O443" s="7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7"/>
        <v>1.9872222222222222</v>
      </c>
      <c r="G444" t="s">
        <v>20</v>
      </c>
      <c r="H444">
        <v>143</v>
      </c>
      <c r="I444">
        <f t="shared" si="24"/>
        <v>75.04195804195804</v>
      </c>
      <c r="J444" t="s">
        <v>107</v>
      </c>
      <c r="K444" t="s">
        <v>108</v>
      </c>
      <c r="L444">
        <v>1504328400</v>
      </c>
      <c r="M444" s="7">
        <f t="shared" si="25"/>
        <v>42980.208333333328</v>
      </c>
      <c r="N444">
        <v>1505710800</v>
      </c>
      <c r="O444" s="7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7"/>
        <v>0.34752688172043011</v>
      </c>
      <c r="G445" t="s">
        <v>74</v>
      </c>
      <c r="H445">
        <v>90</v>
      </c>
      <c r="I445">
        <f t="shared" si="24"/>
        <v>35.911111111111111</v>
      </c>
      <c r="J445" t="s">
        <v>21</v>
      </c>
      <c r="K445" t="s">
        <v>22</v>
      </c>
      <c r="L445">
        <v>1285822800</v>
      </c>
      <c r="M445" s="7">
        <f t="shared" si="25"/>
        <v>40451.208333333336</v>
      </c>
      <c r="N445">
        <v>1287464400</v>
      </c>
      <c r="O445" s="7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7"/>
        <v>1.7641935483870967</v>
      </c>
      <c r="G446" t="s">
        <v>20</v>
      </c>
      <c r="H446">
        <v>296</v>
      </c>
      <c r="I446">
        <f t="shared" si="24"/>
        <v>36.952702702702702</v>
      </c>
      <c r="J446" t="s">
        <v>21</v>
      </c>
      <c r="K446" t="s">
        <v>22</v>
      </c>
      <c r="L446">
        <v>1311483600</v>
      </c>
      <c r="M446" s="7">
        <f t="shared" si="25"/>
        <v>40748.208333333336</v>
      </c>
      <c r="N446">
        <v>1311656400</v>
      </c>
      <c r="O446" s="7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17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7"/>
        <v>5.1138095238095236</v>
      </c>
      <c r="G447" t="s">
        <v>20</v>
      </c>
      <c r="H447">
        <v>170</v>
      </c>
      <c r="I447">
        <f t="shared" si="24"/>
        <v>63.170588235294119</v>
      </c>
      <c r="J447" t="s">
        <v>21</v>
      </c>
      <c r="K447" t="s">
        <v>22</v>
      </c>
      <c r="L447">
        <v>1291356000</v>
      </c>
      <c r="M447" s="7">
        <f t="shared" si="25"/>
        <v>40515.25</v>
      </c>
      <c r="N447">
        <v>1293170400</v>
      </c>
      <c r="O447" s="7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7"/>
        <v>0.82044117647058823</v>
      </c>
      <c r="G448" t="s">
        <v>14</v>
      </c>
      <c r="H448">
        <v>186</v>
      </c>
      <c r="I448">
        <f t="shared" si="24"/>
        <v>29.99462365591398</v>
      </c>
      <c r="J448" t="s">
        <v>21</v>
      </c>
      <c r="K448" t="s">
        <v>22</v>
      </c>
      <c r="L448">
        <v>1355810400</v>
      </c>
      <c r="M448" s="7">
        <f t="shared" si="25"/>
        <v>41261.25</v>
      </c>
      <c r="N448">
        <v>1355983200</v>
      </c>
      <c r="O448" s="7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17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7"/>
        <v>0.24326030927835052</v>
      </c>
      <c r="G449" t="s">
        <v>74</v>
      </c>
      <c r="H449">
        <v>439</v>
      </c>
      <c r="I449">
        <f t="shared" si="24"/>
        <v>86</v>
      </c>
      <c r="J449" t="s">
        <v>40</v>
      </c>
      <c r="K449" t="s">
        <v>41</v>
      </c>
      <c r="L449">
        <v>1513663200</v>
      </c>
      <c r="M449" s="7">
        <f t="shared" si="25"/>
        <v>43088.25</v>
      </c>
      <c r="N449">
        <v>1515045600</v>
      </c>
      <c r="O449" s="7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7"/>
        <v>0.50482758620689661</v>
      </c>
      <c r="G450" t="s">
        <v>14</v>
      </c>
      <c r="H450">
        <v>605</v>
      </c>
      <c r="I450">
        <f t="shared" ref="I450:I513" si="28">E450/H450</f>
        <v>75.014876033057845</v>
      </c>
      <c r="J450" t="s">
        <v>21</v>
      </c>
      <c r="K450" t="s">
        <v>22</v>
      </c>
      <c r="L450">
        <v>1365915600</v>
      </c>
      <c r="M450" s="7">
        <f t="shared" si="25"/>
        <v>41378.208333333336</v>
      </c>
      <c r="N450">
        <v>1366088400</v>
      </c>
      <c r="O450" s="7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7"/>
        <v>9.67</v>
      </c>
      <c r="G451" t="s">
        <v>20</v>
      </c>
      <c r="H451">
        <v>86</v>
      </c>
      <c r="I451">
        <f t="shared" si="28"/>
        <v>101.19767441860465</v>
      </c>
      <c r="J451" t="s">
        <v>36</v>
      </c>
      <c r="K451" t="s">
        <v>37</v>
      </c>
      <c r="L451">
        <v>1551852000</v>
      </c>
      <c r="M451" s="7">
        <f t="shared" ref="M451:M514" si="29">(((L451/60)/60)/24)+DATE(1970,1,1)</f>
        <v>43530.25</v>
      </c>
      <c r="N451">
        <v>1553317200</v>
      </c>
      <c r="O451" s="7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7"/>
        <v>0.04</v>
      </c>
      <c r="G452" t="s">
        <v>14</v>
      </c>
      <c r="H452">
        <v>1</v>
      </c>
      <c r="I452">
        <f t="shared" si="28"/>
        <v>4</v>
      </c>
      <c r="J452" t="s">
        <v>15</v>
      </c>
      <c r="K452" t="s">
        <v>16</v>
      </c>
      <c r="L452">
        <v>1540098000</v>
      </c>
      <c r="M452" s="7">
        <f t="shared" si="29"/>
        <v>43394.208333333328</v>
      </c>
      <c r="N452">
        <v>1542088800</v>
      </c>
      <c r="O452" s="7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ref="F453:F516" si="31">E453/D453</f>
        <v>1.2284501347708894</v>
      </c>
      <c r="G453" t="s">
        <v>20</v>
      </c>
      <c r="H453">
        <v>6286</v>
      </c>
      <c r="I453">
        <f t="shared" si="28"/>
        <v>29.001272669424118</v>
      </c>
      <c r="J453" t="s">
        <v>21</v>
      </c>
      <c r="K453" t="s">
        <v>22</v>
      </c>
      <c r="L453">
        <v>1500440400</v>
      </c>
      <c r="M453" s="7">
        <f t="shared" si="29"/>
        <v>42935.208333333328</v>
      </c>
      <c r="N453">
        <v>1503118800</v>
      </c>
      <c r="O453" s="7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17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1"/>
        <v>0.63437500000000002</v>
      </c>
      <c r="G454" t="s">
        <v>14</v>
      </c>
      <c r="H454">
        <v>31</v>
      </c>
      <c r="I454">
        <f t="shared" si="28"/>
        <v>98.225806451612897</v>
      </c>
      <c r="J454" t="s">
        <v>21</v>
      </c>
      <c r="K454" t="s">
        <v>22</v>
      </c>
      <c r="L454">
        <v>1278392400</v>
      </c>
      <c r="M454" s="7">
        <f t="shared" si="29"/>
        <v>40365.208333333336</v>
      </c>
      <c r="N454">
        <v>1278478800</v>
      </c>
      <c r="O454" s="7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17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1"/>
        <v>0.56331688596491225</v>
      </c>
      <c r="G455" t="s">
        <v>14</v>
      </c>
      <c r="H455">
        <v>1181</v>
      </c>
      <c r="I455">
        <f t="shared" si="28"/>
        <v>87.001693480101608</v>
      </c>
      <c r="J455" t="s">
        <v>21</v>
      </c>
      <c r="K455" t="s">
        <v>22</v>
      </c>
      <c r="L455">
        <v>1480572000</v>
      </c>
      <c r="M455" s="7">
        <f t="shared" si="29"/>
        <v>42705.25</v>
      </c>
      <c r="N455">
        <v>1484114400</v>
      </c>
      <c r="O455" s="7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1"/>
        <v>0.44074999999999998</v>
      </c>
      <c r="G456" t="s">
        <v>14</v>
      </c>
      <c r="H456">
        <v>39</v>
      </c>
      <c r="I456">
        <f t="shared" si="28"/>
        <v>45.205128205128204</v>
      </c>
      <c r="J456" t="s">
        <v>21</v>
      </c>
      <c r="K456" t="s">
        <v>22</v>
      </c>
      <c r="L456">
        <v>1382331600</v>
      </c>
      <c r="M456" s="7">
        <f t="shared" si="29"/>
        <v>41568.208333333336</v>
      </c>
      <c r="N456">
        <v>1385445600</v>
      </c>
      <c r="O456" s="7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1"/>
        <v>1.1837253218884121</v>
      </c>
      <c r="G457" t="s">
        <v>20</v>
      </c>
      <c r="H457">
        <v>3727</v>
      </c>
      <c r="I457">
        <f t="shared" si="28"/>
        <v>37.001341561577675</v>
      </c>
      <c r="J457" t="s">
        <v>21</v>
      </c>
      <c r="K457" t="s">
        <v>22</v>
      </c>
      <c r="L457">
        <v>1316754000</v>
      </c>
      <c r="M457" s="7">
        <f t="shared" si="29"/>
        <v>40809.208333333336</v>
      </c>
      <c r="N457">
        <v>1318741200</v>
      </c>
      <c r="O457" s="7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17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1"/>
        <v>1.041243169398907</v>
      </c>
      <c r="G458" t="s">
        <v>20</v>
      </c>
      <c r="H458">
        <v>1605</v>
      </c>
      <c r="I458">
        <f t="shared" si="28"/>
        <v>94.976947040498445</v>
      </c>
      <c r="J458" t="s">
        <v>21</v>
      </c>
      <c r="K458" t="s">
        <v>22</v>
      </c>
      <c r="L458">
        <v>1518242400</v>
      </c>
      <c r="M458" s="7">
        <f t="shared" si="29"/>
        <v>43141.25</v>
      </c>
      <c r="N458">
        <v>1518242400</v>
      </c>
      <c r="O458" s="7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1"/>
        <v>0.26640000000000003</v>
      </c>
      <c r="G459" t="s">
        <v>14</v>
      </c>
      <c r="H459">
        <v>46</v>
      </c>
      <c r="I459">
        <f t="shared" si="28"/>
        <v>28.956521739130434</v>
      </c>
      <c r="J459" t="s">
        <v>21</v>
      </c>
      <c r="K459" t="s">
        <v>22</v>
      </c>
      <c r="L459">
        <v>1476421200</v>
      </c>
      <c r="M459" s="7">
        <f t="shared" si="29"/>
        <v>42657.208333333328</v>
      </c>
      <c r="N459">
        <v>1476594000</v>
      </c>
      <c r="O459" s="7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1"/>
        <v>3.5120118343195266</v>
      </c>
      <c r="G460" t="s">
        <v>20</v>
      </c>
      <c r="H460">
        <v>2120</v>
      </c>
      <c r="I460">
        <f t="shared" si="28"/>
        <v>55.993396226415094</v>
      </c>
      <c r="J460" t="s">
        <v>21</v>
      </c>
      <c r="K460" t="s">
        <v>22</v>
      </c>
      <c r="L460">
        <v>1269752400</v>
      </c>
      <c r="M460" s="7">
        <f t="shared" si="29"/>
        <v>40265.208333333336</v>
      </c>
      <c r="N460">
        <v>1273554000</v>
      </c>
      <c r="O460" s="7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1"/>
        <v>0.90063492063492068</v>
      </c>
      <c r="G461" t="s">
        <v>14</v>
      </c>
      <c r="H461">
        <v>105</v>
      </c>
      <c r="I461">
        <f t="shared" si="28"/>
        <v>54.038095238095238</v>
      </c>
      <c r="J461" t="s">
        <v>21</v>
      </c>
      <c r="K461" t="s">
        <v>22</v>
      </c>
      <c r="L461">
        <v>1419746400</v>
      </c>
      <c r="M461" s="7">
        <f t="shared" si="29"/>
        <v>42001.25</v>
      </c>
      <c r="N461">
        <v>1421906400</v>
      </c>
      <c r="O461" s="7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1"/>
        <v>1.7162500000000001</v>
      </c>
      <c r="G462" t="s">
        <v>20</v>
      </c>
      <c r="H462">
        <v>50</v>
      </c>
      <c r="I462">
        <f t="shared" si="28"/>
        <v>82.38</v>
      </c>
      <c r="J462" t="s">
        <v>21</v>
      </c>
      <c r="K462" t="s">
        <v>22</v>
      </c>
      <c r="L462">
        <v>1281330000</v>
      </c>
      <c r="M462" s="7">
        <f t="shared" si="29"/>
        <v>40399.208333333336</v>
      </c>
      <c r="N462">
        <v>1281589200</v>
      </c>
      <c r="O462" s="7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1"/>
        <v>1.4104655870445344</v>
      </c>
      <c r="G463" t="s">
        <v>20</v>
      </c>
      <c r="H463">
        <v>2080</v>
      </c>
      <c r="I463">
        <f t="shared" si="28"/>
        <v>66.997115384615384</v>
      </c>
      <c r="J463" t="s">
        <v>21</v>
      </c>
      <c r="K463" t="s">
        <v>22</v>
      </c>
      <c r="L463">
        <v>1398661200</v>
      </c>
      <c r="M463" s="7">
        <f t="shared" si="29"/>
        <v>41757.208333333336</v>
      </c>
      <c r="N463">
        <v>1400389200</v>
      </c>
      <c r="O463" s="7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1"/>
        <v>0.30579449152542371</v>
      </c>
      <c r="G464" t="s">
        <v>14</v>
      </c>
      <c r="H464">
        <v>535</v>
      </c>
      <c r="I464">
        <f t="shared" si="28"/>
        <v>107.91401869158878</v>
      </c>
      <c r="J464" t="s">
        <v>21</v>
      </c>
      <c r="K464" t="s">
        <v>22</v>
      </c>
      <c r="L464">
        <v>1359525600</v>
      </c>
      <c r="M464" s="7">
        <f t="shared" si="29"/>
        <v>41304.25</v>
      </c>
      <c r="N464">
        <v>1362808800</v>
      </c>
      <c r="O464" s="7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17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1"/>
        <v>1.0816455696202532</v>
      </c>
      <c r="G465" t="s">
        <v>20</v>
      </c>
      <c r="H465">
        <v>2105</v>
      </c>
      <c r="I465">
        <f t="shared" si="28"/>
        <v>69.009501187648453</v>
      </c>
      <c r="J465" t="s">
        <v>21</v>
      </c>
      <c r="K465" t="s">
        <v>22</v>
      </c>
      <c r="L465">
        <v>1388469600</v>
      </c>
      <c r="M465" s="7">
        <f t="shared" si="29"/>
        <v>41639.25</v>
      </c>
      <c r="N465">
        <v>1388815200</v>
      </c>
      <c r="O465" s="7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1"/>
        <v>1.3345505617977529</v>
      </c>
      <c r="G466" t="s">
        <v>20</v>
      </c>
      <c r="H466">
        <v>2436</v>
      </c>
      <c r="I466">
        <f t="shared" si="28"/>
        <v>39.006568144499177</v>
      </c>
      <c r="J466" t="s">
        <v>21</v>
      </c>
      <c r="K466" t="s">
        <v>22</v>
      </c>
      <c r="L466">
        <v>1518328800</v>
      </c>
      <c r="M466" s="7">
        <f t="shared" si="29"/>
        <v>43142.25</v>
      </c>
      <c r="N466">
        <v>1519538400</v>
      </c>
      <c r="O466" s="7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1"/>
        <v>1.8785106382978722</v>
      </c>
      <c r="G467" t="s">
        <v>20</v>
      </c>
      <c r="H467">
        <v>80</v>
      </c>
      <c r="I467">
        <f t="shared" si="28"/>
        <v>110.3625</v>
      </c>
      <c r="J467" t="s">
        <v>21</v>
      </c>
      <c r="K467" t="s">
        <v>22</v>
      </c>
      <c r="L467">
        <v>1517032800</v>
      </c>
      <c r="M467" s="7">
        <f t="shared" si="29"/>
        <v>43127.25</v>
      </c>
      <c r="N467">
        <v>1517810400</v>
      </c>
      <c r="O467" s="7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1"/>
        <v>3.32</v>
      </c>
      <c r="G468" t="s">
        <v>20</v>
      </c>
      <c r="H468">
        <v>42</v>
      </c>
      <c r="I468">
        <f t="shared" si="28"/>
        <v>94.857142857142861</v>
      </c>
      <c r="J468" t="s">
        <v>21</v>
      </c>
      <c r="K468" t="s">
        <v>22</v>
      </c>
      <c r="L468">
        <v>1368594000</v>
      </c>
      <c r="M468" s="7">
        <f t="shared" si="29"/>
        <v>41409.208333333336</v>
      </c>
      <c r="N468">
        <v>1370581200</v>
      </c>
      <c r="O468" s="7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17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1"/>
        <v>5.7521428571428572</v>
      </c>
      <c r="G469" t="s">
        <v>20</v>
      </c>
      <c r="H469">
        <v>139</v>
      </c>
      <c r="I469">
        <f t="shared" si="28"/>
        <v>57.935251798561154</v>
      </c>
      <c r="J469" t="s">
        <v>15</v>
      </c>
      <c r="K469" t="s">
        <v>16</v>
      </c>
      <c r="L469">
        <v>1448258400</v>
      </c>
      <c r="M469" s="7">
        <f t="shared" si="29"/>
        <v>42331.25</v>
      </c>
      <c r="N469">
        <v>1448863200</v>
      </c>
      <c r="O469" s="7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1"/>
        <v>0.40500000000000003</v>
      </c>
      <c r="G470" t="s">
        <v>14</v>
      </c>
      <c r="H470">
        <v>16</v>
      </c>
      <c r="I470">
        <f t="shared" si="28"/>
        <v>101.25</v>
      </c>
      <c r="J470" t="s">
        <v>21</v>
      </c>
      <c r="K470" t="s">
        <v>22</v>
      </c>
      <c r="L470">
        <v>1555218000</v>
      </c>
      <c r="M470" s="7">
        <f t="shared" si="29"/>
        <v>43569.208333333328</v>
      </c>
      <c r="N470">
        <v>1556600400</v>
      </c>
      <c r="O470" s="7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1"/>
        <v>1.8442857142857143</v>
      </c>
      <c r="G471" t="s">
        <v>20</v>
      </c>
      <c r="H471">
        <v>159</v>
      </c>
      <c r="I471">
        <f t="shared" si="28"/>
        <v>64.95597484276729</v>
      </c>
      <c r="J471" t="s">
        <v>21</v>
      </c>
      <c r="K471" t="s">
        <v>22</v>
      </c>
      <c r="L471">
        <v>1431925200</v>
      </c>
      <c r="M471" s="7">
        <f t="shared" si="29"/>
        <v>42142.208333333328</v>
      </c>
      <c r="N471">
        <v>1432098000</v>
      </c>
      <c r="O471" s="7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1"/>
        <v>2.8580555555555556</v>
      </c>
      <c r="G472" t="s">
        <v>20</v>
      </c>
      <c r="H472">
        <v>381</v>
      </c>
      <c r="I472">
        <f t="shared" si="28"/>
        <v>27.00524934383202</v>
      </c>
      <c r="J472" t="s">
        <v>21</v>
      </c>
      <c r="K472" t="s">
        <v>22</v>
      </c>
      <c r="L472">
        <v>1481522400</v>
      </c>
      <c r="M472" s="7">
        <f t="shared" si="29"/>
        <v>42716.25</v>
      </c>
      <c r="N472">
        <v>1482127200</v>
      </c>
      <c r="O472" s="7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1"/>
        <v>3.19</v>
      </c>
      <c r="G473" t="s">
        <v>20</v>
      </c>
      <c r="H473">
        <v>194</v>
      </c>
      <c r="I473">
        <f t="shared" si="28"/>
        <v>50.97422680412371</v>
      </c>
      <c r="J473" t="s">
        <v>40</v>
      </c>
      <c r="K473" t="s">
        <v>41</v>
      </c>
      <c r="L473">
        <v>1335934800</v>
      </c>
      <c r="M473" s="7">
        <f t="shared" si="29"/>
        <v>41031.208333333336</v>
      </c>
      <c r="N473">
        <v>1335934800</v>
      </c>
      <c r="O473" s="7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17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1"/>
        <v>0.39234070221066319</v>
      </c>
      <c r="G474" t="s">
        <v>14</v>
      </c>
      <c r="H474">
        <v>575</v>
      </c>
      <c r="I474">
        <f t="shared" si="28"/>
        <v>104.94260869565217</v>
      </c>
      <c r="J474" t="s">
        <v>21</v>
      </c>
      <c r="K474" t="s">
        <v>22</v>
      </c>
      <c r="L474">
        <v>1552280400</v>
      </c>
      <c r="M474" s="7">
        <f t="shared" si="29"/>
        <v>43535.208333333328</v>
      </c>
      <c r="N474">
        <v>1556946000</v>
      </c>
      <c r="O474" s="7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1"/>
        <v>1.7814000000000001</v>
      </c>
      <c r="G475" t="s">
        <v>20</v>
      </c>
      <c r="H475">
        <v>106</v>
      </c>
      <c r="I475">
        <f t="shared" si="28"/>
        <v>84.028301886792448</v>
      </c>
      <c r="J475" t="s">
        <v>21</v>
      </c>
      <c r="K475" t="s">
        <v>22</v>
      </c>
      <c r="L475">
        <v>1529989200</v>
      </c>
      <c r="M475" s="7">
        <f t="shared" si="29"/>
        <v>43277.208333333328</v>
      </c>
      <c r="N475">
        <v>1530075600</v>
      </c>
      <c r="O475" s="7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1"/>
        <v>3.6515</v>
      </c>
      <c r="G476" t="s">
        <v>20</v>
      </c>
      <c r="H476">
        <v>142</v>
      </c>
      <c r="I476">
        <f t="shared" si="28"/>
        <v>102.85915492957747</v>
      </c>
      <c r="J476" t="s">
        <v>21</v>
      </c>
      <c r="K476" t="s">
        <v>22</v>
      </c>
      <c r="L476">
        <v>1418709600</v>
      </c>
      <c r="M476" s="7">
        <f t="shared" si="29"/>
        <v>41989.25</v>
      </c>
      <c r="N476">
        <v>1418796000</v>
      </c>
      <c r="O476" s="7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17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1"/>
        <v>1.1394594594594594</v>
      </c>
      <c r="G477" t="s">
        <v>20</v>
      </c>
      <c r="H477">
        <v>211</v>
      </c>
      <c r="I477">
        <f t="shared" si="28"/>
        <v>39.962085308056871</v>
      </c>
      <c r="J477" t="s">
        <v>21</v>
      </c>
      <c r="K477" t="s">
        <v>22</v>
      </c>
      <c r="L477">
        <v>1372136400</v>
      </c>
      <c r="M477" s="7">
        <f t="shared" si="29"/>
        <v>41450.208333333336</v>
      </c>
      <c r="N477">
        <v>1372482000</v>
      </c>
      <c r="O477" s="7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17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1"/>
        <v>0.29828720626631855</v>
      </c>
      <c r="G478" t="s">
        <v>14</v>
      </c>
      <c r="H478">
        <v>1120</v>
      </c>
      <c r="I478">
        <f t="shared" si="28"/>
        <v>51.001785714285717</v>
      </c>
      <c r="J478" t="s">
        <v>21</v>
      </c>
      <c r="K478" t="s">
        <v>22</v>
      </c>
      <c r="L478">
        <v>1533877200</v>
      </c>
      <c r="M478" s="7">
        <f t="shared" si="29"/>
        <v>43322.208333333328</v>
      </c>
      <c r="N478">
        <v>1534395600</v>
      </c>
      <c r="O478" s="7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1"/>
        <v>0.54270588235294115</v>
      </c>
      <c r="G479" t="s">
        <v>14</v>
      </c>
      <c r="H479">
        <v>113</v>
      </c>
      <c r="I479">
        <f t="shared" si="28"/>
        <v>40.823008849557525</v>
      </c>
      <c r="J479" t="s">
        <v>21</v>
      </c>
      <c r="K479" t="s">
        <v>22</v>
      </c>
      <c r="L479">
        <v>1309064400</v>
      </c>
      <c r="M479" s="7">
        <f t="shared" si="29"/>
        <v>40720.208333333336</v>
      </c>
      <c r="N479">
        <v>1311397200</v>
      </c>
      <c r="O479" s="7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1"/>
        <v>2.3634156976744185</v>
      </c>
      <c r="G480" t="s">
        <v>20</v>
      </c>
      <c r="H480">
        <v>2756</v>
      </c>
      <c r="I480">
        <f t="shared" si="28"/>
        <v>58.999637155297535</v>
      </c>
      <c r="J480" t="s">
        <v>21</v>
      </c>
      <c r="K480" t="s">
        <v>22</v>
      </c>
      <c r="L480">
        <v>1425877200</v>
      </c>
      <c r="M480" s="7">
        <f t="shared" si="29"/>
        <v>42072.208333333328</v>
      </c>
      <c r="N480">
        <v>1426914000</v>
      </c>
      <c r="O480" s="7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1"/>
        <v>5.1291666666666664</v>
      </c>
      <c r="G481" t="s">
        <v>20</v>
      </c>
      <c r="H481">
        <v>173</v>
      </c>
      <c r="I481">
        <f t="shared" si="28"/>
        <v>71.156069364161851</v>
      </c>
      <c r="J481" t="s">
        <v>40</v>
      </c>
      <c r="K481" t="s">
        <v>41</v>
      </c>
      <c r="L481">
        <v>1501304400</v>
      </c>
      <c r="M481" s="7">
        <f t="shared" si="29"/>
        <v>42945.208333333328</v>
      </c>
      <c r="N481">
        <v>1501477200</v>
      </c>
      <c r="O481" s="7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1"/>
        <v>1.0065116279069768</v>
      </c>
      <c r="G482" t="s">
        <v>20</v>
      </c>
      <c r="H482">
        <v>87</v>
      </c>
      <c r="I482">
        <f t="shared" si="28"/>
        <v>99.494252873563212</v>
      </c>
      <c r="J482" t="s">
        <v>21</v>
      </c>
      <c r="K482" t="s">
        <v>22</v>
      </c>
      <c r="L482">
        <v>1268287200</v>
      </c>
      <c r="M482" s="7">
        <f t="shared" si="29"/>
        <v>40248.25</v>
      </c>
      <c r="N482">
        <v>1269061200</v>
      </c>
      <c r="O482" s="7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17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1"/>
        <v>0.81348423194303154</v>
      </c>
      <c r="G483" t="s">
        <v>14</v>
      </c>
      <c r="H483">
        <v>1538</v>
      </c>
      <c r="I483">
        <f t="shared" si="28"/>
        <v>103.98634590377114</v>
      </c>
      <c r="J483" t="s">
        <v>21</v>
      </c>
      <c r="K483" t="s">
        <v>22</v>
      </c>
      <c r="L483">
        <v>1412139600</v>
      </c>
      <c r="M483" s="7">
        <f t="shared" si="29"/>
        <v>41913.208333333336</v>
      </c>
      <c r="N483">
        <v>1415772000</v>
      </c>
      <c r="O483" s="7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17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1"/>
        <v>0.16404761904761905</v>
      </c>
      <c r="G484" t="s">
        <v>14</v>
      </c>
      <c r="H484">
        <v>9</v>
      </c>
      <c r="I484">
        <f t="shared" si="28"/>
        <v>76.555555555555557</v>
      </c>
      <c r="J484" t="s">
        <v>21</v>
      </c>
      <c r="K484" t="s">
        <v>22</v>
      </c>
      <c r="L484">
        <v>1330063200</v>
      </c>
      <c r="M484" s="7">
        <f t="shared" si="29"/>
        <v>40963.25</v>
      </c>
      <c r="N484">
        <v>1331013600</v>
      </c>
      <c r="O484" s="7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1"/>
        <v>0.52774617067833696</v>
      </c>
      <c r="G485" t="s">
        <v>14</v>
      </c>
      <c r="H485">
        <v>554</v>
      </c>
      <c r="I485">
        <f t="shared" si="28"/>
        <v>87.068592057761734</v>
      </c>
      <c r="J485" t="s">
        <v>21</v>
      </c>
      <c r="K485" t="s">
        <v>22</v>
      </c>
      <c r="L485">
        <v>1576130400</v>
      </c>
      <c r="M485" s="7">
        <f t="shared" si="29"/>
        <v>43811.25</v>
      </c>
      <c r="N485">
        <v>1576735200</v>
      </c>
      <c r="O485" s="7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1"/>
        <v>2.6020608108108108</v>
      </c>
      <c r="G486" t="s">
        <v>20</v>
      </c>
      <c r="H486">
        <v>1572</v>
      </c>
      <c r="I486">
        <f t="shared" si="28"/>
        <v>48.99554707379135</v>
      </c>
      <c r="J486" t="s">
        <v>40</v>
      </c>
      <c r="K486" t="s">
        <v>41</v>
      </c>
      <c r="L486">
        <v>1407128400</v>
      </c>
      <c r="M486" s="7">
        <f t="shared" si="29"/>
        <v>41855.208333333336</v>
      </c>
      <c r="N486">
        <v>1411362000</v>
      </c>
      <c r="O486" s="7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17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1"/>
        <v>0.30732891832229581</v>
      </c>
      <c r="G487" t="s">
        <v>14</v>
      </c>
      <c r="H487">
        <v>648</v>
      </c>
      <c r="I487">
        <f t="shared" si="28"/>
        <v>42.969135802469133</v>
      </c>
      <c r="J487" t="s">
        <v>40</v>
      </c>
      <c r="K487" t="s">
        <v>41</v>
      </c>
      <c r="L487">
        <v>1560142800</v>
      </c>
      <c r="M487" s="7">
        <f t="shared" si="29"/>
        <v>43626.208333333328</v>
      </c>
      <c r="N487">
        <v>1563685200</v>
      </c>
      <c r="O487" s="7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17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1"/>
        <v>0.13500000000000001</v>
      </c>
      <c r="G488" t="s">
        <v>14</v>
      </c>
      <c r="H488">
        <v>21</v>
      </c>
      <c r="I488">
        <f t="shared" si="28"/>
        <v>33.428571428571431</v>
      </c>
      <c r="J488" t="s">
        <v>40</v>
      </c>
      <c r="K488" t="s">
        <v>41</v>
      </c>
      <c r="L488">
        <v>1520575200</v>
      </c>
      <c r="M488" s="7">
        <f t="shared" si="29"/>
        <v>43168.25</v>
      </c>
      <c r="N488">
        <v>1521867600</v>
      </c>
      <c r="O488" s="7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1"/>
        <v>1.7862556663644606</v>
      </c>
      <c r="G489" t="s">
        <v>20</v>
      </c>
      <c r="H489">
        <v>2346</v>
      </c>
      <c r="I489">
        <f t="shared" si="28"/>
        <v>83.982949701619773</v>
      </c>
      <c r="J489" t="s">
        <v>21</v>
      </c>
      <c r="K489" t="s">
        <v>22</v>
      </c>
      <c r="L489">
        <v>1492664400</v>
      </c>
      <c r="M489" s="7">
        <f t="shared" si="29"/>
        <v>42845.208333333328</v>
      </c>
      <c r="N489">
        <v>1495515600</v>
      </c>
      <c r="O489" s="7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1"/>
        <v>2.2005660377358489</v>
      </c>
      <c r="G490" t="s">
        <v>20</v>
      </c>
      <c r="H490">
        <v>115</v>
      </c>
      <c r="I490">
        <f t="shared" si="28"/>
        <v>101.41739130434783</v>
      </c>
      <c r="J490" t="s">
        <v>21</v>
      </c>
      <c r="K490" t="s">
        <v>22</v>
      </c>
      <c r="L490">
        <v>1454479200</v>
      </c>
      <c r="M490" s="7">
        <f t="shared" si="29"/>
        <v>42403.25</v>
      </c>
      <c r="N490">
        <v>1455948000</v>
      </c>
      <c r="O490" s="7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1"/>
        <v>1.015108695652174</v>
      </c>
      <c r="G491" t="s">
        <v>20</v>
      </c>
      <c r="H491">
        <v>85</v>
      </c>
      <c r="I491">
        <f t="shared" si="28"/>
        <v>109.87058823529412</v>
      </c>
      <c r="J491" t="s">
        <v>107</v>
      </c>
      <c r="K491" t="s">
        <v>108</v>
      </c>
      <c r="L491">
        <v>1281934800</v>
      </c>
      <c r="M491" s="7">
        <f t="shared" si="29"/>
        <v>40406.208333333336</v>
      </c>
      <c r="N491">
        <v>1282366800</v>
      </c>
      <c r="O491" s="7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1"/>
        <v>1.915</v>
      </c>
      <c r="G492" t="s">
        <v>20</v>
      </c>
      <c r="H492">
        <v>144</v>
      </c>
      <c r="I492">
        <f t="shared" si="28"/>
        <v>31.916666666666668</v>
      </c>
      <c r="J492" t="s">
        <v>21</v>
      </c>
      <c r="K492" t="s">
        <v>22</v>
      </c>
      <c r="L492">
        <v>1573970400</v>
      </c>
      <c r="M492" s="7">
        <f t="shared" si="29"/>
        <v>43786.25</v>
      </c>
      <c r="N492">
        <v>1574575200</v>
      </c>
      <c r="O492" s="7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17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1"/>
        <v>3.0534683098591549</v>
      </c>
      <c r="G493" t="s">
        <v>20</v>
      </c>
      <c r="H493">
        <v>2443</v>
      </c>
      <c r="I493">
        <f t="shared" si="28"/>
        <v>70.993450675399103</v>
      </c>
      <c r="J493" t="s">
        <v>21</v>
      </c>
      <c r="K493" t="s">
        <v>22</v>
      </c>
      <c r="L493">
        <v>1372654800</v>
      </c>
      <c r="M493" s="7">
        <f t="shared" si="29"/>
        <v>41456.208333333336</v>
      </c>
      <c r="N493">
        <v>1374901200</v>
      </c>
      <c r="O493" s="7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1"/>
        <v>0.23995287958115183</v>
      </c>
      <c r="G494" t="s">
        <v>74</v>
      </c>
      <c r="H494">
        <v>595</v>
      </c>
      <c r="I494">
        <f t="shared" si="28"/>
        <v>77.026890756302521</v>
      </c>
      <c r="J494" t="s">
        <v>21</v>
      </c>
      <c r="K494" t="s">
        <v>22</v>
      </c>
      <c r="L494">
        <v>1275886800</v>
      </c>
      <c r="M494" s="7">
        <f t="shared" si="29"/>
        <v>40336.208333333336</v>
      </c>
      <c r="N494">
        <v>1278910800</v>
      </c>
      <c r="O494" s="7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1"/>
        <v>7.2377777777777776</v>
      </c>
      <c r="G495" t="s">
        <v>20</v>
      </c>
      <c r="H495">
        <v>64</v>
      </c>
      <c r="I495">
        <f t="shared" si="28"/>
        <v>101.78125</v>
      </c>
      <c r="J495" t="s">
        <v>21</v>
      </c>
      <c r="K495" t="s">
        <v>22</v>
      </c>
      <c r="L495">
        <v>1561784400</v>
      </c>
      <c r="M495" s="7">
        <f t="shared" si="29"/>
        <v>43645.208333333328</v>
      </c>
      <c r="N495">
        <v>1562907600</v>
      </c>
      <c r="O495" s="7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1"/>
        <v>5.4736000000000002</v>
      </c>
      <c r="G496" t="s">
        <v>20</v>
      </c>
      <c r="H496">
        <v>268</v>
      </c>
      <c r="I496">
        <f t="shared" si="28"/>
        <v>51.059701492537314</v>
      </c>
      <c r="J496" t="s">
        <v>21</v>
      </c>
      <c r="K496" t="s">
        <v>22</v>
      </c>
      <c r="L496">
        <v>1332392400</v>
      </c>
      <c r="M496" s="7">
        <f t="shared" si="29"/>
        <v>40990.208333333336</v>
      </c>
      <c r="N496">
        <v>1332478800</v>
      </c>
      <c r="O496" s="7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1"/>
        <v>4.1449999999999996</v>
      </c>
      <c r="G497" t="s">
        <v>20</v>
      </c>
      <c r="H497">
        <v>195</v>
      </c>
      <c r="I497">
        <f t="shared" si="28"/>
        <v>68.02051282051282</v>
      </c>
      <c r="J497" t="s">
        <v>36</v>
      </c>
      <c r="K497" t="s">
        <v>37</v>
      </c>
      <c r="L497">
        <v>1402376400</v>
      </c>
      <c r="M497" s="7">
        <f t="shared" si="29"/>
        <v>41800.208333333336</v>
      </c>
      <c r="N497">
        <v>1402722000</v>
      </c>
      <c r="O497" s="7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1"/>
        <v>9.0696409140369975E-3</v>
      </c>
      <c r="G498" t="s">
        <v>14</v>
      </c>
      <c r="H498">
        <v>54</v>
      </c>
      <c r="I498">
        <f t="shared" si="28"/>
        <v>30.87037037037037</v>
      </c>
      <c r="J498" t="s">
        <v>21</v>
      </c>
      <c r="K498" t="s">
        <v>22</v>
      </c>
      <c r="L498">
        <v>1495342800</v>
      </c>
      <c r="M498" s="7">
        <f t="shared" si="29"/>
        <v>42876.208333333328</v>
      </c>
      <c r="N498">
        <v>1496811600</v>
      </c>
      <c r="O498" s="7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1"/>
        <v>0.34173469387755101</v>
      </c>
      <c r="G499" t="s">
        <v>14</v>
      </c>
      <c r="H499">
        <v>120</v>
      </c>
      <c r="I499">
        <f t="shared" si="28"/>
        <v>27.908333333333335</v>
      </c>
      <c r="J499" t="s">
        <v>21</v>
      </c>
      <c r="K499" t="s">
        <v>22</v>
      </c>
      <c r="L499">
        <v>1482213600</v>
      </c>
      <c r="M499" s="7">
        <f t="shared" si="29"/>
        <v>42724.25</v>
      </c>
      <c r="N499">
        <v>1482213600</v>
      </c>
      <c r="O499" s="7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1"/>
        <v>0.239488107549121</v>
      </c>
      <c r="G500" t="s">
        <v>14</v>
      </c>
      <c r="H500">
        <v>579</v>
      </c>
      <c r="I500">
        <f t="shared" si="28"/>
        <v>79.994818652849744</v>
      </c>
      <c r="J500" t="s">
        <v>36</v>
      </c>
      <c r="K500" t="s">
        <v>37</v>
      </c>
      <c r="L500">
        <v>1420092000</v>
      </c>
      <c r="M500" s="7">
        <f t="shared" si="29"/>
        <v>42005.25</v>
      </c>
      <c r="N500">
        <v>1420264800</v>
      </c>
      <c r="O500" s="7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17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1"/>
        <v>0.48072649572649573</v>
      </c>
      <c r="G501" t="s">
        <v>14</v>
      </c>
      <c r="H501">
        <v>2072</v>
      </c>
      <c r="I501">
        <f t="shared" si="28"/>
        <v>38.003378378378379</v>
      </c>
      <c r="J501" t="s">
        <v>21</v>
      </c>
      <c r="K501" t="s">
        <v>22</v>
      </c>
      <c r="L501">
        <v>1458018000</v>
      </c>
      <c r="M501" s="7">
        <f t="shared" si="29"/>
        <v>42444.208333333328</v>
      </c>
      <c r="N501">
        <v>1458450000</v>
      </c>
      <c r="O501" s="7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1"/>
        <v>0</v>
      </c>
      <c r="G502" t="s">
        <v>14</v>
      </c>
      <c r="H502">
        <v>0</v>
      </c>
      <c r="I502" t="e">
        <f t="shared" si="28"/>
        <v>#DIV/0!</v>
      </c>
      <c r="J502" t="s">
        <v>21</v>
      </c>
      <c r="K502" t="s">
        <v>22</v>
      </c>
      <c r="L502">
        <v>1367384400</v>
      </c>
      <c r="M502" s="7">
        <f t="shared" si="29"/>
        <v>41395.208333333336</v>
      </c>
      <c r="N502">
        <v>1369803600</v>
      </c>
      <c r="O502" s="7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1"/>
        <v>0.70145182291666663</v>
      </c>
      <c r="G503" t="s">
        <v>14</v>
      </c>
      <c r="H503">
        <v>1796</v>
      </c>
      <c r="I503">
        <f t="shared" si="28"/>
        <v>59.990534521158132</v>
      </c>
      <c r="J503" t="s">
        <v>21</v>
      </c>
      <c r="K503" t="s">
        <v>22</v>
      </c>
      <c r="L503">
        <v>1363064400</v>
      </c>
      <c r="M503" s="7">
        <f t="shared" si="29"/>
        <v>41345.208333333336</v>
      </c>
      <c r="N503">
        <v>1363237200</v>
      </c>
      <c r="O503" s="7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1"/>
        <v>5.2992307692307694</v>
      </c>
      <c r="G504" t="s">
        <v>20</v>
      </c>
      <c r="H504">
        <v>186</v>
      </c>
      <c r="I504">
        <f t="shared" si="28"/>
        <v>37.037634408602152</v>
      </c>
      <c r="J504" t="s">
        <v>26</v>
      </c>
      <c r="K504" t="s">
        <v>27</v>
      </c>
      <c r="L504">
        <v>1343365200</v>
      </c>
      <c r="M504" s="7">
        <f t="shared" si="29"/>
        <v>41117.208333333336</v>
      </c>
      <c r="N504">
        <v>1345870800</v>
      </c>
      <c r="O504" s="7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17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1"/>
        <v>1.8032549019607844</v>
      </c>
      <c r="G505" t="s">
        <v>20</v>
      </c>
      <c r="H505">
        <v>460</v>
      </c>
      <c r="I505">
        <f t="shared" si="28"/>
        <v>99.963043478260872</v>
      </c>
      <c r="J505" t="s">
        <v>21</v>
      </c>
      <c r="K505" t="s">
        <v>22</v>
      </c>
      <c r="L505">
        <v>1435726800</v>
      </c>
      <c r="M505" s="7">
        <f t="shared" si="29"/>
        <v>42186.208333333328</v>
      </c>
      <c r="N505">
        <v>1437454800</v>
      </c>
      <c r="O505" s="7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1"/>
        <v>0.92320000000000002</v>
      </c>
      <c r="G506" t="s">
        <v>14</v>
      </c>
      <c r="H506">
        <v>62</v>
      </c>
      <c r="I506">
        <f t="shared" si="28"/>
        <v>111.6774193548387</v>
      </c>
      <c r="J506" t="s">
        <v>107</v>
      </c>
      <c r="K506" t="s">
        <v>108</v>
      </c>
      <c r="L506">
        <v>1431925200</v>
      </c>
      <c r="M506" s="7">
        <f t="shared" si="29"/>
        <v>42142.208333333328</v>
      </c>
      <c r="N506">
        <v>1432011600</v>
      </c>
      <c r="O506" s="7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1"/>
        <v>0.13901001112347053</v>
      </c>
      <c r="G507" t="s">
        <v>14</v>
      </c>
      <c r="H507">
        <v>347</v>
      </c>
      <c r="I507">
        <f t="shared" si="28"/>
        <v>36.014409221902014</v>
      </c>
      <c r="J507" t="s">
        <v>21</v>
      </c>
      <c r="K507" t="s">
        <v>22</v>
      </c>
      <c r="L507">
        <v>1362722400</v>
      </c>
      <c r="M507" s="7">
        <f t="shared" si="29"/>
        <v>41341.25</v>
      </c>
      <c r="N507">
        <v>1366347600</v>
      </c>
      <c r="O507" s="7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1"/>
        <v>9.2707777777777771</v>
      </c>
      <c r="G508" t="s">
        <v>20</v>
      </c>
      <c r="H508">
        <v>2528</v>
      </c>
      <c r="I508">
        <f t="shared" si="28"/>
        <v>66.010284810126578</v>
      </c>
      <c r="J508" t="s">
        <v>21</v>
      </c>
      <c r="K508" t="s">
        <v>22</v>
      </c>
      <c r="L508">
        <v>1511416800</v>
      </c>
      <c r="M508" s="7">
        <f t="shared" si="29"/>
        <v>43062.25</v>
      </c>
      <c r="N508">
        <v>1512885600</v>
      </c>
      <c r="O508" s="7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17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1"/>
        <v>0.39857142857142858</v>
      </c>
      <c r="G509" t="s">
        <v>14</v>
      </c>
      <c r="H509">
        <v>19</v>
      </c>
      <c r="I509">
        <f t="shared" si="28"/>
        <v>44.05263157894737</v>
      </c>
      <c r="J509" t="s">
        <v>21</v>
      </c>
      <c r="K509" t="s">
        <v>22</v>
      </c>
      <c r="L509">
        <v>1365483600</v>
      </c>
      <c r="M509" s="7">
        <f t="shared" si="29"/>
        <v>41373.208333333336</v>
      </c>
      <c r="N509">
        <v>1369717200</v>
      </c>
      <c r="O509" s="7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1"/>
        <v>1.1222929936305732</v>
      </c>
      <c r="G510" t="s">
        <v>20</v>
      </c>
      <c r="H510">
        <v>3657</v>
      </c>
      <c r="I510">
        <f t="shared" si="28"/>
        <v>52.999726551818434</v>
      </c>
      <c r="J510" t="s">
        <v>21</v>
      </c>
      <c r="K510" t="s">
        <v>22</v>
      </c>
      <c r="L510">
        <v>1532840400</v>
      </c>
      <c r="M510" s="7">
        <f t="shared" si="29"/>
        <v>43310.208333333328</v>
      </c>
      <c r="N510">
        <v>1534654800</v>
      </c>
      <c r="O510" s="7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1"/>
        <v>0.70925816023738875</v>
      </c>
      <c r="G511" t="s">
        <v>14</v>
      </c>
      <c r="H511">
        <v>1258</v>
      </c>
      <c r="I511">
        <f t="shared" si="28"/>
        <v>95</v>
      </c>
      <c r="J511" t="s">
        <v>21</v>
      </c>
      <c r="K511" t="s">
        <v>22</v>
      </c>
      <c r="L511">
        <v>1336194000</v>
      </c>
      <c r="M511" s="7">
        <f t="shared" si="29"/>
        <v>41034.208333333336</v>
      </c>
      <c r="N511">
        <v>1337058000</v>
      </c>
      <c r="O511" s="7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1"/>
        <v>1.1908974358974358</v>
      </c>
      <c r="G512" t="s">
        <v>20</v>
      </c>
      <c r="H512">
        <v>131</v>
      </c>
      <c r="I512">
        <f t="shared" si="28"/>
        <v>70.908396946564892</v>
      </c>
      <c r="J512" t="s">
        <v>26</v>
      </c>
      <c r="K512" t="s">
        <v>27</v>
      </c>
      <c r="L512">
        <v>1527742800</v>
      </c>
      <c r="M512" s="7">
        <f t="shared" si="29"/>
        <v>43251.208333333328</v>
      </c>
      <c r="N512">
        <v>1529816400</v>
      </c>
      <c r="O512" s="7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1"/>
        <v>0.24017591339648173</v>
      </c>
      <c r="G513" t="s">
        <v>14</v>
      </c>
      <c r="H513">
        <v>362</v>
      </c>
      <c r="I513">
        <f t="shared" si="28"/>
        <v>98.060773480662988</v>
      </c>
      <c r="J513" t="s">
        <v>21</v>
      </c>
      <c r="K513" t="s">
        <v>22</v>
      </c>
      <c r="L513">
        <v>1564030800</v>
      </c>
      <c r="M513" s="7">
        <f t="shared" si="29"/>
        <v>43671.208333333328</v>
      </c>
      <c r="N513">
        <v>1564894800</v>
      </c>
      <c r="O513" s="7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1"/>
        <v>1.3931868131868133</v>
      </c>
      <c r="G514" t="s">
        <v>20</v>
      </c>
      <c r="H514">
        <v>239</v>
      </c>
      <c r="I514">
        <f t="shared" ref="I514:I577" si="32">E514/H514</f>
        <v>53.046025104602514</v>
      </c>
      <c r="J514" t="s">
        <v>21</v>
      </c>
      <c r="K514" t="s">
        <v>22</v>
      </c>
      <c r="L514">
        <v>1404536400</v>
      </c>
      <c r="M514" s="7">
        <f t="shared" si="29"/>
        <v>41825.208333333336</v>
      </c>
      <c r="N514">
        <v>1404622800</v>
      </c>
      <c r="O514" s="7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1"/>
        <v>0.39277108433734942</v>
      </c>
      <c r="G515" t="s">
        <v>74</v>
      </c>
      <c r="H515">
        <v>35</v>
      </c>
      <c r="I515">
        <f t="shared" si="32"/>
        <v>93.142857142857139</v>
      </c>
      <c r="J515" t="s">
        <v>21</v>
      </c>
      <c r="K515" t="s">
        <v>22</v>
      </c>
      <c r="L515">
        <v>1284008400</v>
      </c>
      <c r="M515" s="7">
        <f t="shared" ref="M515:M578" si="33">(((L515/60)/60)/24)+DATE(1970,1,1)</f>
        <v>40430.208333333336</v>
      </c>
      <c r="N515">
        <v>1284181200</v>
      </c>
      <c r="O515" s="7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1"/>
        <v>0.22439077144917088</v>
      </c>
      <c r="G516" t="s">
        <v>74</v>
      </c>
      <c r="H516">
        <v>528</v>
      </c>
      <c r="I516">
        <f t="shared" si="32"/>
        <v>58.945075757575758</v>
      </c>
      <c r="J516" t="s">
        <v>98</v>
      </c>
      <c r="K516" t="s">
        <v>99</v>
      </c>
      <c r="L516">
        <v>1386309600</v>
      </c>
      <c r="M516" s="7">
        <f t="shared" si="33"/>
        <v>41614.25</v>
      </c>
      <c r="N516">
        <v>1386741600</v>
      </c>
      <c r="O516" s="7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ref="F517:F580" si="35">E517/D517</f>
        <v>0.55779069767441858</v>
      </c>
      <c r="G517" t="s">
        <v>14</v>
      </c>
      <c r="H517">
        <v>133</v>
      </c>
      <c r="I517">
        <f t="shared" si="32"/>
        <v>36.067669172932334</v>
      </c>
      <c r="J517" t="s">
        <v>15</v>
      </c>
      <c r="K517" t="s">
        <v>16</v>
      </c>
      <c r="L517">
        <v>1324620000</v>
      </c>
      <c r="M517" s="7">
        <f t="shared" si="33"/>
        <v>40900.25</v>
      </c>
      <c r="N517">
        <v>1324792800</v>
      </c>
      <c r="O517" s="7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5"/>
        <v>0.42523125996810207</v>
      </c>
      <c r="G518" t="s">
        <v>14</v>
      </c>
      <c r="H518">
        <v>846</v>
      </c>
      <c r="I518">
        <f t="shared" si="32"/>
        <v>63.030732860520096</v>
      </c>
      <c r="J518" t="s">
        <v>21</v>
      </c>
      <c r="K518" t="s">
        <v>22</v>
      </c>
      <c r="L518">
        <v>1281070800</v>
      </c>
      <c r="M518" s="7">
        <f t="shared" si="33"/>
        <v>40396.208333333336</v>
      </c>
      <c r="N518">
        <v>1284354000</v>
      </c>
      <c r="O518" s="7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5"/>
        <v>1.1200000000000001</v>
      </c>
      <c r="G519" t="s">
        <v>20</v>
      </c>
      <c r="H519">
        <v>78</v>
      </c>
      <c r="I519">
        <f t="shared" si="32"/>
        <v>84.717948717948715</v>
      </c>
      <c r="J519" t="s">
        <v>21</v>
      </c>
      <c r="K519" t="s">
        <v>22</v>
      </c>
      <c r="L519">
        <v>1493960400</v>
      </c>
      <c r="M519" s="7">
        <f t="shared" si="33"/>
        <v>42860.208333333328</v>
      </c>
      <c r="N519">
        <v>1494392400</v>
      </c>
      <c r="O519" s="7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17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5"/>
        <v>7.0681818181818179E-2</v>
      </c>
      <c r="G520" t="s">
        <v>14</v>
      </c>
      <c r="H520">
        <v>10</v>
      </c>
      <c r="I520">
        <f t="shared" si="32"/>
        <v>62.2</v>
      </c>
      <c r="J520" t="s">
        <v>21</v>
      </c>
      <c r="K520" t="s">
        <v>22</v>
      </c>
      <c r="L520">
        <v>1519365600</v>
      </c>
      <c r="M520" s="7">
        <f t="shared" si="33"/>
        <v>43154.25</v>
      </c>
      <c r="N520">
        <v>1519538400</v>
      </c>
      <c r="O520" s="7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5"/>
        <v>1.0174563871693867</v>
      </c>
      <c r="G521" t="s">
        <v>20</v>
      </c>
      <c r="H521">
        <v>1773</v>
      </c>
      <c r="I521">
        <f t="shared" si="32"/>
        <v>101.97518330513255</v>
      </c>
      <c r="J521" t="s">
        <v>21</v>
      </c>
      <c r="K521" t="s">
        <v>22</v>
      </c>
      <c r="L521">
        <v>1420696800</v>
      </c>
      <c r="M521" s="7">
        <f t="shared" si="33"/>
        <v>42012.25</v>
      </c>
      <c r="N521">
        <v>1421906400</v>
      </c>
      <c r="O521" s="7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5"/>
        <v>4.2575000000000003</v>
      </c>
      <c r="G522" t="s">
        <v>20</v>
      </c>
      <c r="H522">
        <v>32</v>
      </c>
      <c r="I522">
        <f t="shared" si="32"/>
        <v>106.4375</v>
      </c>
      <c r="J522" t="s">
        <v>21</v>
      </c>
      <c r="K522" t="s">
        <v>22</v>
      </c>
      <c r="L522">
        <v>1555650000</v>
      </c>
      <c r="M522" s="7">
        <f t="shared" si="33"/>
        <v>43574.208333333328</v>
      </c>
      <c r="N522">
        <v>1555909200</v>
      </c>
      <c r="O522" s="7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5"/>
        <v>1.4553947368421052</v>
      </c>
      <c r="G523" t="s">
        <v>20</v>
      </c>
      <c r="H523">
        <v>369</v>
      </c>
      <c r="I523">
        <f t="shared" si="32"/>
        <v>29.975609756097562</v>
      </c>
      <c r="J523" t="s">
        <v>21</v>
      </c>
      <c r="K523" t="s">
        <v>22</v>
      </c>
      <c r="L523">
        <v>1471928400</v>
      </c>
      <c r="M523" s="7">
        <f t="shared" si="33"/>
        <v>42605.208333333328</v>
      </c>
      <c r="N523">
        <v>1472446800</v>
      </c>
      <c r="O523" s="7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17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5"/>
        <v>0.32453465346534655</v>
      </c>
      <c r="G524" t="s">
        <v>14</v>
      </c>
      <c r="H524">
        <v>191</v>
      </c>
      <c r="I524">
        <f t="shared" si="32"/>
        <v>85.806282722513089</v>
      </c>
      <c r="J524" t="s">
        <v>21</v>
      </c>
      <c r="K524" t="s">
        <v>22</v>
      </c>
      <c r="L524">
        <v>1341291600</v>
      </c>
      <c r="M524" s="7">
        <f t="shared" si="33"/>
        <v>41093.208333333336</v>
      </c>
      <c r="N524">
        <v>1342328400</v>
      </c>
      <c r="O524" s="7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5"/>
        <v>7.003333333333333</v>
      </c>
      <c r="G525" t="s">
        <v>20</v>
      </c>
      <c r="H525">
        <v>89</v>
      </c>
      <c r="I525">
        <f t="shared" si="32"/>
        <v>70.82022471910112</v>
      </c>
      <c r="J525" t="s">
        <v>21</v>
      </c>
      <c r="K525" t="s">
        <v>22</v>
      </c>
      <c r="L525">
        <v>1267682400</v>
      </c>
      <c r="M525" s="7">
        <f t="shared" si="33"/>
        <v>40241.25</v>
      </c>
      <c r="N525">
        <v>1268114400</v>
      </c>
      <c r="O525" s="7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5"/>
        <v>0.83904860392967939</v>
      </c>
      <c r="G526" t="s">
        <v>14</v>
      </c>
      <c r="H526">
        <v>1979</v>
      </c>
      <c r="I526">
        <f t="shared" si="32"/>
        <v>40.998484082870135</v>
      </c>
      <c r="J526" t="s">
        <v>21</v>
      </c>
      <c r="K526" t="s">
        <v>22</v>
      </c>
      <c r="L526">
        <v>1272258000</v>
      </c>
      <c r="M526" s="7">
        <f t="shared" si="33"/>
        <v>40294.208333333336</v>
      </c>
      <c r="N526">
        <v>1273381200</v>
      </c>
      <c r="O526" s="7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7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5"/>
        <v>0.84190476190476193</v>
      </c>
      <c r="G527" t="s">
        <v>14</v>
      </c>
      <c r="H527">
        <v>63</v>
      </c>
      <c r="I527">
        <f t="shared" si="32"/>
        <v>28.063492063492063</v>
      </c>
      <c r="J527" t="s">
        <v>21</v>
      </c>
      <c r="K527" t="s">
        <v>22</v>
      </c>
      <c r="L527">
        <v>1290492000</v>
      </c>
      <c r="M527" s="7">
        <f t="shared" si="33"/>
        <v>40505.25</v>
      </c>
      <c r="N527">
        <v>1290837600</v>
      </c>
      <c r="O527" s="7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17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5"/>
        <v>1.5595180722891566</v>
      </c>
      <c r="G528" t="s">
        <v>20</v>
      </c>
      <c r="H528">
        <v>147</v>
      </c>
      <c r="I528">
        <f t="shared" si="32"/>
        <v>88.054421768707485</v>
      </c>
      <c r="J528" t="s">
        <v>21</v>
      </c>
      <c r="K528" t="s">
        <v>22</v>
      </c>
      <c r="L528">
        <v>1451109600</v>
      </c>
      <c r="M528" s="7">
        <f t="shared" si="33"/>
        <v>42364.25</v>
      </c>
      <c r="N528">
        <v>1454306400</v>
      </c>
      <c r="O528" s="7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5"/>
        <v>0.99619450317124736</v>
      </c>
      <c r="G529" t="s">
        <v>14</v>
      </c>
      <c r="H529">
        <v>6080</v>
      </c>
      <c r="I529">
        <f t="shared" si="32"/>
        <v>31</v>
      </c>
      <c r="J529" t="s">
        <v>15</v>
      </c>
      <c r="K529" t="s">
        <v>16</v>
      </c>
      <c r="L529">
        <v>1454652000</v>
      </c>
      <c r="M529" s="7">
        <f t="shared" si="33"/>
        <v>42405.25</v>
      </c>
      <c r="N529">
        <v>1457762400</v>
      </c>
      <c r="O529" s="7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5"/>
        <v>0.80300000000000005</v>
      </c>
      <c r="G530" t="s">
        <v>14</v>
      </c>
      <c r="H530">
        <v>80</v>
      </c>
      <c r="I530">
        <f t="shared" si="32"/>
        <v>90.337500000000006</v>
      </c>
      <c r="J530" t="s">
        <v>40</v>
      </c>
      <c r="K530" t="s">
        <v>41</v>
      </c>
      <c r="L530">
        <v>1385186400</v>
      </c>
      <c r="M530" s="7">
        <f t="shared" si="33"/>
        <v>41601.25</v>
      </c>
      <c r="N530">
        <v>1389074400</v>
      </c>
      <c r="O530" s="7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5"/>
        <v>0.11254901960784314</v>
      </c>
      <c r="G531" t="s">
        <v>14</v>
      </c>
      <c r="H531">
        <v>9</v>
      </c>
      <c r="I531">
        <f t="shared" si="32"/>
        <v>63.777777777777779</v>
      </c>
      <c r="J531" t="s">
        <v>21</v>
      </c>
      <c r="K531" t="s">
        <v>22</v>
      </c>
      <c r="L531">
        <v>1399698000</v>
      </c>
      <c r="M531" s="7">
        <f t="shared" si="33"/>
        <v>41769.208333333336</v>
      </c>
      <c r="N531">
        <v>1402117200</v>
      </c>
      <c r="O531" s="7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7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5"/>
        <v>0.91740952380952379</v>
      </c>
      <c r="G532" t="s">
        <v>14</v>
      </c>
      <c r="H532">
        <v>1784</v>
      </c>
      <c r="I532">
        <f t="shared" si="32"/>
        <v>53.995515695067262</v>
      </c>
      <c r="J532" t="s">
        <v>21</v>
      </c>
      <c r="K532" t="s">
        <v>22</v>
      </c>
      <c r="L532">
        <v>1283230800</v>
      </c>
      <c r="M532" s="7">
        <f t="shared" si="33"/>
        <v>40421.208333333336</v>
      </c>
      <c r="N532">
        <v>1284440400</v>
      </c>
      <c r="O532" s="7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17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5"/>
        <v>0.95521156936261387</v>
      </c>
      <c r="G533" t="s">
        <v>47</v>
      </c>
      <c r="H533">
        <v>3640</v>
      </c>
      <c r="I533">
        <f t="shared" si="32"/>
        <v>48.993956043956047</v>
      </c>
      <c r="J533" t="s">
        <v>98</v>
      </c>
      <c r="K533" t="s">
        <v>99</v>
      </c>
      <c r="L533">
        <v>1384149600</v>
      </c>
      <c r="M533" s="7">
        <f t="shared" si="33"/>
        <v>41589.25</v>
      </c>
      <c r="N533">
        <v>1388988000</v>
      </c>
      <c r="O533" s="7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5"/>
        <v>5.0287499999999996</v>
      </c>
      <c r="G534" t="s">
        <v>20</v>
      </c>
      <c r="H534">
        <v>126</v>
      </c>
      <c r="I534">
        <f t="shared" si="32"/>
        <v>63.857142857142854</v>
      </c>
      <c r="J534" t="s">
        <v>15</v>
      </c>
      <c r="K534" t="s">
        <v>16</v>
      </c>
      <c r="L534">
        <v>1516860000</v>
      </c>
      <c r="M534" s="7">
        <f t="shared" si="33"/>
        <v>43125.25</v>
      </c>
      <c r="N534">
        <v>1516946400</v>
      </c>
      <c r="O534" s="7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5"/>
        <v>1.5924394463667819</v>
      </c>
      <c r="G535" t="s">
        <v>20</v>
      </c>
      <c r="H535">
        <v>2218</v>
      </c>
      <c r="I535">
        <f t="shared" si="32"/>
        <v>82.996393146979258</v>
      </c>
      <c r="J535" t="s">
        <v>40</v>
      </c>
      <c r="K535" t="s">
        <v>41</v>
      </c>
      <c r="L535">
        <v>1374642000</v>
      </c>
      <c r="M535" s="7">
        <f t="shared" si="33"/>
        <v>41479.208333333336</v>
      </c>
      <c r="N535">
        <v>1377752400</v>
      </c>
      <c r="O535" s="7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5"/>
        <v>0.15022446689113356</v>
      </c>
      <c r="G536" t="s">
        <v>14</v>
      </c>
      <c r="H536">
        <v>243</v>
      </c>
      <c r="I536">
        <f t="shared" si="32"/>
        <v>55.08230452674897</v>
      </c>
      <c r="J536" t="s">
        <v>21</v>
      </c>
      <c r="K536" t="s">
        <v>22</v>
      </c>
      <c r="L536">
        <v>1534482000</v>
      </c>
      <c r="M536" s="7">
        <f t="shared" si="33"/>
        <v>43329.208333333328</v>
      </c>
      <c r="N536">
        <v>1534568400</v>
      </c>
      <c r="O536" s="7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5"/>
        <v>4.820384615384615</v>
      </c>
      <c r="G537" t="s">
        <v>20</v>
      </c>
      <c r="H537">
        <v>202</v>
      </c>
      <c r="I537">
        <f t="shared" si="32"/>
        <v>62.044554455445542</v>
      </c>
      <c r="J537" t="s">
        <v>107</v>
      </c>
      <c r="K537" t="s">
        <v>108</v>
      </c>
      <c r="L537">
        <v>1528434000</v>
      </c>
      <c r="M537" s="7">
        <f t="shared" si="33"/>
        <v>43259.208333333328</v>
      </c>
      <c r="N537">
        <v>1528606800</v>
      </c>
      <c r="O537" s="7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5"/>
        <v>1.4996938775510205</v>
      </c>
      <c r="G538" t="s">
        <v>20</v>
      </c>
      <c r="H538">
        <v>140</v>
      </c>
      <c r="I538">
        <f t="shared" si="32"/>
        <v>104.97857142857143</v>
      </c>
      <c r="J538" t="s">
        <v>107</v>
      </c>
      <c r="K538" t="s">
        <v>108</v>
      </c>
      <c r="L538">
        <v>1282626000</v>
      </c>
      <c r="M538" s="7">
        <f t="shared" si="33"/>
        <v>40414.208333333336</v>
      </c>
      <c r="N538">
        <v>1284872400</v>
      </c>
      <c r="O538" s="7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5"/>
        <v>1.1722156398104266</v>
      </c>
      <c r="G539" t="s">
        <v>20</v>
      </c>
      <c r="H539">
        <v>1052</v>
      </c>
      <c r="I539">
        <f t="shared" si="32"/>
        <v>94.044676806083643</v>
      </c>
      <c r="J539" t="s">
        <v>36</v>
      </c>
      <c r="K539" t="s">
        <v>37</v>
      </c>
      <c r="L539">
        <v>1535605200</v>
      </c>
      <c r="M539" s="7">
        <f t="shared" si="33"/>
        <v>43342.208333333328</v>
      </c>
      <c r="N539">
        <v>1537592400</v>
      </c>
      <c r="O539" s="7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5"/>
        <v>0.37695968274950431</v>
      </c>
      <c r="G540" t="s">
        <v>14</v>
      </c>
      <c r="H540">
        <v>1296</v>
      </c>
      <c r="I540">
        <f t="shared" si="32"/>
        <v>44.007716049382715</v>
      </c>
      <c r="J540" t="s">
        <v>21</v>
      </c>
      <c r="K540" t="s">
        <v>22</v>
      </c>
      <c r="L540">
        <v>1379826000</v>
      </c>
      <c r="M540" s="7">
        <f t="shared" si="33"/>
        <v>41539.208333333336</v>
      </c>
      <c r="N540">
        <v>1381208400</v>
      </c>
      <c r="O540" s="7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5"/>
        <v>0.72653061224489801</v>
      </c>
      <c r="G541" t="s">
        <v>14</v>
      </c>
      <c r="H541">
        <v>77</v>
      </c>
      <c r="I541">
        <f t="shared" si="32"/>
        <v>92.467532467532465</v>
      </c>
      <c r="J541" t="s">
        <v>21</v>
      </c>
      <c r="K541" t="s">
        <v>22</v>
      </c>
      <c r="L541">
        <v>1561957200</v>
      </c>
      <c r="M541" s="7">
        <f t="shared" si="33"/>
        <v>43647.208333333328</v>
      </c>
      <c r="N541">
        <v>1562475600</v>
      </c>
      <c r="O541" s="7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5"/>
        <v>2.6598113207547169</v>
      </c>
      <c r="G542" t="s">
        <v>20</v>
      </c>
      <c r="H542">
        <v>247</v>
      </c>
      <c r="I542">
        <f t="shared" si="32"/>
        <v>57.072874493927124</v>
      </c>
      <c r="J542" t="s">
        <v>21</v>
      </c>
      <c r="K542" t="s">
        <v>22</v>
      </c>
      <c r="L542">
        <v>1525496400</v>
      </c>
      <c r="M542" s="7">
        <f t="shared" si="33"/>
        <v>43225.208333333328</v>
      </c>
      <c r="N542">
        <v>1527397200</v>
      </c>
      <c r="O542" s="7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5"/>
        <v>0.24205617977528091</v>
      </c>
      <c r="G543" t="s">
        <v>14</v>
      </c>
      <c r="H543">
        <v>395</v>
      </c>
      <c r="I543">
        <f t="shared" si="32"/>
        <v>109.07848101265823</v>
      </c>
      <c r="J543" t="s">
        <v>107</v>
      </c>
      <c r="K543" t="s">
        <v>108</v>
      </c>
      <c r="L543">
        <v>1433912400</v>
      </c>
      <c r="M543" s="7">
        <f t="shared" si="33"/>
        <v>42165.208333333328</v>
      </c>
      <c r="N543">
        <v>1436158800</v>
      </c>
      <c r="O543" s="7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5"/>
        <v>2.5064935064935064E-2</v>
      </c>
      <c r="G544" t="s">
        <v>14</v>
      </c>
      <c r="H544">
        <v>49</v>
      </c>
      <c r="I544">
        <f t="shared" si="32"/>
        <v>39.387755102040813</v>
      </c>
      <c r="J544" t="s">
        <v>40</v>
      </c>
      <c r="K544" t="s">
        <v>41</v>
      </c>
      <c r="L544">
        <v>1453442400</v>
      </c>
      <c r="M544" s="7">
        <f t="shared" si="33"/>
        <v>42391.25</v>
      </c>
      <c r="N544">
        <v>1456034400</v>
      </c>
      <c r="O544" s="7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5"/>
        <v>0.1632979976442874</v>
      </c>
      <c r="G545" t="s">
        <v>14</v>
      </c>
      <c r="H545">
        <v>180</v>
      </c>
      <c r="I545">
        <f t="shared" si="32"/>
        <v>77.022222222222226</v>
      </c>
      <c r="J545" t="s">
        <v>21</v>
      </c>
      <c r="K545" t="s">
        <v>22</v>
      </c>
      <c r="L545">
        <v>1378875600</v>
      </c>
      <c r="M545" s="7">
        <f t="shared" si="33"/>
        <v>41528.208333333336</v>
      </c>
      <c r="N545">
        <v>1380171600</v>
      </c>
      <c r="O545" s="7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17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5"/>
        <v>2.7650000000000001</v>
      </c>
      <c r="G546" t="s">
        <v>20</v>
      </c>
      <c r="H546">
        <v>84</v>
      </c>
      <c r="I546">
        <f t="shared" si="32"/>
        <v>92.166666666666671</v>
      </c>
      <c r="J546" t="s">
        <v>21</v>
      </c>
      <c r="K546" t="s">
        <v>22</v>
      </c>
      <c r="L546">
        <v>1452232800</v>
      </c>
      <c r="M546" s="7">
        <f t="shared" si="33"/>
        <v>42377.25</v>
      </c>
      <c r="N546">
        <v>1453356000</v>
      </c>
      <c r="O546" s="7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5"/>
        <v>0.88803571428571426</v>
      </c>
      <c r="G547" t="s">
        <v>14</v>
      </c>
      <c r="H547">
        <v>2690</v>
      </c>
      <c r="I547">
        <f t="shared" si="32"/>
        <v>61.007063197026021</v>
      </c>
      <c r="J547" t="s">
        <v>21</v>
      </c>
      <c r="K547" t="s">
        <v>22</v>
      </c>
      <c r="L547">
        <v>1577253600</v>
      </c>
      <c r="M547" s="7">
        <f t="shared" si="33"/>
        <v>43824.25</v>
      </c>
      <c r="N547">
        <v>1578981600</v>
      </c>
      <c r="O547" s="7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5"/>
        <v>1.6357142857142857</v>
      </c>
      <c r="G548" t="s">
        <v>20</v>
      </c>
      <c r="H548">
        <v>88</v>
      </c>
      <c r="I548">
        <f t="shared" si="32"/>
        <v>78.068181818181813</v>
      </c>
      <c r="J548" t="s">
        <v>21</v>
      </c>
      <c r="K548" t="s">
        <v>22</v>
      </c>
      <c r="L548">
        <v>1537160400</v>
      </c>
      <c r="M548" s="7">
        <f t="shared" si="33"/>
        <v>43360.208333333328</v>
      </c>
      <c r="N548">
        <v>1537419600</v>
      </c>
      <c r="O548" s="7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5"/>
        <v>9.69</v>
      </c>
      <c r="G549" t="s">
        <v>20</v>
      </c>
      <c r="H549">
        <v>156</v>
      </c>
      <c r="I549">
        <f t="shared" si="32"/>
        <v>80.75</v>
      </c>
      <c r="J549" t="s">
        <v>21</v>
      </c>
      <c r="K549" t="s">
        <v>22</v>
      </c>
      <c r="L549">
        <v>1422165600</v>
      </c>
      <c r="M549" s="7">
        <f t="shared" si="33"/>
        <v>42029.25</v>
      </c>
      <c r="N549">
        <v>1423202400</v>
      </c>
      <c r="O549" s="7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5"/>
        <v>2.7091376701966716</v>
      </c>
      <c r="G550" t="s">
        <v>20</v>
      </c>
      <c r="H550">
        <v>2985</v>
      </c>
      <c r="I550">
        <f t="shared" si="32"/>
        <v>59.991289782244557</v>
      </c>
      <c r="J550" t="s">
        <v>21</v>
      </c>
      <c r="K550" t="s">
        <v>22</v>
      </c>
      <c r="L550">
        <v>1459486800</v>
      </c>
      <c r="M550" s="7">
        <f t="shared" si="33"/>
        <v>42461.208333333328</v>
      </c>
      <c r="N550">
        <v>1460610000</v>
      </c>
      <c r="O550" s="7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17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5"/>
        <v>2.8421355932203389</v>
      </c>
      <c r="G551" t="s">
        <v>20</v>
      </c>
      <c r="H551">
        <v>762</v>
      </c>
      <c r="I551">
        <f t="shared" si="32"/>
        <v>110.03018372703411</v>
      </c>
      <c r="J551" t="s">
        <v>21</v>
      </c>
      <c r="K551" t="s">
        <v>22</v>
      </c>
      <c r="L551">
        <v>1369717200</v>
      </c>
      <c r="M551" s="7">
        <f t="shared" si="33"/>
        <v>41422.208333333336</v>
      </c>
      <c r="N551">
        <v>1370494800</v>
      </c>
      <c r="O551" s="7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17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5"/>
        <v>0.04</v>
      </c>
      <c r="G552" t="s">
        <v>74</v>
      </c>
      <c r="H552">
        <v>1</v>
      </c>
      <c r="I552">
        <f t="shared" si="32"/>
        <v>4</v>
      </c>
      <c r="J552" t="s">
        <v>98</v>
      </c>
      <c r="K552" t="s">
        <v>99</v>
      </c>
      <c r="L552">
        <v>1330495200</v>
      </c>
      <c r="M552" s="7">
        <f t="shared" si="33"/>
        <v>40968.25</v>
      </c>
      <c r="N552">
        <v>1332306000</v>
      </c>
      <c r="O552" s="7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5"/>
        <v>0.58632981676846196</v>
      </c>
      <c r="G553" t="s">
        <v>14</v>
      </c>
      <c r="H553">
        <v>2779</v>
      </c>
      <c r="I553">
        <f t="shared" si="32"/>
        <v>37.99856063332134</v>
      </c>
      <c r="J553" t="s">
        <v>26</v>
      </c>
      <c r="K553" t="s">
        <v>27</v>
      </c>
      <c r="L553">
        <v>1419055200</v>
      </c>
      <c r="M553" s="7">
        <f t="shared" si="33"/>
        <v>41993.25</v>
      </c>
      <c r="N553">
        <v>1422511200</v>
      </c>
      <c r="O553" s="7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5"/>
        <v>0.98511111111111116</v>
      </c>
      <c r="G554" t="s">
        <v>14</v>
      </c>
      <c r="H554">
        <v>92</v>
      </c>
      <c r="I554">
        <f t="shared" si="32"/>
        <v>96.369565217391298</v>
      </c>
      <c r="J554" t="s">
        <v>21</v>
      </c>
      <c r="K554" t="s">
        <v>22</v>
      </c>
      <c r="L554">
        <v>1480140000</v>
      </c>
      <c r="M554" s="7">
        <f t="shared" si="33"/>
        <v>42700.25</v>
      </c>
      <c r="N554">
        <v>1480312800</v>
      </c>
      <c r="O554" s="7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17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5"/>
        <v>0.43975381008206332</v>
      </c>
      <c r="G555" t="s">
        <v>14</v>
      </c>
      <c r="H555">
        <v>1028</v>
      </c>
      <c r="I555">
        <f t="shared" si="32"/>
        <v>72.978599221789878</v>
      </c>
      <c r="J555" t="s">
        <v>21</v>
      </c>
      <c r="K555" t="s">
        <v>22</v>
      </c>
      <c r="L555">
        <v>1293948000</v>
      </c>
      <c r="M555" s="7">
        <f t="shared" si="33"/>
        <v>40545.25</v>
      </c>
      <c r="N555">
        <v>1294034400</v>
      </c>
      <c r="O555" s="7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17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5"/>
        <v>1.5166315789473683</v>
      </c>
      <c r="G556" t="s">
        <v>20</v>
      </c>
      <c r="H556">
        <v>554</v>
      </c>
      <c r="I556">
        <f t="shared" si="32"/>
        <v>26.007220216606498</v>
      </c>
      <c r="J556" t="s">
        <v>15</v>
      </c>
      <c r="K556" t="s">
        <v>16</v>
      </c>
      <c r="L556">
        <v>1482127200</v>
      </c>
      <c r="M556" s="7">
        <f t="shared" si="33"/>
        <v>42723.25</v>
      </c>
      <c r="N556">
        <v>1482645600</v>
      </c>
      <c r="O556" s="7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5"/>
        <v>2.2363492063492063</v>
      </c>
      <c r="G557" t="s">
        <v>20</v>
      </c>
      <c r="H557">
        <v>135</v>
      </c>
      <c r="I557">
        <f t="shared" si="32"/>
        <v>104.36296296296297</v>
      </c>
      <c r="J557" t="s">
        <v>36</v>
      </c>
      <c r="K557" t="s">
        <v>37</v>
      </c>
      <c r="L557">
        <v>1396414800</v>
      </c>
      <c r="M557" s="7">
        <f t="shared" si="33"/>
        <v>41731.208333333336</v>
      </c>
      <c r="N557">
        <v>1399093200</v>
      </c>
      <c r="O557" s="7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5"/>
        <v>2.3975</v>
      </c>
      <c r="G558" t="s">
        <v>20</v>
      </c>
      <c r="H558">
        <v>122</v>
      </c>
      <c r="I558">
        <f t="shared" si="32"/>
        <v>102.18852459016394</v>
      </c>
      <c r="J558" t="s">
        <v>21</v>
      </c>
      <c r="K558" t="s">
        <v>22</v>
      </c>
      <c r="L558">
        <v>1315285200</v>
      </c>
      <c r="M558" s="7">
        <f t="shared" si="33"/>
        <v>40792.208333333336</v>
      </c>
      <c r="N558">
        <v>1315890000</v>
      </c>
      <c r="O558" s="7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5"/>
        <v>1.9933333333333334</v>
      </c>
      <c r="G559" t="s">
        <v>20</v>
      </c>
      <c r="H559">
        <v>221</v>
      </c>
      <c r="I559">
        <f t="shared" si="32"/>
        <v>54.117647058823529</v>
      </c>
      <c r="J559" t="s">
        <v>21</v>
      </c>
      <c r="K559" t="s">
        <v>22</v>
      </c>
      <c r="L559">
        <v>1443762000</v>
      </c>
      <c r="M559" s="7">
        <f t="shared" si="33"/>
        <v>42279.208333333328</v>
      </c>
      <c r="N559">
        <v>1444021200</v>
      </c>
      <c r="O559" s="7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5"/>
        <v>1.373448275862069</v>
      </c>
      <c r="G560" t="s">
        <v>20</v>
      </c>
      <c r="H560">
        <v>126</v>
      </c>
      <c r="I560">
        <f t="shared" si="32"/>
        <v>63.222222222222221</v>
      </c>
      <c r="J560" t="s">
        <v>21</v>
      </c>
      <c r="K560" t="s">
        <v>22</v>
      </c>
      <c r="L560">
        <v>1456293600</v>
      </c>
      <c r="M560" s="7">
        <f t="shared" si="33"/>
        <v>42424.25</v>
      </c>
      <c r="N560">
        <v>1460005200</v>
      </c>
      <c r="O560" s="7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5"/>
        <v>1.009696106362773</v>
      </c>
      <c r="G561" t="s">
        <v>20</v>
      </c>
      <c r="H561">
        <v>1022</v>
      </c>
      <c r="I561">
        <f t="shared" si="32"/>
        <v>104.03228962818004</v>
      </c>
      <c r="J561" t="s">
        <v>21</v>
      </c>
      <c r="K561" t="s">
        <v>22</v>
      </c>
      <c r="L561">
        <v>1470114000</v>
      </c>
      <c r="M561" s="7">
        <f t="shared" si="33"/>
        <v>42584.208333333328</v>
      </c>
      <c r="N561">
        <v>1470718800</v>
      </c>
      <c r="O561" s="7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5"/>
        <v>7.9416000000000002</v>
      </c>
      <c r="G562" t="s">
        <v>20</v>
      </c>
      <c r="H562">
        <v>3177</v>
      </c>
      <c r="I562">
        <f t="shared" si="32"/>
        <v>49.994334277620396</v>
      </c>
      <c r="J562" t="s">
        <v>21</v>
      </c>
      <c r="K562" t="s">
        <v>22</v>
      </c>
      <c r="L562">
        <v>1321596000</v>
      </c>
      <c r="M562" s="7">
        <f t="shared" si="33"/>
        <v>40865.25</v>
      </c>
      <c r="N562">
        <v>1325052000</v>
      </c>
      <c r="O562" s="7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5"/>
        <v>3.6970000000000001</v>
      </c>
      <c r="G563" t="s">
        <v>20</v>
      </c>
      <c r="H563">
        <v>198</v>
      </c>
      <c r="I563">
        <f t="shared" si="32"/>
        <v>56.015151515151516</v>
      </c>
      <c r="J563" t="s">
        <v>98</v>
      </c>
      <c r="K563" t="s">
        <v>99</v>
      </c>
      <c r="L563">
        <v>1318827600</v>
      </c>
      <c r="M563" s="7">
        <f t="shared" si="33"/>
        <v>40833.208333333336</v>
      </c>
      <c r="N563">
        <v>1319000400</v>
      </c>
      <c r="O563" s="7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17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5"/>
        <v>0.12818181818181817</v>
      </c>
      <c r="G564" t="s">
        <v>14</v>
      </c>
      <c r="H564">
        <v>26</v>
      </c>
      <c r="I564">
        <f t="shared" si="32"/>
        <v>48.807692307692307</v>
      </c>
      <c r="J564" t="s">
        <v>98</v>
      </c>
      <c r="K564" t="s">
        <v>99</v>
      </c>
      <c r="L564">
        <v>1552366800</v>
      </c>
      <c r="M564" s="7">
        <f t="shared" si="33"/>
        <v>43536.208333333328</v>
      </c>
      <c r="N564">
        <v>1552539600</v>
      </c>
      <c r="O564" s="7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5"/>
        <v>1.3802702702702703</v>
      </c>
      <c r="G565" t="s">
        <v>20</v>
      </c>
      <c r="H565">
        <v>85</v>
      </c>
      <c r="I565">
        <f t="shared" si="32"/>
        <v>60.082352941176474</v>
      </c>
      <c r="J565" t="s">
        <v>26</v>
      </c>
      <c r="K565" t="s">
        <v>27</v>
      </c>
      <c r="L565">
        <v>1542088800</v>
      </c>
      <c r="M565" s="7">
        <f t="shared" si="33"/>
        <v>43417.25</v>
      </c>
      <c r="N565">
        <v>1543816800</v>
      </c>
      <c r="O565" s="7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5"/>
        <v>0.83813278008298753</v>
      </c>
      <c r="G566" t="s">
        <v>14</v>
      </c>
      <c r="H566">
        <v>1790</v>
      </c>
      <c r="I566">
        <f t="shared" si="32"/>
        <v>78.990502793296088</v>
      </c>
      <c r="J566" t="s">
        <v>21</v>
      </c>
      <c r="K566" t="s">
        <v>22</v>
      </c>
      <c r="L566">
        <v>1426395600</v>
      </c>
      <c r="M566" s="7">
        <f t="shared" si="33"/>
        <v>42078.208333333328</v>
      </c>
      <c r="N566">
        <v>1427086800</v>
      </c>
      <c r="O566" s="7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5"/>
        <v>2.0460063224446787</v>
      </c>
      <c r="G567" t="s">
        <v>20</v>
      </c>
      <c r="H567">
        <v>3596</v>
      </c>
      <c r="I567">
        <f t="shared" si="32"/>
        <v>53.99499443826474</v>
      </c>
      <c r="J567" t="s">
        <v>21</v>
      </c>
      <c r="K567" t="s">
        <v>22</v>
      </c>
      <c r="L567">
        <v>1321336800</v>
      </c>
      <c r="M567" s="7">
        <f t="shared" si="33"/>
        <v>40862.25</v>
      </c>
      <c r="N567">
        <v>1323064800</v>
      </c>
      <c r="O567" s="7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5"/>
        <v>0.44344086021505374</v>
      </c>
      <c r="G568" t="s">
        <v>14</v>
      </c>
      <c r="H568">
        <v>37</v>
      </c>
      <c r="I568">
        <f t="shared" si="32"/>
        <v>111.45945945945945</v>
      </c>
      <c r="J568" t="s">
        <v>21</v>
      </c>
      <c r="K568" t="s">
        <v>22</v>
      </c>
      <c r="L568">
        <v>1456293600</v>
      </c>
      <c r="M568" s="7">
        <f t="shared" si="33"/>
        <v>42424.25</v>
      </c>
      <c r="N568">
        <v>1458277200</v>
      </c>
      <c r="O568" s="7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17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5"/>
        <v>2.1860294117647059</v>
      </c>
      <c r="G569" t="s">
        <v>20</v>
      </c>
      <c r="H569">
        <v>244</v>
      </c>
      <c r="I569">
        <f t="shared" si="32"/>
        <v>60.922131147540981</v>
      </c>
      <c r="J569" t="s">
        <v>21</v>
      </c>
      <c r="K569" t="s">
        <v>22</v>
      </c>
      <c r="L569">
        <v>1404968400</v>
      </c>
      <c r="M569" s="7">
        <f t="shared" si="33"/>
        <v>41830.208333333336</v>
      </c>
      <c r="N569">
        <v>1405141200</v>
      </c>
      <c r="O569" s="7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5"/>
        <v>1.8603314917127072</v>
      </c>
      <c r="G570" t="s">
        <v>20</v>
      </c>
      <c r="H570">
        <v>5180</v>
      </c>
      <c r="I570">
        <f t="shared" si="32"/>
        <v>26.0015444015444</v>
      </c>
      <c r="J570" t="s">
        <v>21</v>
      </c>
      <c r="K570" t="s">
        <v>22</v>
      </c>
      <c r="L570">
        <v>1279170000</v>
      </c>
      <c r="M570" s="7">
        <f t="shared" si="33"/>
        <v>40374.208333333336</v>
      </c>
      <c r="N570">
        <v>1283058000</v>
      </c>
      <c r="O570" s="7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5"/>
        <v>2.3733830845771142</v>
      </c>
      <c r="G571" t="s">
        <v>20</v>
      </c>
      <c r="H571">
        <v>589</v>
      </c>
      <c r="I571">
        <f t="shared" si="32"/>
        <v>80.993208828522924</v>
      </c>
      <c r="J571" t="s">
        <v>107</v>
      </c>
      <c r="K571" t="s">
        <v>108</v>
      </c>
      <c r="L571">
        <v>1294725600</v>
      </c>
      <c r="M571" s="7">
        <f t="shared" si="33"/>
        <v>40554.25</v>
      </c>
      <c r="N571">
        <v>1295762400</v>
      </c>
      <c r="O571" s="7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5"/>
        <v>3.0565384615384614</v>
      </c>
      <c r="G572" t="s">
        <v>20</v>
      </c>
      <c r="H572">
        <v>2725</v>
      </c>
      <c r="I572">
        <f t="shared" si="32"/>
        <v>34.995963302752294</v>
      </c>
      <c r="J572" t="s">
        <v>21</v>
      </c>
      <c r="K572" t="s">
        <v>22</v>
      </c>
      <c r="L572">
        <v>1419055200</v>
      </c>
      <c r="M572" s="7">
        <f t="shared" si="33"/>
        <v>41993.25</v>
      </c>
      <c r="N572">
        <v>1419573600</v>
      </c>
      <c r="O572" s="7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5"/>
        <v>0.94142857142857139</v>
      </c>
      <c r="G573" t="s">
        <v>14</v>
      </c>
      <c r="H573">
        <v>35</v>
      </c>
      <c r="I573">
        <f t="shared" si="32"/>
        <v>94.142857142857139</v>
      </c>
      <c r="J573" t="s">
        <v>107</v>
      </c>
      <c r="K573" t="s">
        <v>108</v>
      </c>
      <c r="L573">
        <v>1434690000</v>
      </c>
      <c r="M573" s="7">
        <f t="shared" si="33"/>
        <v>42174.208333333328</v>
      </c>
      <c r="N573">
        <v>1438750800</v>
      </c>
      <c r="O573" s="7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5"/>
        <v>0.54400000000000004</v>
      </c>
      <c r="G574" t="s">
        <v>74</v>
      </c>
      <c r="H574">
        <v>94</v>
      </c>
      <c r="I574">
        <f t="shared" si="32"/>
        <v>52.085106382978722</v>
      </c>
      <c r="J574" t="s">
        <v>21</v>
      </c>
      <c r="K574" t="s">
        <v>22</v>
      </c>
      <c r="L574">
        <v>1443416400</v>
      </c>
      <c r="M574" s="7">
        <f t="shared" si="33"/>
        <v>42275.208333333328</v>
      </c>
      <c r="N574">
        <v>1444798800</v>
      </c>
      <c r="O574" s="7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5"/>
        <v>1.1188059701492536</v>
      </c>
      <c r="G575" t="s">
        <v>20</v>
      </c>
      <c r="H575">
        <v>300</v>
      </c>
      <c r="I575">
        <f t="shared" si="32"/>
        <v>24.986666666666668</v>
      </c>
      <c r="J575" t="s">
        <v>21</v>
      </c>
      <c r="K575" t="s">
        <v>22</v>
      </c>
      <c r="L575">
        <v>1399006800</v>
      </c>
      <c r="M575" s="7">
        <f t="shared" si="33"/>
        <v>41761.208333333336</v>
      </c>
      <c r="N575">
        <v>1399179600</v>
      </c>
      <c r="O575" s="7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5"/>
        <v>3.6914814814814814</v>
      </c>
      <c r="G576" t="s">
        <v>20</v>
      </c>
      <c r="H576">
        <v>144</v>
      </c>
      <c r="I576">
        <f t="shared" si="32"/>
        <v>69.215277777777771</v>
      </c>
      <c r="J576" t="s">
        <v>21</v>
      </c>
      <c r="K576" t="s">
        <v>22</v>
      </c>
      <c r="L576">
        <v>1575698400</v>
      </c>
      <c r="M576" s="7">
        <f t="shared" si="33"/>
        <v>43806.25</v>
      </c>
      <c r="N576">
        <v>1576562400</v>
      </c>
      <c r="O576" s="7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5"/>
        <v>0.62930372148859548</v>
      </c>
      <c r="G577" t="s">
        <v>14</v>
      </c>
      <c r="H577">
        <v>558</v>
      </c>
      <c r="I577">
        <f t="shared" si="32"/>
        <v>93.944444444444443</v>
      </c>
      <c r="J577" t="s">
        <v>21</v>
      </c>
      <c r="K577" t="s">
        <v>22</v>
      </c>
      <c r="L577">
        <v>1400562000</v>
      </c>
      <c r="M577" s="7">
        <f t="shared" si="33"/>
        <v>41779.208333333336</v>
      </c>
      <c r="N577">
        <v>1400821200</v>
      </c>
      <c r="O577" s="7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17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5"/>
        <v>0.6492783505154639</v>
      </c>
      <c r="G578" t="s">
        <v>14</v>
      </c>
      <c r="H578">
        <v>64</v>
      </c>
      <c r="I578">
        <f t="shared" ref="I578:I641" si="36">E578/H578</f>
        <v>98.40625</v>
      </c>
      <c r="J578" t="s">
        <v>21</v>
      </c>
      <c r="K578" t="s">
        <v>22</v>
      </c>
      <c r="L578">
        <v>1509512400</v>
      </c>
      <c r="M578" s="7">
        <f t="shared" si="33"/>
        <v>43040.208333333328</v>
      </c>
      <c r="N578">
        <v>1510984800</v>
      </c>
      <c r="O578" s="7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5"/>
        <v>0.18853658536585366</v>
      </c>
      <c r="G579" t="s">
        <v>74</v>
      </c>
      <c r="H579">
        <v>37</v>
      </c>
      <c r="I579">
        <f t="shared" si="36"/>
        <v>41.783783783783782</v>
      </c>
      <c r="J579" t="s">
        <v>21</v>
      </c>
      <c r="K579" t="s">
        <v>22</v>
      </c>
      <c r="L579">
        <v>1299823200</v>
      </c>
      <c r="M579" s="7">
        <f t="shared" ref="M579:M642" si="37">(((L579/60)/60)/24)+DATE(1970,1,1)</f>
        <v>40613.25</v>
      </c>
      <c r="N579">
        <v>1302066000</v>
      </c>
      <c r="O579" s="7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5"/>
        <v>0.1675440414507772</v>
      </c>
      <c r="G580" t="s">
        <v>14</v>
      </c>
      <c r="H580">
        <v>245</v>
      </c>
      <c r="I580">
        <f t="shared" si="36"/>
        <v>65.991836734693877</v>
      </c>
      <c r="J580" t="s">
        <v>21</v>
      </c>
      <c r="K580" t="s">
        <v>22</v>
      </c>
      <c r="L580">
        <v>1322719200</v>
      </c>
      <c r="M580" s="7">
        <f t="shared" si="37"/>
        <v>40878.25</v>
      </c>
      <c r="N580">
        <v>1322978400</v>
      </c>
      <c r="O580" s="7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ref="F581:F644" si="39">E581/D581</f>
        <v>1.0111290322580646</v>
      </c>
      <c r="G581" t="s">
        <v>20</v>
      </c>
      <c r="H581">
        <v>87</v>
      </c>
      <c r="I581">
        <f t="shared" si="36"/>
        <v>72.05747126436782</v>
      </c>
      <c r="J581" t="s">
        <v>21</v>
      </c>
      <c r="K581" t="s">
        <v>22</v>
      </c>
      <c r="L581">
        <v>1312693200</v>
      </c>
      <c r="M581" s="7">
        <f t="shared" si="37"/>
        <v>40762.208333333336</v>
      </c>
      <c r="N581">
        <v>1313730000</v>
      </c>
      <c r="O581" s="7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9"/>
        <v>3.4150228310502282</v>
      </c>
      <c r="G582" t="s">
        <v>20</v>
      </c>
      <c r="H582">
        <v>3116</v>
      </c>
      <c r="I582">
        <f t="shared" si="36"/>
        <v>48.003209242618745</v>
      </c>
      <c r="J582" t="s">
        <v>21</v>
      </c>
      <c r="K582" t="s">
        <v>22</v>
      </c>
      <c r="L582">
        <v>1393394400</v>
      </c>
      <c r="M582" s="7">
        <f t="shared" si="37"/>
        <v>41696.25</v>
      </c>
      <c r="N582">
        <v>1394085600</v>
      </c>
      <c r="O582" s="7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9"/>
        <v>0.64016666666666666</v>
      </c>
      <c r="G583" t="s">
        <v>14</v>
      </c>
      <c r="H583">
        <v>71</v>
      </c>
      <c r="I583">
        <f t="shared" si="36"/>
        <v>54.098591549295776</v>
      </c>
      <c r="J583" t="s">
        <v>21</v>
      </c>
      <c r="K583" t="s">
        <v>22</v>
      </c>
      <c r="L583">
        <v>1304053200</v>
      </c>
      <c r="M583" s="7">
        <f t="shared" si="37"/>
        <v>40662.208333333336</v>
      </c>
      <c r="N583">
        <v>1305349200</v>
      </c>
      <c r="O583" s="7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9"/>
        <v>0.5208045977011494</v>
      </c>
      <c r="G584" t="s">
        <v>14</v>
      </c>
      <c r="H584">
        <v>42</v>
      </c>
      <c r="I584">
        <f t="shared" si="36"/>
        <v>107.88095238095238</v>
      </c>
      <c r="J584" t="s">
        <v>21</v>
      </c>
      <c r="K584" t="s">
        <v>22</v>
      </c>
      <c r="L584">
        <v>1433912400</v>
      </c>
      <c r="M584" s="7">
        <f t="shared" si="37"/>
        <v>42165.208333333328</v>
      </c>
      <c r="N584">
        <v>1434344400</v>
      </c>
      <c r="O584" s="7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17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9"/>
        <v>3.2240211640211642</v>
      </c>
      <c r="G585" t="s">
        <v>20</v>
      </c>
      <c r="H585">
        <v>909</v>
      </c>
      <c r="I585">
        <f t="shared" si="36"/>
        <v>67.034103410341032</v>
      </c>
      <c r="J585" t="s">
        <v>21</v>
      </c>
      <c r="K585" t="s">
        <v>22</v>
      </c>
      <c r="L585">
        <v>1329717600</v>
      </c>
      <c r="M585" s="7">
        <f t="shared" si="37"/>
        <v>40959.25</v>
      </c>
      <c r="N585">
        <v>1331186400</v>
      </c>
      <c r="O585" s="7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7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9"/>
        <v>1.1950810185185186</v>
      </c>
      <c r="G586" t="s">
        <v>20</v>
      </c>
      <c r="H586">
        <v>1613</v>
      </c>
      <c r="I586">
        <f t="shared" si="36"/>
        <v>64.01425914445133</v>
      </c>
      <c r="J586" t="s">
        <v>21</v>
      </c>
      <c r="K586" t="s">
        <v>22</v>
      </c>
      <c r="L586">
        <v>1335330000</v>
      </c>
      <c r="M586" s="7">
        <f t="shared" si="37"/>
        <v>41024.208333333336</v>
      </c>
      <c r="N586">
        <v>1336539600</v>
      </c>
      <c r="O586" s="7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9"/>
        <v>1.4679775280898877</v>
      </c>
      <c r="G587" t="s">
        <v>20</v>
      </c>
      <c r="H587">
        <v>136</v>
      </c>
      <c r="I587">
        <f t="shared" si="36"/>
        <v>96.066176470588232</v>
      </c>
      <c r="J587" t="s">
        <v>21</v>
      </c>
      <c r="K587" t="s">
        <v>22</v>
      </c>
      <c r="L587">
        <v>1268888400</v>
      </c>
      <c r="M587" s="7">
        <f t="shared" si="37"/>
        <v>40255.208333333336</v>
      </c>
      <c r="N587">
        <v>1269752400</v>
      </c>
      <c r="O587" s="7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9"/>
        <v>9.5057142857142853</v>
      </c>
      <c r="G588" t="s">
        <v>20</v>
      </c>
      <c r="H588">
        <v>130</v>
      </c>
      <c r="I588">
        <f t="shared" si="36"/>
        <v>51.184615384615384</v>
      </c>
      <c r="J588" t="s">
        <v>21</v>
      </c>
      <c r="K588" t="s">
        <v>22</v>
      </c>
      <c r="L588">
        <v>1289973600</v>
      </c>
      <c r="M588" s="7">
        <f t="shared" si="37"/>
        <v>40499.25</v>
      </c>
      <c r="N588">
        <v>1291615200</v>
      </c>
      <c r="O588" s="7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9"/>
        <v>0.72893617021276591</v>
      </c>
      <c r="G589" t="s">
        <v>14</v>
      </c>
      <c r="H589">
        <v>156</v>
      </c>
      <c r="I589">
        <f t="shared" si="36"/>
        <v>43.92307692307692</v>
      </c>
      <c r="J589" t="s">
        <v>15</v>
      </c>
      <c r="K589" t="s">
        <v>16</v>
      </c>
      <c r="L589">
        <v>1547877600</v>
      </c>
      <c r="M589" s="7">
        <f t="shared" si="37"/>
        <v>43484.25</v>
      </c>
      <c r="N589">
        <v>1552366800</v>
      </c>
      <c r="O589" s="7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9"/>
        <v>0.7900824873096447</v>
      </c>
      <c r="G590" t="s">
        <v>14</v>
      </c>
      <c r="H590">
        <v>1368</v>
      </c>
      <c r="I590">
        <f t="shared" si="36"/>
        <v>91.021198830409361</v>
      </c>
      <c r="J590" t="s">
        <v>40</v>
      </c>
      <c r="K590" t="s">
        <v>41</v>
      </c>
      <c r="L590">
        <v>1269493200</v>
      </c>
      <c r="M590" s="7">
        <f t="shared" si="37"/>
        <v>40262.208333333336</v>
      </c>
      <c r="N590">
        <v>1272171600</v>
      </c>
      <c r="O590" s="7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9"/>
        <v>0.64721518987341775</v>
      </c>
      <c r="G591" t="s">
        <v>14</v>
      </c>
      <c r="H591">
        <v>102</v>
      </c>
      <c r="I591">
        <f t="shared" si="36"/>
        <v>50.127450980392155</v>
      </c>
      <c r="J591" t="s">
        <v>21</v>
      </c>
      <c r="K591" t="s">
        <v>22</v>
      </c>
      <c r="L591">
        <v>1436072400</v>
      </c>
      <c r="M591" s="7">
        <f t="shared" si="37"/>
        <v>42190.208333333328</v>
      </c>
      <c r="N591">
        <v>1436677200</v>
      </c>
      <c r="O591" s="7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17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9"/>
        <v>0.82028169014084507</v>
      </c>
      <c r="G592" t="s">
        <v>14</v>
      </c>
      <c r="H592">
        <v>86</v>
      </c>
      <c r="I592">
        <f t="shared" si="36"/>
        <v>67.720930232558146</v>
      </c>
      <c r="J592" t="s">
        <v>26</v>
      </c>
      <c r="K592" t="s">
        <v>27</v>
      </c>
      <c r="L592">
        <v>1419141600</v>
      </c>
      <c r="M592" s="7">
        <f t="shared" si="37"/>
        <v>41994.25</v>
      </c>
      <c r="N592">
        <v>1420092000</v>
      </c>
      <c r="O592" s="7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9"/>
        <v>10.376666666666667</v>
      </c>
      <c r="G593" t="s">
        <v>20</v>
      </c>
      <c r="H593">
        <v>102</v>
      </c>
      <c r="I593">
        <f t="shared" si="36"/>
        <v>61.03921568627451</v>
      </c>
      <c r="J593" t="s">
        <v>21</v>
      </c>
      <c r="K593" t="s">
        <v>22</v>
      </c>
      <c r="L593">
        <v>1279083600</v>
      </c>
      <c r="M593" s="7">
        <f t="shared" si="37"/>
        <v>40373.208333333336</v>
      </c>
      <c r="N593">
        <v>1279947600</v>
      </c>
      <c r="O593" s="7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17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9"/>
        <v>0.12910076530612244</v>
      </c>
      <c r="G594" t="s">
        <v>14</v>
      </c>
      <c r="H594">
        <v>253</v>
      </c>
      <c r="I594">
        <f t="shared" si="36"/>
        <v>80.011857707509876</v>
      </c>
      <c r="J594" t="s">
        <v>21</v>
      </c>
      <c r="K594" t="s">
        <v>22</v>
      </c>
      <c r="L594">
        <v>1401426000</v>
      </c>
      <c r="M594" s="7">
        <f t="shared" si="37"/>
        <v>41789.208333333336</v>
      </c>
      <c r="N594">
        <v>1402203600</v>
      </c>
      <c r="O594" s="7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9"/>
        <v>1.5484210526315789</v>
      </c>
      <c r="G595" t="s">
        <v>20</v>
      </c>
      <c r="H595">
        <v>4006</v>
      </c>
      <c r="I595">
        <f t="shared" si="36"/>
        <v>47.001497753369947</v>
      </c>
      <c r="J595" t="s">
        <v>21</v>
      </c>
      <c r="K595" t="s">
        <v>22</v>
      </c>
      <c r="L595">
        <v>1395810000</v>
      </c>
      <c r="M595" s="7">
        <f t="shared" si="37"/>
        <v>41724.208333333336</v>
      </c>
      <c r="N595">
        <v>1396933200</v>
      </c>
      <c r="O595" s="7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17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9"/>
        <v>7.0991735537190084E-2</v>
      </c>
      <c r="G596" t="s">
        <v>14</v>
      </c>
      <c r="H596">
        <v>157</v>
      </c>
      <c r="I596">
        <f t="shared" si="36"/>
        <v>71.127388535031841</v>
      </c>
      <c r="J596" t="s">
        <v>21</v>
      </c>
      <c r="K596" t="s">
        <v>22</v>
      </c>
      <c r="L596">
        <v>1467003600</v>
      </c>
      <c r="M596" s="7">
        <f t="shared" si="37"/>
        <v>42548.208333333328</v>
      </c>
      <c r="N596">
        <v>1467262800</v>
      </c>
      <c r="O596" s="7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17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9"/>
        <v>2.0852773826458035</v>
      </c>
      <c r="G597" t="s">
        <v>20</v>
      </c>
      <c r="H597">
        <v>1629</v>
      </c>
      <c r="I597">
        <f t="shared" si="36"/>
        <v>89.99079189686924</v>
      </c>
      <c r="J597" t="s">
        <v>21</v>
      </c>
      <c r="K597" t="s">
        <v>22</v>
      </c>
      <c r="L597">
        <v>1268715600</v>
      </c>
      <c r="M597" s="7">
        <f t="shared" si="37"/>
        <v>40253.208333333336</v>
      </c>
      <c r="N597">
        <v>1270530000</v>
      </c>
      <c r="O597" s="7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9"/>
        <v>0.99683544303797467</v>
      </c>
      <c r="G598" t="s">
        <v>14</v>
      </c>
      <c r="H598">
        <v>183</v>
      </c>
      <c r="I598">
        <f t="shared" si="36"/>
        <v>43.032786885245905</v>
      </c>
      <c r="J598" t="s">
        <v>21</v>
      </c>
      <c r="K598" t="s">
        <v>22</v>
      </c>
      <c r="L598">
        <v>1457157600</v>
      </c>
      <c r="M598" s="7">
        <f t="shared" si="37"/>
        <v>42434.25</v>
      </c>
      <c r="N598">
        <v>1457762400</v>
      </c>
      <c r="O598" s="7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9"/>
        <v>2.0159756097560977</v>
      </c>
      <c r="G599" t="s">
        <v>20</v>
      </c>
      <c r="H599">
        <v>2188</v>
      </c>
      <c r="I599">
        <f t="shared" si="36"/>
        <v>67.997714808043881</v>
      </c>
      <c r="J599" t="s">
        <v>21</v>
      </c>
      <c r="K599" t="s">
        <v>22</v>
      </c>
      <c r="L599">
        <v>1573970400</v>
      </c>
      <c r="M599" s="7">
        <f t="shared" si="37"/>
        <v>43786.25</v>
      </c>
      <c r="N599">
        <v>1575525600</v>
      </c>
      <c r="O599" s="7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9"/>
        <v>1.6209032258064515</v>
      </c>
      <c r="G600" t="s">
        <v>20</v>
      </c>
      <c r="H600">
        <v>2409</v>
      </c>
      <c r="I600">
        <f t="shared" si="36"/>
        <v>73.004566210045667</v>
      </c>
      <c r="J600" t="s">
        <v>107</v>
      </c>
      <c r="K600" t="s">
        <v>108</v>
      </c>
      <c r="L600">
        <v>1276578000</v>
      </c>
      <c r="M600" s="7">
        <f t="shared" si="37"/>
        <v>40344.208333333336</v>
      </c>
      <c r="N600">
        <v>1279083600</v>
      </c>
      <c r="O600" s="7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17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9"/>
        <v>3.6436208125445471E-2</v>
      </c>
      <c r="G601" t="s">
        <v>14</v>
      </c>
      <c r="H601">
        <v>82</v>
      </c>
      <c r="I601">
        <f t="shared" si="36"/>
        <v>62.341463414634148</v>
      </c>
      <c r="J601" t="s">
        <v>36</v>
      </c>
      <c r="K601" t="s">
        <v>37</v>
      </c>
      <c r="L601">
        <v>1423720800</v>
      </c>
      <c r="M601" s="7">
        <f t="shared" si="37"/>
        <v>42047.25</v>
      </c>
      <c r="N601">
        <v>1424412000</v>
      </c>
      <c r="O601" s="7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9"/>
        <v>0.05</v>
      </c>
      <c r="G602" t="s">
        <v>14</v>
      </c>
      <c r="H602">
        <v>1</v>
      </c>
      <c r="I602">
        <f t="shared" si="36"/>
        <v>5</v>
      </c>
      <c r="J602" t="s">
        <v>40</v>
      </c>
      <c r="K602" t="s">
        <v>41</v>
      </c>
      <c r="L602">
        <v>1375160400</v>
      </c>
      <c r="M602" s="7">
        <f t="shared" si="37"/>
        <v>41485.208333333336</v>
      </c>
      <c r="N602">
        <v>1376197200</v>
      </c>
      <c r="O602" s="7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9"/>
        <v>2.0663492063492064</v>
      </c>
      <c r="G603" t="s">
        <v>20</v>
      </c>
      <c r="H603">
        <v>194</v>
      </c>
      <c r="I603">
        <f t="shared" si="36"/>
        <v>67.103092783505161</v>
      </c>
      <c r="J603" t="s">
        <v>21</v>
      </c>
      <c r="K603" t="s">
        <v>22</v>
      </c>
      <c r="L603">
        <v>1401426000</v>
      </c>
      <c r="M603" s="7">
        <f t="shared" si="37"/>
        <v>41789.208333333336</v>
      </c>
      <c r="N603">
        <v>1402894800</v>
      </c>
      <c r="O603" s="7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7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9"/>
        <v>1.2823628691983122</v>
      </c>
      <c r="G604" t="s">
        <v>20</v>
      </c>
      <c r="H604">
        <v>1140</v>
      </c>
      <c r="I604">
        <f t="shared" si="36"/>
        <v>79.978947368421046</v>
      </c>
      <c r="J604" t="s">
        <v>21</v>
      </c>
      <c r="K604" t="s">
        <v>22</v>
      </c>
      <c r="L604">
        <v>1433480400</v>
      </c>
      <c r="M604" s="7">
        <f t="shared" si="37"/>
        <v>42160.208333333328</v>
      </c>
      <c r="N604">
        <v>1434430800</v>
      </c>
      <c r="O604" s="7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9"/>
        <v>1.1966037735849056</v>
      </c>
      <c r="G605" t="s">
        <v>20</v>
      </c>
      <c r="H605">
        <v>102</v>
      </c>
      <c r="I605">
        <f t="shared" si="36"/>
        <v>62.176470588235297</v>
      </c>
      <c r="J605" t="s">
        <v>21</v>
      </c>
      <c r="K605" t="s">
        <v>22</v>
      </c>
      <c r="L605">
        <v>1555563600</v>
      </c>
      <c r="M605" s="7">
        <f t="shared" si="37"/>
        <v>43573.208333333328</v>
      </c>
      <c r="N605">
        <v>1557896400</v>
      </c>
      <c r="O605" s="7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9"/>
        <v>1.7073055242390078</v>
      </c>
      <c r="G606" t="s">
        <v>20</v>
      </c>
      <c r="H606">
        <v>2857</v>
      </c>
      <c r="I606">
        <f t="shared" si="36"/>
        <v>53.005950297514879</v>
      </c>
      <c r="J606" t="s">
        <v>21</v>
      </c>
      <c r="K606" t="s">
        <v>22</v>
      </c>
      <c r="L606">
        <v>1295676000</v>
      </c>
      <c r="M606" s="7">
        <f t="shared" si="37"/>
        <v>40565.25</v>
      </c>
      <c r="N606">
        <v>1297490400</v>
      </c>
      <c r="O606" s="7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9"/>
        <v>1.8721212121212121</v>
      </c>
      <c r="G607" t="s">
        <v>20</v>
      </c>
      <c r="H607">
        <v>107</v>
      </c>
      <c r="I607">
        <f t="shared" si="36"/>
        <v>57.738317757009348</v>
      </c>
      <c r="J607" t="s">
        <v>21</v>
      </c>
      <c r="K607" t="s">
        <v>22</v>
      </c>
      <c r="L607">
        <v>1443848400</v>
      </c>
      <c r="M607" s="7">
        <f t="shared" si="37"/>
        <v>42280.208333333328</v>
      </c>
      <c r="N607">
        <v>1447394400</v>
      </c>
      <c r="O607" s="7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9"/>
        <v>1.8838235294117647</v>
      </c>
      <c r="G608" t="s">
        <v>20</v>
      </c>
      <c r="H608">
        <v>160</v>
      </c>
      <c r="I608">
        <f t="shared" si="36"/>
        <v>40.03125</v>
      </c>
      <c r="J608" t="s">
        <v>40</v>
      </c>
      <c r="K608" t="s">
        <v>41</v>
      </c>
      <c r="L608">
        <v>1457330400</v>
      </c>
      <c r="M608" s="7">
        <f t="shared" si="37"/>
        <v>42436.25</v>
      </c>
      <c r="N608">
        <v>1458277200</v>
      </c>
      <c r="O608" s="7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9"/>
        <v>1.3129869186046512</v>
      </c>
      <c r="G609" t="s">
        <v>20</v>
      </c>
      <c r="H609">
        <v>2230</v>
      </c>
      <c r="I609">
        <f t="shared" si="36"/>
        <v>81.016591928251117</v>
      </c>
      <c r="J609" t="s">
        <v>21</v>
      </c>
      <c r="K609" t="s">
        <v>22</v>
      </c>
      <c r="L609">
        <v>1395550800</v>
      </c>
      <c r="M609" s="7">
        <f t="shared" si="37"/>
        <v>41721.208333333336</v>
      </c>
      <c r="N609">
        <v>1395723600</v>
      </c>
      <c r="O609" s="7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9"/>
        <v>2.8397435897435899</v>
      </c>
      <c r="G610" t="s">
        <v>20</v>
      </c>
      <c r="H610">
        <v>316</v>
      </c>
      <c r="I610">
        <f t="shared" si="36"/>
        <v>35.047468354430379</v>
      </c>
      <c r="J610" t="s">
        <v>21</v>
      </c>
      <c r="K610" t="s">
        <v>22</v>
      </c>
      <c r="L610">
        <v>1551852000</v>
      </c>
      <c r="M610" s="7">
        <f t="shared" si="37"/>
        <v>43530.25</v>
      </c>
      <c r="N610">
        <v>1552197600</v>
      </c>
      <c r="O610" s="7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9"/>
        <v>1.2041999999999999</v>
      </c>
      <c r="G611" t="s">
        <v>20</v>
      </c>
      <c r="H611">
        <v>117</v>
      </c>
      <c r="I611">
        <f t="shared" si="36"/>
        <v>102.92307692307692</v>
      </c>
      <c r="J611" t="s">
        <v>21</v>
      </c>
      <c r="K611" t="s">
        <v>22</v>
      </c>
      <c r="L611">
        <v>1547618400</v>
      </c>
      <c r="M611" s="7">
        <f t="shared" si="37"/>
        <v>43481.25</v>
      </c>
      <c r="N611">
        <v>1549087200</v>
      </c>
      <c r="O611" s="7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17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9"/>
        <v>4.1905607476635511</v>
      </c>
      <c r="G612" t="s">
        <v>20</v>
      </c>
      <c r="H612">
        <v>6406</v>
      </c>
      <c r="I612">
        <f t="shared" si="36"/>
        <v>27.998126756166094</v>
      </c>
      <c r="J612" t="s">
        <v>21</v>
      </c>
      <c r="K612" t="s">
        <v>22</v>
      </c>
      <c r="L612">
        <v>1355637600</v>
      </c>
      <c r="M612" s="7">
        <f t="shared" si="37"/>
        <v>41259.25</v>
      </c>
      <c r="N612">
        <v>1356847200</v>
      </c>
      <c r="O612" s="7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9"/>
        <v>0.13853658536585367</v>
      </c>
      <c r="G613" t="s">
        <v>74</v>
      </c>
      <c r="H613">
        <v>15</v>
      </c>
      <c r="I613">
        <f t="shared" si="36"/>
        <v>75.733333333333334</v>
      </c>
      <c r="J613" t="s">
        <v>21</v>
      </c>
      <c r="K613" t="s">
        <v>22</v>
      </c>
      <c r="L613">
        <v>1374728400</v>
      </c>
      <c r="M613" s="7">
        <f t="shared" si="37"/>
        <v>41480.208333333336</v>
      </c>
      <c r="N613">
        <v>1375765200</v>
      </c>
      <c r="O613" s="7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9"/>
        <v>1.3943548387096774</v>
      </c>
      <c r="G614" t="s">
        <v>20</v>
      </c>
      <c r="H614">
        <v>192</v>
      </c>
      <c r="I614">
        <f t="shared" si="36"/>
        <v>45.026041666666664</v>
      </c>
      <c r="J614" t="s">
        <v>21</v>
      </c>
      <c r="K614" t="s">
        <v>22</v>
      </c>
      <c r="L614">
        <v>1287810000</v>
      </c>
      <c r="M614" s="7">
        <f t="shared" si="37"/>
        <v>40474.208333333336</v>
      </c>
      <c r="N614">
        <v>1289800800</v>
      </c>
      <c r="O614" s="7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7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9"/>
        <v>1.74</v>
      </c>
      <c r="G615" t="s">
        <v>20</v>
      </c>
      <c r="H615">
        <v>26</v>
      </c>
      <c r="I615">
        <f t="shared" si="36"/>
        <v>73.615384615384613</v>
      </c>
      <c r="J615" t="s">
        <v>15</v>
      </c>
      <c r="K615" t="s">
        <v>16</v>
      </c>
      <c r="L615">
        <v>1503723600</v>
      </c>
      <c r="M615" s="7">
        <f t="shared" si="37"/>
        <v>42973.208333333328</v>
      </c>
      <c r="N615">
        <v>1504501200</v>
      </c>
      <c r="O615" s="7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17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9"/>
        <v>1.5549056603773586</v>
      </c>
      <c r="G616" t="s">
        <v>20</v>
      </c>
      <c r="H616">
        <v>723</v>
      </c>
      <c r="I616">
        <f t="shared" si="36"/>
        <v>56.991701244813278</v>
      </c>
      <c r="J616" t="s">
        <v>21</v>
      </c>
      <c r="K616" t="s">
        <v>22</v>
      </c>
      <c r="L616">
        <v>1484114400</v>
      </c>
      <c r="M616" s="7">
        <f t="shared" si="37"/>
        <v>42746.25</v>
      </c>
      <c r="N616">
        <v>1485669600</v>
      </c>
      <c r="O616" s="7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9"/>
        <v>1.7044705882352942</v>
      </c>
      <c r="G617" t="s">
        <v>20</v>
      </c>
      <c r="H617">
        <v>170</v>
      </c>
      <c r="I617">
        <f t="shared" si="36"/>
        <v>85.223529411764702</v>
      </c>
      <c r="J617" t="s">
        <v>107</v>
      </c>
      <c r="K617" t="s">
        <v>108</v>
      </c>
      <c r="L617">
        <v>1461906000</v>
      </c>
      <c r="M617" s="7">
        <f t="shared" si="37"/>
        <v>42489.208333333328</v>
      </c>
      <c r="N617">
        <v>1462770000</v>
      </c>
      <c r="O617" s="7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9"/>
        <v>1.8951562500000001</v>
      </c>
      <c r="G618" t="s">
        <v>20</v>
      </c>
      <c r="H618">
        <v>238</v>
      </c>
      <c r="I618">
        <f t="shared" si="36"/>
        <v>50.962184873949582</v>
      </c>
      <c r="J618" t="s">
        <v>40</v>
      </c>
      <c r="K618" t="s">
        <v>41</v>
      </c>
      <c r="L618">
        <v>1379653200</v>
      </c>
      <c r="M618" s="7">
        <f t="shared" si="37"/>
        <v>41537.208333333336</v>
      </c>
      <c r="N618">
        <v>1379739600</v>
      </c>
      <c r="O618" s="7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9"/>
        <v>2.4971428571428573</v>
      </c>
      <c r="G619" t="s">
        <v>20</v>
      </c>
      <c r="H619">
        <v>55</v>
      </c>
      <c r="I619">
        <f t="shared" si="36"/>
        <v>63.563636363636363</v>
      </c>
      <c r="J619" t="s">
        <v>21</v>
      </c>
      <c r="K619" t="s">
        <v>22</v>
      </c>
      <c r="L619">
        <v>1401858000</v>
      </c>
      <c r="M619" s="7">
        <f t="shared" si="37"/>
        <v>41794.208333333336</v>
      </c>
      <c r="N619">
        <v>1402722000</v>
      </c>
      <c r="O619" s="7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9"/>
        <v>0.48860523665659616</v>
      </c>
      <c r="G620" t="s">
        <v>14</v>
      </c>
      <c r="H620">
        <v>1198</v>
      </c>
      <c r="I620">
        <f t="shared" si="36"/>
        <v>80.999165275459092</v>
      </c>
      <c r="J620" t="s">
        <v>21</v>
      </c>
      <c r="K620" t="s">
        <v>22</v>
      </c>
      <c r="L620">
        <v>1367470800</v>
      </c>
      <c r="M620" s="7">
        <f t="shared" si="37"/>
        <v>41396.208333333336</v>
      </c>
      <c r="N620">
        <v>1369285200</v>
      </c>
      <c r="O620" s="7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9"/>
        <v>0.28461970393057684</v>
      </c>
      <c r="G621" t="s">
        <v>14</v>
      </c>
      <c r="H621">
        <v>648</v>
      </c>
      <c r="I621">
        <f t="shared" si="36"/>
        <v>86.044753086419746</v>
      </c>
      <c r="J621" t="s">
        <v>21</v>
      </c>
      <c r="K621" t="s">
        <v>22</v>
      </c>
      <c r="L621">
        <v>1304658000</v>
      </c>
      <c r="M621" s="7">
        <f t="shared" si="37"/>
        <v>40669.208333333336</v>
      </c>
      <c r="N621">
        <v>1304744400</v>
      </c>
      <c r="O621" s="7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9"/>
        <v>2.6802325581395348</v>
      </c>
      <c r="G622" t="s">
        <v>20</v>
      </c>
      <c r="H622">
        <v>128</v>
      </c>
      <c r="I622">
        <f t="shared" si="36"/>
        <v>90.0390625</v>
      </c>
      <c r="J622" t="s">
        <v>26</v>
      </c>
      <c r="K622" t="s">
        <v>27</v>
      </c>
      <c r="L622">
        <v>1467954000</v>
      </c>
      <c r="M622" s="7">
        <f t="shared" si="37"/>
        <v>42559.208333333328</v>
      </c>
      <c r="N622">
        <v>1468299600</v>
      </c>
      <c r="O622" s="7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9"/>
        <v>6.1980078125000002</v>
      </c>
      <c r="G623" t="s">
        <v>20</v>
      </c>
      <c r="H623">
        <v>2144</v>
      </c>
      <c r="I623">
        <f t="shared" si="36"/>
        <v>74.006063432835816</v>
      </c>
      <c r="J623" t="s">
        <v>21</v>
      </c>
      <c r="K623" t="s">
        <v>22</v>
      </c>
      <c r="L623">
        <v>1473742800</v>
      </c>
      <c r="M623" s="7">
        <f t="shared" si="37"/>
        <v>42626.208333333328</v>
      </c>
      <c r="N623">
        <v>1474174800</v>
      </c>
      <c r="O623" s="7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9"/>
        <v>3.1301587301587303E-2</v>
      </c>
      <c r="G624" t="s">
        <v>14</v>
      </c>
      <c r="H624">
        <v>64</v>
      </c>
      <c r="I624">
        <f t="shared" si="36"/>
        <v>92.4375</v>
      </c>
      <c r="J624" t="s">
        <v>21</v>
      </c>
      <c r="K624" t="s">
        <v>22</v>
      </c>
      <c r="L624">
        <v>1523768400</v>
      </c>
      <c r="M624" s="7">
        <f t="shared" si="37"/>
        <v>43205.208333333328</v>
      </c>
      <c r="N624">
        <v>1526014800</v>
      </c>
      <c r="O624" s="7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9"/>
        <v>1.5992152704135738</v>
      </c>
      <c r="G625" t="s">
        <v>20</v>
      </c>
      <c r="H625">
        <v>2693</v>
      </c>
      <c r="I625">
        <f t="shared" si="36"/>
        <v>55.999257333828446</v>
      </c>
      <c r="J625" t="s">
        <v>40</v>
      </c>
      <c r="K625" t="s">
        <v>41</v>
      </c>
      <c r="L625">
        <v>1437022800</v>
      </c>
      <c r="M625" s="7">
        <f t="shared" si="37"/>
        <v>42201.208333333328</v>
      </c>
      <c r="N625">
        <v>1437454800</v>
      </c>
      <c r="O625" s="7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9"/>
        <v>2.793921568627451</v>
      </c>
      <c r="G626" t="s">
        <v>20</v>
      </c>
      <c r="H626">
        <v>432</v>
      </c>
      <c r="I626">
        <f t="shared" si="36"/>
        <v>32.983796296296298</v>
      </c>
      <c r="J626" t="s">
        <v>21</v>
      </c>
      <c r="K626" t="s">
        <v>22</v>
      </c>
      <c r="L626">
        <v>1422165600</v>
      </c>
      <c r="M626" s="7">
        <f t="shared" si="37"/>
        <v>42029.25</v>
      </c>
      <c r="N626">
        <v>1422684000</v>
      </c>
      <c r="O626" s="7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17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9"/>
        <v>0.77373333333333338</v>
      </c>
      <c r="G627" t="s">
        <v>14</v>
      </c>
      <c r="H627">
        <v>62</v>
      </c>
      <c r="I627">
        <f t="shared" si="36"/>
        <v>93.596774193548384</v>
      </c>
      <c r="J627" t="s">
        <v>21</v>
      </c>
      <c r="K627" t="s">
        <v>22</v>
      </c>
      <c r="L627">
        <v>1580104800</v>
      </c>
      <c r="M627" s="7">
        <f t="shared" si="37"/>
        <v>43857.25</v>
      </c>
      <c r="N627">
        <v>1581314400</v>
      </c>
      <c r="O627" s="7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17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9"/>
        <v>2.0632812500000002</v>
      </c>
      <c r="G628" t="s">
        <v>20</v>
      </c>
      <c r="H628">
        <v>189</v>
      </c>
      <c r="I628">
        <f t="shared" si="36"/>
        <v>69.867724867724874</v>
      </c>
      <c r="J628" t="s">
        <v>21</v>
      </c>
      <c r="K628" t="s">
        <v>22</v>
      </c>
      <c r="L628">
        <v>1285650000</v>
      </c>
      <c r="M628" s="7">
        <f t="shared" si="37"/>
        <v>40449.208333333336</v>
      </c>
      <c r="N628">
        <v>1286427600</v>
      </c>
      <c r="O628" s="7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9"/>
        <v>6.9424999999999999</v>
      </c>
      <c r="G629" t="s">
        <v>20</v>
      </c>
      <c r="H629">
        <v>154</v>
      </c>
      <c r="I629">
        <f t="shared" si="36"/>
        <v>72.129870129870127</v>
      </c>
      <c r="J629" t="s">
        <v>40</v>
      </c>
      <c r="K629" t="s">
        <v>41</v>
      </c>
      <c r="L629">
        <v>1276664400</v>
      </c>
      <c r="M629" s="7">
        <f t="shared" si="37"/>
        <v>40345.208333333336</v>
      </c>
      <c r="N629">
        <v>1278738000</v>
      </c>
      <c r="O629" s="7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9"/>
        <v>1.5178947368421052</v>
      </c>
      <c r="G630" t="s">
        <v>20</v>
      </c>
      <c r="H630">
        <v>96</v>
      </c>
      <c r="I630">
        <f t="shared" si="36"/>
        <v>30.041666666666668</v>
      </c>
      <c r="J630" t="s">
        <v>21</v>
      </c>
      <c r="K630" t="s">
        <v>22</v>
      </c>
      <c r="L630">
        <v>1286168400</v>
      </c>
      <c r="M630" s="7">
        <f t="shared" si="37"/>
        <v>40455.208333333336</v>
      </c>
      <c r="N630">
        <v>1286427600</v>
      </c>
      <c r="O630" s="7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9"/>
        <v>0.64582072176949945</v>
      </c>
      <c r="G631" t="s">
        <v>14</v>
      </c>
      <c r="H631">
        <v>750</v>
      </c>
      <c r="I631">
        <f t="shared" si="36"/>
        <v>73.968000000000004</v>
      </c>
      <c r="J631" t="s">
        <v>21</v>
      </c>
      <c r="K631" t="s">
        <v>22</v>
      </c>
      <c r="L631">
        <v>1467781200</v>
      </c>
      <c r="M631" s="7">
        <f t="shared" si="37"/>
        <v>42557.208333333328</v>
      </c>
      <c r="N631">
        <v>1467954000</v>
      </c>
      <c r="O631" s="7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9"/>
        <v>0.62873684210526315</v>
      </c>
      <c r="G632" t="s">
        <v>74</v>
      </c>
      <c r="H632">
        <v>87</v>
      </c>
      <c r="I632">
        <f t="shared" si="36"/>
        <v>68.65517241379311</v>
      </c>
      <c r="J632" t="s">
        <v>21</v>
      </c>
      <c r="K632" t="s">
        <v>22</v>
      </c>
      <c r="L632">
        <v>1556686800</v>
      </c>
      <c r="M632" s="7">
        <f t="shared" si="37"/>
        <v>43586.208333333328</v>
      </c>
      <c r="N632">
        <v>1557637200</v>
      </c>
      <c r="O632" s="7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9"/>
        <v>3.1039864864864866</v>
      </c>
      <c r="G633" t="s">
        <v>20</v>
      </c>
      <c r="H633">
        <v>3063</v>
      </c>
      <c r="I633">
        <f t="shared" si="36"/>
        <v>59.992164544564154</v>
      </c>
      <c r="J633" t="s">
        <v>21</v>
      </c>
      <c r="K633" t="s">
        <v>22</v>
      </c>
      <c r="L633">
        <v>1553576400</v>
      </c>
      <c r="M633" s="7">
        <f t="shared" si="37"/>
        <v>43550.208333333328</v>
      </c>
      <c r="N633">
        <v>1553922000</v>
      </c>
      <c r="O633" s="7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9"/>
        <v>0.42859916782246882</v>
      </c>
      <c r="G634" t="s">
        <v>47</v>
      </c>
      <c r="H634">
        <v>278</v>
      </c>
      <c r="I634">
        <f t="shared" si="36"/>
        <v>111.15827338129496</v>
      </c>
      <c r="J634" t="s">
        <v>21</v>
      </c>
      <c r="K634" t="s">
        <v>22</v>
      </c>
      <c r="L634">
        <v>1414904400</v>
      </c>
      <c r="M634" s="7">
        <f t="shared" si="37"/>
        <v>41945.208333333336</v>
      </c>
      <c r="N634">
        <v>1416463200</v>
      </c>
      <c r="O634" s="7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7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9"/>
        <v>0.83119402985074631</v>
      </c>
      <c r="G635" t="s">
        <v>14</v>
      </c>
      <c r="H635">
        <v>105</v>
      </c>
      <c r="I635">
        <f t="shared" si="36"/>
        <v>53.038095238095238</v>
      </c>
      <c r="J635" t="s">
        <v>21</v>
      </c>
      <c r="K635" t="s">
        <v>22</v>
      </c>
      <c r="L635">
        <v>1446876000</v>
      </c>
      <c r="M635" s="7">
        <f t="shared" si="37"/>
        <v>42315.25</v>
      </c>
      <c r="N635">
        <v>1447221600</v>
      </c>
      <c r="O635" s="7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9"/>
        <v>0.78531302876480547</v>
      </c>
      <c r="G636" t="s">
        <v>74</v>
      </c>
      <c r="H636">
        <v>1658</v>
      </c>
      <c r="I636">
        <f t="shared" si="36"/>
        <v>55.985524728588658</v>
      </c>
      <c r="J636" t="s">
        <v>21</v>
      </c>
      <c r="K636" t="s">
        <v>22</v>
      </c>
      <c r="L636">
        <v>1490418000</v>
      </c>
      <c r="M636" s="7">
        <f t="shared" si="37"/>
        <v>42819.208333333328</v>
      </c>
      <c r="N636">
        <v>1491627600</v>
      </c>
      <c r="O636" s="7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9"/>
        <v>1.1409352517985611</v>
      </c>
      <c r="G637" t="s">
        <v>20</v>
      </c>
      <c r="H637">
        <v>2266</v>
      </c>
      <c r="I637">
        <f t="shared" si="36"/>
        <v>69.986760812003524</v>
      </c>
      <c r="J637" t="s">
        <v>21</v>
      </c>
      <c r="K637" t="s">
        <v>22</v>
      </c>
      <c r="L637">
        <v>1360389600</v>
      </c>
      <c r="M637" s="7">
        <f t="shared" si="37"/>
        <v>41314.25</v>
      </c>
      <c r="N637">
        <v>1363150800</v>
      </c>
      <c r="O637" s="7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9"/>
        <v>0.64537683358624176</v>
      </c>
      <c r="G638" t="s">
        <v>14</v>
      </c>
      <c r="H638">
        <v>2604</v>
      </c>
      <c r="I638">
        <f t="shared" si="36"/>
        <v>48.998079877112133</v>
      </c>
      <c r="J638" t="s">
        <v>36</v>
      </c>
      <c r="K638" t="s">
        <v>37</v>
      </c>
      <c r="L638">
        <v>1326866400</v>
      </c>
      <c r="M638" s="7">
        <f t="shared" si="37"/>
        <v>40926.25</v>
      </c>
      <c r="N638">
        <v>1330754400</v>
      </c>
      <c r="O638" s="7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9"/>
        <v>0.79411764705882348</v>
      </c>
      <c r="G639" t="s">
        <v>14</v>
      </c>
      <c r="H639">
        <v>65</v>
      </c>
      <c r="I639">
        <f t="shared" si="36"/>
        <v>103.84615384615384</v>
      </c>
      <c r="J639" t="s">
        <v>21</v>
      </c>
      <c r="K639" t="s">
        <v>22</v>
      </c>
      <c r="L639">
        <v>1479103200</v>
      </c>
      <c r="M639" s="7">
        <f t="shared" si="37"/>
        <v>42688.25</v>
      </c>
      <c r="N639">
        <v>1479794400</v>
      </c>
      <c r="O639" s="7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9"/>
        <v>0.11419117647058824</v>
      </c>
      <c r="G640" t="s">
        <v>14</v>
      </c>
      <c r="H640">
        <v>94</v>
      </c>
      <c r="I640">
        <f t="shared" si="36"/>
        <v>99.127659574468083</v>
      </c>
      <c r="J640" t="s">
        <v>21</v>
      </c>
      <c r="K640" t="s">
        <v>22</v>
      </c>
      <c r="L640">
        <v>1280206800</v>
      </c>
      <c r="M640" s="7">
        <f t="shared" si="37"/>
        <v>40386.208333333336</v>
      </c>
      <c r="N640">
        <v>1281243600</v>
      </c>
      <c r="O640" s="7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9"/>
        <v>0.56186046511627907</v>
      </c>
      <c r="G641" t="s">
        <v>47</v>
      </c>
      <c r="H641">
        <v>45</v>
      </c>
      <c r="I641">
        <f t="shared" si="36"/>
        <v>107.37777777777778</v>
      </c>
      <c r="J641" t="s">
        <v>21</v>
      </c>
      <c r="K641" t="s">
        <v>22</v>
      </c>
      <c r="L641">
        <v>1532754000</v>
      </c>
      <c r="M641" s="7">
        <f t="shared" si="37"/>
        <v>43309.208333333328</v>
      </c>
      <c r="N641">
        <v>1532754000</v>
      </c>
      <c r="O641" s="7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9"/>
        <v>0.16501669449081802</v>
      </c>
      <c r="G642" t="s">
        <v>14</v>
      </c>
      <c r="H642">
        <v>257</v>
      </c>
      <c r="I642">
        <f t="shared" ref="I642:I705" si="40">E642/H642</f>
        <v>76.922178988326849</v>
      </c>
      <c r="J642" t="s">
        <v>21</v>
      </c>
      <c r="K642" t="s">
        <v>22</v>
      </c>
      <c r="L642">
        <v>1453096800</v>
      </c>
      <c r="M642" s="7">
        <f t="shared" si="37"/>
        <v>42387.25</v>
      </c>
      <c r="N642">
        <v>1453356000</v>
      </c>
      <c r="O642" s="7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17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39"/>
        <v>1.1996808510638297</v>
      </c>
      <c r="G643" t="s">
        <v>20</v>
      </c>
      <c r="H643">
        <v>194</v>
      </c>
      <c r="I643">
        <f t="shared" si="40"/>
        <v>58.128865979381445</v>
      </c>
      <c r="J643" t="s">
        <v>98</v>
      </c>
      <c r="K643" t="s">
        <v>99</v>
      </c>
      <c r="L643">
        <v>1487570400</v>
      </c>
      <c r="M643" s="7">
        <f t="shared" ref="M643:M706" si="41">(((L643/60)/60)/24)+DATE(1970,1,1)</f>
        <v>42786.25</v>
      </c>
      <c r="N643">
        <v>1489986000</v>
      </c>
      <c r="O643" s="7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39"/>
        <v>1.4545652173913044</v>
      </c>
      <c r="G644" t="s">
        <v>20</v>
      </c>
      <c r="H644">
        <v>129</v>
      </c>
      <c r="I644">
        <f t="shared" si="40"/>
        <v>103.73643410852713</v>
      </c>
      <c r="J644" t="s">
        <v>15</v>
      </c>
      <c r="K644" t="s">
        <v>16</v>
      </c>
      <c r="L644">
        <v>1545026400</v>
      </c>
      <c r="M644" s="7">
        <f t="shared" si="41"/>
        <v>43451.25</v>
      </c>
      <c r="N644">
        <v>1545804000</v>
      </c>
      <c r="O644" s="7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ref="F645:F708" si="43">E645/D645</f>
        <v>2.2138255033557046</v>
      </c>
      <c r="G645" t="s">
        <v>20</v>
      </c>
      <c r="H645">
        <v>375</v>
      </c>
      <c r="I645">
        <f t="shared" si="40"/>
        <v>87.962666666666664</v>
      </c>
      <c r="J645" t="s">
        <v>21</v>
      </c>
      <c r="K645" t="s">
        <v>22</v>
      </c>
      <c r="L645">
        <v>1488348000</v>
      </c>
      <c r="M645" s="7">
        <f t="shared" si="41"/>
        <v>42795.25</v>
      </c>
      <c r="N645">
        <v>1489899600</v>
      </c>
      <c r="O645" s="7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3"/>
        <v>0.48396694214876035</v>
      </c>
      <c r="G646" t="s">
        <v>14</v>
      </c>
      <c r="H646">
        <v>2928</v>
      </c>
      <c r="I646">
        <f t="shared" si="40"/>
        <v>28</v>
      </c>
      <c r="J646" t="s">
        <v>15</v>
      </c>
      <c r="K646" t="s">
        <v>16</v>
      </c>
      <c r="L646">
        <v>1545112800</v>
      </c>
      <c r="M646" s="7">
        <f t="shared" si="41"/>
        <v>43452.25</v>
      </c>
      <c r="N646">
        <v>1546495200</v>
      </c>
      <c r="O646" s="7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3"/>
        <v>0.92911504424778757</v>
      </c>
      <c r="G647" t="s">
        <v>14</v>
      </c>
      <c r="H647">
        <v>4697</v>
      </c>
      <c r="I647">
        <f t="shared" si="40"/>
        <v>37.999361294443261</v>
      </c>
      <c r="J647" t="s">
        <v>21</v>
      </c>
      <c r="K647" t="s">
        <v>22</v>
      </c>
      <c r="L647">
        <v>1537938000</v>
      </c>
      <c r="M647" s="7">
        <f t="shared" si="41"/>
        <v>43369.208333333328</v>
      </c>
      <c r="N647">
        <v>1539752400</v>
      </c>
      <c r="O647" s="7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3"/>
        <v>0.88599797365754818</v>
      </c>
      <c r="G648" t="s">
        <v>14</v>
      </c>
      <c r="H648">
        <v>2915</v>
      </c>
      <c r="I648">
        <f t="shared" si="40"/>
        <v>29.999313893653515</v>
      </c>
      <c r="J648" t="s">
        <v>21</v>
      </c>
      <c r="K648" t="s">
        <v>22</v>
      </c>
      <c r="L648">
        <v>1363150800</v>
      </c>
      <c r="M648" s="7">
        <f t="shared" si="41"/>
        <v>41346.208333333336</v>
      </c>
      <c r="N648">
        <v>1364101200</v>
      </c>
      <c r="O648" s="7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3"/>
        <v>0.41399999999999998</v>
      </c>
      <c r="G649" t="s">
        <v>14</v>
      </c>
      <c r="H649">
        <v>18</v>
      </c>
      <c r="I649">
        <f t="shared" si="40"/>
        <v>103.5</v>
      </c>
      <c r="J649" t="s">
        <v>21</v>
      </c>
      <c r="K649" t="s">
        <v>22</v>
      </c>
      <c r="L649">
        <v>1523250000</v>
      </c>
      <c r="M649" s="7">
        <f t="shared" si="41"/>
        <v>43199.208333333328</v>
      </c>
      <c r="N649">
        <v>1525323600</v>
      </c>
      <c r="O649" s="7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3"/>
        <v>0.63056795131845844</v>
      </c>
      <c r="G650" t="s">
        <v>74</v>
      </c>
      <c r="H650">
        <v>723</v>
      </c>
      <c r="I650">
        <f t="shared" si="40"/>
        <v>85.994467496542185</v>
      </c>
      <c r="J650" t="s">
        <v>21</v>
      </c>
      <c r="K650" t="s">
        <v>22</v>
      </c>
      <c r="L650">
        <v>1499317200</v>
      </c>
      <c r="M650" s="7">
        <f t="shared" si="41"/>
        <v>42922.208333333328</v>
      </c>
      <c r="N650">
        <v>1500872400</v>
      </c>
      <c r="O650" s="7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3"/>
        <v>0.48482333607230893</v>
      </c>
      <c r="G651" t="s">
        <v>14</v>
      </c>
      <c r="H651">
        <v>602</v>
      </c>
      <c r="I651">
        <f t="shared" si="40"/>
        <v>98.011627906976742</v>
      </c>
      <c r="J651" t="s">
        <v>98</v>
      </c>
      <c r="K651" t="s">
        <v>99</v>
      </c>
      <c r="L651">
        <v>1287550800</v>
      </c>
      <c r="M651" s="7">
        <f t="shared" si="41"/>
        <v>40471.208333333336</v>
      </c>
      <c r="N651">
        <v>1288501200</v>
      </c>
      <c r="O651" s="7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3"/>
        <v>0.02</v>
      </c>
      <c r="G652" t="s">
        <v>14</v>
      </c>
      <c r="H652">
        <v>1</v>
      </c>
      <c r="I652">
        <f t="shared" si="40"/>
        <v>2</v>
      </c>
      <c r="J652" t="s">
        <v>21</v>
      </c>
      <c r="K652" t="s">
        <v>22</v>
      </c>
      <c r="L652">
        <v>1404795600</v>
      </c>
      <c r="M652" s="7">
        <f t="shared" si="41"/>
        <v>41828.208333333336</v>
      </c>
      <c r="N652">
        <v>1407128400</v>
      </c>
      <c r="O652" s="7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3"/>
        <v>0.88479410269445857</v>
      </c>
      <c r="G653" t="s">
        <v>14</v>
      </c>
      <c r="H653">
        <v>3868</v>
      </c>
      <c r="I653">
        <f t="shared" si="40"/>
        <v>44.994570837642193</v>
      </c>
      <c r="J653" t="s">
        <v>107</v>
      </c>
      <c r="K653" t="s">
        <v>108</v>
      </c>
      <c r="L653">
        <v>1393048800</v>
      </c>
      <c r="M653" s="7">
        <f t="shared" si="41"/>
        <v>41692.25</v>
      </c>
      <c r="N653">
        <v>1394344800</v>
      </c>
      <c r="O653" s="7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3"/>
        <v>1.2684</v>
      </c>
      <c r="G654" t="s">
        <v>20</v>
      </c>
      <c r="H654">
        <v>409</v>
      </c>
      <c r="I654">
        <f t="shared" si="40"/>
        <v>31.012224938875306</v>
      </c>
      <c r="J654" t="s">
        <v>21</v>
      </c>
      <c r="K654" t="s">
        <v>22</v>
      </c>
      <c r="L654">
        <v>1470373200</v>
      </c>
      <c r="M654" s="7">
        <f t="shared" si="41"/>
        <v>42587.208333333328</v>
      </c>
      <c r="N654">
        <v>1474088400</v>
      </c>
      <c r="O654" s="7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3"/>
        <v>23.388333333333332</v>
      </c>
      <c r="G655" t="s">
        <v>20</v>
      </c>
      <c r="H655">
        <v>234</v>
      </c>
      <c r="I655">
        <f t="shared" si="40"/>
        <v>59.970085470085472</v>
      </c>
      <c r="J655" t="s">
        <v>21</v>
      </c>
      <c r="K655" t="s">
        <v>22</v>
      </c>
      <c r="L655">
        <v>1460091600</v>
      </c>
      <c r="M655" s="7">
        <f t="shared" si="41"/>
        <v>42468.208333333328</v>
      </c>
      <c r="N655">
        <v>1460264400</v>
      </c>
      <c r="O655" s="7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3"/>
        <v>5.0838857142857146</v>
      </c>
      <c r="G656" t="s">
        <v>20</v>
      </c>
      <c r="H656">
        <v>3016</v>
      </c>
      <c r="I656">
        <f t="shared" si="40"/>
        <v>58.9973474801061</v>
      </c>
      <c r="J656" t="s">
        <v>21</v>
      </c>
      <c r="K656" t="s">
        <v>22</v>
      </c>
      <c r="L656">
        <v>1440392400</v>
      </c>
      <c r="M656" s="7">
        <f t="shared" si="41"/>
        <v>42240.208333333328</v>
      </c>
      <c r="N656">
        <v>1440824400</v>
      </c>
      <c r="O656" s="7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3"/>
        <v>1.9147826086956521</v>
      </c>
      <c r="G657" t="s">
        <v>20</v>
      </c>
      <c r="H657">
        <v>264</v>
      </c>
      <c r="I657">
        <f t="shared" si="40"/>
        <v>50.045454545454547</v>
      </c>
      <c r="J657" t="s">
        <v>21</v>
      </c>
      <c r="K657" t="s">
        <v>22</v>
      </c>
      <c r="L657">
        <v>1488434400</v>
      </c>
      <c r="M657" s="7">
        <f t="shared" si="41"/>
        <v>42796.25</v>
      </c>
      <c r="N657">
        <v>1489554000</v>
      </c>
      <c r="O657" s="7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17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3"/>
        <v>0.42127533783783783</v>
      </c>
      <c r="G658" t="s">
        <v>14</v>
      </c>
      <c r="H658">
        <v>504</v>
      </c>
      <c r="I658">
        <f t="shared" si="40"/>
        <v>98.966269841269835</v>
      </c>
      <c r="J658" t="s">
        <v>26</v>
      </c>
      <c r="K658" t="s">
        <v>27</v>
      </c>
      <c r="L658">
        <v>1514440800</v>
      </c>
      <c r="M658" s="7">
        <f t="shared" si="41"/>
        <v>43097.25</v>
      </c>
      <c r="N658">
        <v>1514872800</v>
      </c>
      <c r="O658" s="7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3"/>
        <v>8.2400000000000001E-2</v>
      </c>
      <c r="G659" t="s">
        <v>14</v>
      </c>
      <c r="H659">
        <v>14</v>
      </c>
      <c r="I659">
        <f t="shared" si="40"/>
        <v>58.857142857142854</v>
      </c>
      <c r="J659" t="s">
        <v>21</v>
      </c>
      <c r="K659" t="s">
        <v>22</v>
      </c>
      <c r="L659">
        <v>1514354400</v>
      </c>
      <c r="M659" s="7">
        <f t="shared" si="41"/>
        <v>43096.25</v>
      </c>
      <c r="N659">
        <v>1515736800</v>
      </c>
      <c r="O659" s="7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3"/>
        <v>0.60064638783269964</v>
      </c>
      <c r="G660" t="s">
        <v>74</v>
      </c>
      <c r="H660">
        <v>390</v>
      </c>
      <c r="I660">
        <f t="shared" si="40"/>
        <v>81.010256410256417</v>
      </c>
      <c r="J660" t="s">
        <v>21</v>
      </c>
      <c r="K660" t="s">
        <v>22</v>
      </c>
      <c r="L660">
        <v>1440910800</v>
      </c>
      <c r="M660" s="7">
        <f t="shared" si="41"/>
        <v>42246.208333333328</v>
      </c>
      <c r="N660">
        <v>1442898000</v>
      </c>
      <c r="O660" s="7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3"/>
        <v>0.47232808616404309</v>
      </c>
      <c r="G661" t="s">
        <v>14</v>
      </c>
      <c r="H661">
        <v>750</v>
      </c>
      <c r="I661">
        <f t="shared" si="40"/>
        <v>76.013333333333335</v>
      </c>
      <c r="J661" t="s">
        <v>40</v>
      </c>
      <c r="K661" t="s">
        <v>41</v>
      </c>
      <c r="L661">
        <v>1296108000</v>
      </c>
      <c r="M661" s="7">
        <f t="shared" si="41"/>
        <v>40570.25</v>
      </c>
      <c r="N661">
        <v>1296194400</v>
      </c>
      <c r="O661" s="7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3"/>
        <v>0.81736263736263737</v>
      </c>
      <c r="G662" t="s">
        <v>14</v>
      </c>
      <c r="H662">
        <v>77</v>
      </c>
      <c r="I662">
        <f t="shared" si="40"/>
        <v>96.597402597402592</v>
      </c>
      <c r="J662" t="s">
        <v>21</v>
      </c>
      <c r="K662" t="s">
        <v>22</v>
      </c>
      <c r="L662">
        <v>1440133200</v>
      </c>
      <c r="M662" s="7">
        <f t="shared" si="41"/>
        <v>42237.208333333328</v>
      </c>
      <c r="N662">
        <v>1440910800</v>
      </c>
      <c r="O662" s="7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3"/>
        <v>0.54187265917603</v>
      </c>
      <c r="G663" t="s">
        <v>14</v>
      </c>
      <c r="H663">
        <v>752</v>
      </c>
      <c r="I663">
        <f t="shared" si="40"/>
        <v>76.957446808510639</v>
      </c>
      <c r="J663" t="s">
        <v>36</v>
      </c>
      <c r="K663" t="s">
        <v>37</v>
      </c>
      <c r="L663">
        <v>1332910800</v>
      </c>
      <c r="M663" s="7">
        <f t="shared" si="41"/>
        <v>40996.208333333336</v>
      </c>
      <c r="N663">
        <v>1335502800</v>
      </c>
      <c r="O663" s="7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3"/>
        <v>0.97868131868131869</v>
      </c>
      <c r="G664" t="s">
        <v>14</v>
      </c>
      <c r="H664">
        <v>131</v>
      </c>
      <c r="I664">
        <f t="shared" si="40"/>
        <v>67.984732824427482</v>
      </c>
      <c r="J664" t="s">
        <v>21</v>
      </c>
      <c r="K664" t="s">
        <v>22</v>
      </c>
      <c r="L664">
        <v>1544335200</v>
      </c>
      <c r="M664" s="7">
        <f t="shared" si="41"/>
        <v>43443.25</v>
      </c>
      <c r="N664">
        <v>1544680800</v>
      </c>
      <c r="O664" s="7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3"/>
        <v>0.77239999999999998</v>
      </c>
      <c r="G665" t="s">
        <v>14</v>
      </c>
      <c r="H665">
        <v>87</v>
      </c>
      <c r="I665">
        <f t="shared" si="40"/>
        <v>88.781609195402297</v>
      </c>
      <c r="J665" t="s">
        <v>21</v>
      </c>
      <c r="K665" t="s">
        <v>22</v>
      </c>
      <c r="L665">
        <v>1286427600</v>
      </c>
      <c r="M665" s="7">
        <f t="shared" si="41"/>
        <v>40458.208333333336</v>
      </c>
      <c r="N665">
        <v>1288414800</v>
      </c>
      <c r="O665" s="7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3"/>
        <v>0.33464735516372796</v>
      </c>
      <c r="G666" t="s">
        <v>14</v>
      </c>
      <c r="H666">
        <v>1063</v>
      </c>
      <c r="I666">
        <f t="shared" si="40"/>
        <v>24.99623706491063</v>
      </c>
      <c r="J666" t="s">
        <v>21</v>
      </c>
      <c r="K666" t="s">
        <v>22</v>
      </c>
      <c r="L666">
        <v>1329717600</v>
      </c>
      <c r="M666" s="7">
        <f t="shared" si="41"/>
        <v>40959.25</v>
      </c>
      <c r="N666">
        <v>1330581600</v>
      </c>
      <c r="O666" s="7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3"/>
        <v>2.3958823529411766</v>
      </c>
      <c r="G667" t="s">
        <v>20</v>
      </c>
      <c r="H667">
        <v>272</v>
      </c>
      <c r="I667">
        <f t="shared" si="40"/>
        <v>44.922794117647058</v>
      </c>
      <c r="J667" t="s">
        <v>21</v>
      </c>
      <c r="K667" t="s">
        <v>22</v>
      </c>
      <c r="L667">
        <v>1310187600</v>
      </c>
      <c r="M667" s="7">
        <f t="shared" si="41"/>
        <v>40733.208333333336</v>
      </c>
      <c r="N667">
        <v>1311397200</v>
      </c>
      <c r="O667" s="7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3"/>
        <v>0.64032258064516134</v>
      </c>
      <c r="G668" t="s">
        <v>74</v>
      </c>
      <c r="H668">
        <v>25</v>
      </c>
      <c r="I668">
        <f t="shared" si="40"/>
        <v>79.400000000000006</v>
      </c>
      <c r="J668" t="s">
        <v>21</v>
      </c>
      <c r="K668" t="s">
        <v>22</v>
      </c>
      <c r="L668">
        <v>1377838800</v>
      </c>
      <c r="M668" s="7">
        <f t="shared" si="41"/>
        <v>41516.208333333336</v>
      </c>
      <c r="N668">
        <v>1378357200</v>
      </c>
      <c r="O668" s="7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17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3"/>
        <v>1.7615942028985507</v>
      </c>
      <c r="G669" t="s">
        <v>20</v>
      </c>
      <c r="H669">
        <v>419</v>
      </c>
      <c r="I669">
        <f t="shared" si="40"/>
        <v>29.009546539379475</v>
      </c>
      <c r="J669" t="s">
        <v>21</v>
      </c>
      <c r="K669" t="s">
        <v>22</v>
      </c>
      <c r="L669">
        <v>1410325200</v>
      </c>
      <c r="M669" s="7">
        <f t="shared" si="41"/>
        <v>41892.208333333336</v>
      </c>
      <c r="N669">
        <v>1411102800</v>
      </c>
      <c r="O669" s="7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17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3"/>
        <v>0.20338181818181819</v>
      </c>
      <c r="G670" t="s">
        <v>14</v>
      </c>
      <c r="H670">
        <v>76</v>
      </c>
      <c r="I670">
        <f t="shared" si="40"/>
        <v>73.59210526315789</v>
      </c>
      <c r="J670" t="s">
        <v>21</v>
      </c>
      <c r="K670" t="s">
        <v>22</v>
      </c>
      <c r="L670">
        <v>1343797200</v>
      </c>
      <c r="M670" s="7">
        <f t="shared" si="41"/>
        <v>41122.208333333336</v>
      </c>
      <c r="N670">
        <v>1344834000</v>
      </c>
      <c r="O670" s="7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3"/>
        <v>3.5864754098360656</v>
      </c>
      <c r="G671" t="s">
        <v>20</v>
      </c>
      <c r="H671">
        <v>1621</v>
      </c>
      <c r="I671">
        <f t="shared" si="40"/>
        <v>107.97038864898211</v>
      </c>
      <c r="J671" t="s">
        <v>107</v>
      </c>
      <c r="K671" t="s">
        <v>108</v>
      </c>
      <c r="L671">
        <v>1498453200</v>
      </c>
      <c r="M671" s="7">
        <f t="shared" si="41"/>
        <v>42912.208333333328</v>
      </c>
      <c r="N671">
        <v>1499230800</v>
      </c>
      <c r="O671" s="7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17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3"/>
        <v>4.6885802469135802</v>
      </c>
      <c r="G672" t="s">
        <v>20</v>
      </c>
      <c r="H672">
        <v>1101</v>
      </c>
      <c r="I672">
        <f t="shared" si="40"/>
        <v>68.987284287011803</v>
      </c>
      <c r="J672" t="s">
        <v>21</v>
      </c>
      <c r="K672" t="s">
        <v>22</v>
      </c>
      <c r="L672">
        <v>1456380000</v>
      </c>
      <c r="M672" s="7">
        <f t="shared" si="41"/>
        <v>42425.25</v>
      </c>
      <c r="N672">
        <v>1457416800</v>
      </c>
      <c r="O672" s="7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17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3"/>
        <v>1.220563524590164</v>
      </c>
      <c r="G673" t="s">
        <v>20</v>
      </c>
      <c r="H673">
        <v>1073</v>
      </c>
      <c r="I673">
        <f t="shared" si="40"/>
        <v>111.02236719478098</v>
      </c>
      <c r="J673" t="s">
        <v>21</v>
      </c>
      <c r="K673" t="s">
        <v>22</v>
      </c>
      <c r="L673">
        <v>1280552400</v>
      </c>
      <c r="M673" s="7">
        <f t="shared" si="41"/>
        <v>40390.208333333336</v>
      </c>
      <c r="N673">
        <v>1280898000</v>
      </c>
      <c r="O673" s="7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3"/>
        <v>0.55931783729156137</v>
      </c>
      <c r="G674" t="s">
        <v>14</v>
      </c>
      <c r="H674">
        <v>4428</v>
      </c>
      <c r="I674">
        <f t="shared" si="40"/>
        <v>24.997515808491418</v>
      </c>
      <c r="J674" t="s">
        <v>26</v>
      </c>
      <c r="K674" t="s">
        <v>27</v>
      </c>
      <c r="L674">
        <v>1521608400</v>
      </c>
      <c r="M674" s="7">
        <f t="shared" si="41"/>
        <v>43180.208333333328</v>
      </c>
      <c r="N674">
        <v>1522472400</v>
      </c>
      <c r="O674" s="7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3"/>
        <v>0.43660714285714286</v>
      </c>
      <c r="G675" t="s">
        <v>14</v>
      </c>
      <c r="H675">
        <v>58</v>
      </c>
      <c r="I675">
        <f t="shared" si="40"/>
        <v>42.155172413793103</v>
      </c>
      <c r="J675" t="s">
        <v>107</v>
      </c>
      <c r="K675" t="s">
        <v>108</v>
      </c>
      <c r="L675">
        <v>1460696400</v>
      </c>
      <c r="M675" s="7">
        <f t="shared" si="41"/>
        <v>42475.208333333328</v>
      </c>
      <c r="N675">
        <v>1462510800</v>
      </c>
      <c r="O675" s="7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3"/>
        <v>0.33538371411833628</v>
      </c>
      <c r="G676" t="s">
        <v>74</v>
      </c>
      <c r="H676">
        <v>1218</v>
      </c>
      <c r="I676">
        <f t="shared" si="40"/>
        <v>47.003284072249592</v>
      </c>
      <c r="J676" t="s">
        <v>21</v>
      </c>
      <c r="K676" t="s">
        <v>22</v>
      </c>
      <c r="L676">
        <v>1313730000</v>
      </c>
      <c r="M676" s="7">
        <f t="shared" si="41"/>
        <v>40774.208333333336</v>
      </c>
      <c r="N676">
        <v>1317790800</v>
      </c>
      <c r="O676" s="7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3"/>
        <v>1.2297938144329896</v>
      </c>
      <c r="G677" t="s">
        <v>20</v>
      </c>
      <c r="H677">
        <v>331</v>
      </c>
      <c r="I677">
        <f t="shared" si="40"/>
        <v>36.0392749244713</v>
      </c>
      <c r="J677" t="s">
        <v>21</v>
      </c>
      <c r="K677" t="s">
        <v>22</v>
      </c>
      <c r="L677">
        <v>1568178000</v>
      </c>
      <c r="M677" s="7">
        <f t="shared" si="41"/>
        <v>43719.208333333328</v>
      </c>
      <c r="N677">
        <v>1568782800</v>
      </c>
      <c r="O677" s="7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3"/>
        <v>1.8974959871589085</v>
      </c>
      <c r="G678" t="s">
        <v>20</v>
      </c>
      <c r="H678">
        <v>1170</v>
      </c>
      <c r="I678">
        <f t="shared" si="40"/>
        <v>101.03760683760684</v>
      </c>
      <c r="J678" t="s">
        <v>21</v>
      </c>
      <c r="K678" t="s">
        <v>22</v>
      </c>
      <c r="L678">
        <v>1348635600</v>
      </c>
      <c r="M678" s="7">
        <f t="shared" si="41"/>
        <v>41178.208333333336</v>
      </c>
      <c r="N678">
        <v>1349413200</v>
      </c>
      <c r="O678" s="7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3"/>
        <v>0.83622641509433959</v>
      </c>
      <c r="G679" t="s">
        <v>14</v>
      </c>
      <c r="H679">
        <v>111</v>
      </c>
      <c r="I679">
        <f t="shared" si="40"/>
        <v>39.927927927927925</v>
      </c>
      <c r="J679" t="s">
        <v>21</v>
      </c>
      <c r="K679" t="s">
        <v>22</v>
      </c>
      <c r="L679">
        <v>1468126800</v>
      </c>
      <c r="M679" s="7">
        <f t="shared" si="41"/>
        <v>42561.208333333328</v>
      </c>
      <c r="N679">
        <v>1472446800</v>
      </c>
      <c r="O679" s="7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3"/>
        <v>0.17968844221105529</v>
      </c>
      <c r="G680" t="s">
        <v>74</v>
      </c>
      <c r="H680">
        <v>215</v>
      </c>
      <c r="I680">
        <f t="shared" si="40"/>
        <v>83.158139534883716</v>
      </c>
      <c r="J680" t="s">
        <v>21</v>
      </c>
      <c r="K680" t="s">
        <v>22</v>
      </c>
      <c r="L680">
        <v>1547877600</v>
      </c>
      <c r="M680" s="7">
        <f t="shared" si="41"/>
        <v>43484.25</v>
      </c>
      <c r="N680">
        <v>1548050400</v>
      </c>
      <c r="O680" s="7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3"/>
        <v>10.365</v>
      </c>
      <c r="G681" t="s">
        <v>20</v>
      </c>
      <c r="H681">
        <v>363</v>
      </c>
      <c r="I681">
        <f t="shared" si="40"/>
        <v>39.97520661157025</v>
      </c>
      <c r="J681" t="s">
        <v>21</v>
      </c>
      <c r="K681" t="s">
        <v>22</v>
      </c>
      <c r="L681">
        <v>1571374800</v>
      </c>
      <c r="M681" s="7">
        <f t="shared" si="41"/>
        <v>43756.208333333328</v>
      </c>
      <c r="N681">
        <v>1571806800</v>
      </c>
      <c r="O681" s="7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17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3"/>
        <v>0.97405219780219776</v>
      </c>
      <c r="G682" t="s">
        <v>14</v>
      </c>
      <c r="H682">
        <v>2955</v>
      </c>
      <c r="I682">
        <f t="shared" si="40"/>
        <v>47.993908629441627</v>
      </c>
      <c r="J682" t="s">
        <v>21</v>
      </c>
      <c r="K682" t="s">
        <v>22</v>
      </c>
      <c r="L682">
        <v>1576303200</v>
      </c>
      <c r="M682" s="7">
        <f t="shared" si="41"/>
        <v>43813.25</v>
      </c>
      <c r="N682">
        <v>1576476000</v>
      </c>
      <c r="O682" s="7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17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3"/>
        <v>0.86386203150461705</v>
      </c>
      <c r="G683" t="s">
        <v>14</v>
      </c>
      <c r="H683">
        <v>1657</v>
      </c>
      <c r="I683">
        <f t="shared" si="40"/>
        <v>95.978877489438744</v>
      </c>
      <c r="J683" t="s">
        <v>21</v>
      </c>
      <c r="K683" t="s">
        <v>22</v>
      </c>
      <c r="L683">
        <v>1324447200</v>
      </c>
      <c r="M683" s="7">
        <f t="shared" si="41"/>
        <v>40898.25</v>
      </c>
      <c r="N683">
        <v>1324965600</v>
      </c>
      <c r="O683" s="7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3"/>
        <v>1.5016666666666667</v>
      </c>
      <c r="G684" t="s">
        <v>20</v>
      </c>
      <c r="H684">
        <v>103</v>
      </c>
      <c r="I684">
        <f t="shared" si="40"/>
        <v>78.728155339805824</v>
      </c>
      <c r="J684" t="s">
        <v>21</v>
      </c>
      <c r="K684" t="s">
        <v>22</v>
      </c>
      <c r="L684">
        <v>1386741600</v>
      </c>
      <c r="M684" s="7">
        <f t="shared" si="41"/>
        <v>41619.25</v>
      </c>
      <c r="N684">
        <v>1387519200</v>
      </c>
      <c r="O684" s="7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3"/>
        <v>3.5843478260869563</v>
      </c>
      <c r="G685" t="s">
        <v>20</v>
      </c>
      <c r="H685">
        <v>147</v>
      </c>
      <c r="I685">
        <f t="shared" si="40"/>
        <v>56.081632653061227</v>
      </c>
      <c r="J685" t="s">
        <v>21</v>
      </c>
      <c r="K685" t="s">
        <v>22</v>
      </c>
      <c r="L685">
        <v>1537074000</v>
      </c>
      <c r="M685" s="7">
        <f t="shared" si="41"/>
        <v>43359.208333333328</v>
      </c>
      <c r="N685">
        <v>1537246800</v>
      </c>
      <c r="O685" s="7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3"/>
        <v>5.4285714285714288</v>
      </c>
      <c r="G686" t="s">
        <v>20</v>
      </c>
      <c r="H686">
        <v>110</v>
      </c>
      <c r="I686">
        <f t="shared" si="40"/>
        <v>69.090909090909093</v>
      </c>
      <c r="J686" t="s">
        <v>15</v>
      </c>
      <c r="K686" t="s">
        <v>16</v>
      </c>
      <c r="L686">
        <v>1277787600</v>
      </c>
      <c r="M686" s="7">
        <f t="shared" si="41"/>
        <v>40358.208333333336</v>
      </c>
      <c r="N686">
        <v>1279515600</v>
      </c>
      <c r="O686" s="7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3"/>
        <v>0.67500714285714281</v>
      </c>
      <c r="G687" t="s">
        <v>14</v>
      </c>
      <c r="H687">
        <v>926</v>
      </c>
      <c r="I687">
        <f t="shared" si="40"/>
        <v>102.05291576673866</v>
      </c>
      <c r="J687" t="s">
        <v>15</v>
      </c>
      <c r="K687" t="s">
        <v>16</v>
      </c>
      <c r="L687">
        <v>1440306000</v>
      </c>
      <c r="M687" s="7">
        <f t="shared" si="41"/>
        <v>42239.208333333328</v>
      </c>
      <c r="N687">
        <v>1442379600</v>
      </c>
      <c r="O687" s="7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3"/>
        <v>1.9174666666666667</v>
      </c>
      <c r="G688" t="s">
        <v>20</v>
      </c>
      <c r="H688">
        <v>134</v>
      </c>
      <c r="I688">
        <f t="shared" si="40"/>
        <v>107.32089552238806</v>
      </c>
      <c r="J688" t="s">
        <v>21</v>
      </c>
      <c r="K688" t="s">
        <v>22</v>
      </c>
      <c r="L688">
        <v>1522126800</v>
      </c>
      <c r="M688" s="7">
        <f t="shared" si="41"/>
        <v>43186.208333333328</v>
      </c>
      <c r="N688">
        <v>1523077200</v>
      </c>
      <c r="O688" s="7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3"/>
        <v>9.32</v>
      </c>
      <c r="G689" t="s">
        <v>20</v>
      </c>
      <c r="H689">
        <v>269</v>
      </c>
      <c r="I689">
        <f t="shared" si="40"/>
        <v>51.970260223048328</v>
      </c>
      <c r="J689" t="s">
        <v>21</v>
      </c>
      <c r="K689" t="s">
        <v>22</v>
      </c>
      <c r="L689">
        <v>1489298400</v>
      </c>
      <c r="M689" s="7">
        <f t="shared" si="41"/>
        <v>42806.25</v>
      </c>
      <c r="N689">
        <v>1489554000</v>
      </c>
      <c r="O689" s="7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3"/>
        <v>4.2927586206896553</v>
      </c>
      <c r="G690" t="s">
        <v>20</v>
      </c>
      <c r="H690">
        <v>175</v>
      </c>
      <c r="I690">
        <f t="shared" si="40"/>
        <v>71.137142857142862</v>
      </c>
      <c r="J690" t="s">
        <v>21</v>
      </c>
      <c r="K690" t="s">
        <v>22</v>
      </c>
      <c r="L690">
        <v>1547100000</v>
      </c>
      <c r="M690" s="7">
        <f t="shared" si="41"/>
        <v>43475.25</v>
      </c>
      <c r="N690">
        <v>1548482400</v>
      </c>
      <c r="O690" s="7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3"/>
        <v>1.0065753424657535</v>
      </c>
      <c r="G691" t="s">
        <v>20</v>
      </c>
      <c r="H691">
        <v>69</v>
      </c>
      <c r="I691">
        <f t="shared" si="40"/>
        <v>106.49275362318841</v>
      </c>
      <c r="J691" t="s">
        <v>21</v>
      </c>
      <c r="K691" t="s">
        <v>22</v>
      </c>
      <c r="L691">
        <v>1383022800</v>
      </c>
      <c r="M691" s="7">
        <f t="shared" si="41"/>
        <v>41576.208333333336</v>
      </c>
      <c r="N691">
        <v>1384063200</v>
      </c>
      <c r="O691" s="7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3"/>
        <v>2.266111111111111</v>
      </c>
      <c r="G692" t="s">
        <v>20</v>
      </c>
      <c r="H692">
        <v>190</v>
      </c>
      <c r="I692">
        <f t="shared" si="40"/>
        <v>42.93684210526316</v>
      </c>
      <c r="J692" t="s">
        <v>21</v>
      </c>
      <c r="K692" t="s">
        <v>22</v>
      </c>
      <c r="L692">
        <v>1322373600</v>
      </c>
      <c r="M692" s="7">
        <f t="shared" si="41"/>
        <v>40874.25</v>
      </c>
      <c r="N692">
        <v>1322892000</v>
      </c>
      <c r="O692" s="7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3"/>
        <v>1.4238</v>
      </c>
      <c r="G693" t="s">
        <v>20</v>
      </c>
      <c r="H693">
        <v>237</v>
      </c>
      <c r="I693">
        <f t="shared" si="40"/>
        <v>30.037974683544302</v>
      </c>
      <c r="J693" t="s">
        <v>21</v>
      </c>
      <c r="K693" t="s">
        <v>22</v>
      </c>
      <c r="L693">
        <v>1349240400</v>
      </c>
      <c r="M693" s="7">
        <f t="shared" si="41"/>
        <v>41185.208333333336</v>
      </c>
      <c r="N693">
        <v>1350709200</v>
      </c>
      <c r="O693" s="7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3"/>
        <v>0.90633333333333332</v>
      </c>
      <c r="G694" t="s">
        <v>14</v>
      </c>
      <c r="H694">
        <v>77</v>
      </c>
      <c r="I694">
        <f t="shared" si="40"/>
        <v>70.623376623376629</v>
      </c>
      <c r="J694" t="s">
        <v>40</v>
      </c>
      <c r="K694" t="s">
        <v>41</v>
      </c>
      <c r="L694">
        <v>1562648400</v>
      </c>
      <c r="M694" s="7">
        <f t="shared" si="41"/>
        <v>43655.208333333328</v>
      </c>
      <c r="N694">
        <v>1564203600</v>
      </c>
      <c r="O694" s="7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17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3"/>
        <v>0.63966740576496672</v>
      </c>
      <c r="G695" t="s">
        <v>14</v>
      </c>
      <c r="H695">
        <v>1748</v>
      </c>
      <c r="I695">
        <f t="shared" si="40"/>
        <v>66.016018306636155</v>
      </c>
      <c r="J695" t="s">
        <v>21</v>
      </c>
      <c r="K695" t="s">
        <v>22</v>
      </c>
      <c r="L695">
        <v>1508216400</v>
      </c>
      <c r="M695" s="7">
        <f t="shared" si="41"/>
        <v>43025.208333333328</v>
      </c>
      <c r="N695">
        <v>1509685200</v>
      </c>
      <c r="O695" s="7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3"/>
        <v>0.84131868131868137</v>
      </c>
      <c r="G696" t="s">
        <v>14</v>
      </c>
      <c r="H696">
        <v>79</v>
      </c>
      <c r="I696">
        <f t="shared" si="40"/>
        <v>96.911392405063296</v>
      </c>
      <c r="J696" t="s">
        <v>21</v>
      </c>
      <c r="K696" t="s">
        <v>22</v>
      </c>
      <c r="L696">
        <v>1511762400</v>
      </c>
      <c r="M696" s="7">
        <f t="shared" si="41"/>
        <v>43066.25</v>
      </c>
      <c r="N696">
        <v>1514959200</v>
      </c>
      <c r="O696" s="7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3"/>
        <v>1.3393478260869565</v>
      </c>
      <c r="G697" t="s">
        <v>20</v>
      </c>
      <c r="H697">
        <v>196</v>
      </c>
      <c r="I697">
        <f t="shared" si="40"/>
        <v>62.867346938775512</v>
      </c>
      <c r="J697" t="s">
        <v>107</v>
      </c>
      <c r="K697" t="s">
        <v>108</v>
      </c>
      <c r="L697">
        <v>1447480800</v>
      </c>
      <c r="M697" s="7">
        <f t="shared" si="41"/>
        <v>42322.25</v>
      </c>
      <c r="N697">
        <v>1448863200</v>
      </c>
      <c r="O697" s="7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3"/>
        <v>0.59042047531992692</v>
      </c>
      <c r="G698" t="s">
        <v>14</v>
      </c>
      <c r="H698">
        <v>889</v>
      </c>
      <c r="I698">
        <f t="shared" si="40"/>
        <v>108.98537682789652</v>
      </c>
      <c r="J698" t="s">
        <v>21</v>
      </c>
      <c r="K698" t="s">
        <v>22</v>
      </c>
      <c r="L698">
        <v>1429506000</v>
      </c>
      <c r="M698" s="7">
        <f t="shared" si="41"/>
        <v>42114.208333333328</v>
      </c>
      <c r="N698">
        <v>1429592400</v>
      </c>
      <c r="O698" s="7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7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3"/>
        <v>1.5280062063615205</v>
      </c>
      <c r="G699" t="s">
        <v>20</v>
      </c>
      <c r="H699">
        <v>7295</v>
      </c>
      <c r="I699">
        <f t="shared" si="40"/>
        <v>26.999314599040439</v>
      </c>
      <c r="J699" t="s">
        <v>21</v>
      </c>
      <c r="K699" t="s">
        <v>22</v>
      </c>
      <c r="L699">
        <v>1522472400</v>
      </c>
      <c r="M699" s="7">
        <f t="shared" si="41"/>
        <v>43190.208333333328</v>
      </c>
      <c r="N699">
        <v>1522645200</v>
      </c>
      <c r="O699" s="7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3"/>
        <v>4.466912114014252</v>
      </c>
      <c r="G700" t="s">
        <v>20</v>
      </c>
      <c r="H700">
        <v>2893</v>
      </c>
      <c r="I700">
        <f t="shared" si="40"/>
        <v>65.004147943311438</v>
      </c>
      <c r="J700" t="s">
        <v>15</v>
      </c>
      <c r="K700" t="s">
        <v>16</v>
      </c>
      <c r="L700">
        <v>1322114400</v>
      </c>
      <c r="M700" s="7">
        <f t="shared" si="41"/>
        <v>40871.25</v>
      </c>
      <c r="N700">
        <v>1323324000</v>
      </c>
      <c r="O700" s="7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3"/>
        <v>0.8439189189189189</v>
      </c>
      <c r="G701" t="s">
        <v>14</v>
      </c>
      <c r="H701">
        <v>56</v>
      </c>
      <c r="I701">
        <f t="shared" si="40"/>
        <v>111.51785714285714</v>
      </c>
      <c r="J701" t="s">
        <v>21</v>
      </c>
      <c r="K701" t="s">
        <v>22</v>
      </c>
      <c r="L701">
        <v>1561438800</v>
      </c>
      <c r="M701" s="7">
        <f t="shared" si="41"/>
        <v>43641.208333333328</v>
      </c>
      <c r="N701">
        <v>1561525200</v>
      </c>
      <c r="O701" s="7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17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3"/>
        <v>0.03</v>
      </c>
      <c r="G702" t="s">
        <v>14</v>
      </c>
      <c r="H702">
        <v>1</v>
      </c>
      <c r="I702">
        <f t="shared" si="40"/>
        <v>3</v>
      </c>
      <c r="J702" t="s">
        <v>21</v>
      </c>
      <c r="K702" t="s">
        <v>22</v>
      </c>
      <c r="L702">
        <v>1264399200</v>
      </c>
      <c r="M702" s="7">
        <f t="shared" si="41"/>
        <v>40203.25</v>
      </c>
      <c r="N702">
        <v>1265695200</v>
      </c>
      <c r="O702" s="7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17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3"/>
        <v>1.7502692307692307</v>
      </c>
      <c r="G703" t="s">
        <v>20</v>
      </c>
      <c r="H703">
        <v>820</v>
      </c>
      <c r="I703">
        <f t="shared" si="40"/>
        <v>110.99268292682927</v>
      </c>
      <c r="J703" t="s">
        <v>21</v>
      </c>
      <c r="K703" t="s">
        <v>22</v>
      </c>
      <c r="L703">
        <v>1301202000</v>
      </c>
      <c r="M703" s="7">
        <f t="shared" si="41"/>
        <v>40629.208333333336</v>
      </c>
      <c r="N703">
        <v>1301806800</v>
      </c>
      <c r="O703" s="7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17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3"/>
        <v>0.54137931034482756</v>
      </c>
      <c r="G704" t="s">
        <v>14</v>
      </c>
      <c r="H704">
        <v>83</v>
      </c>
      <c r="I704">
        <f t="shared" si="40"/>
        <v>56.746987951807228</v>
      </c>
      <c r="J704" t="s">
        <v>21</v>
      </c>
      <c r="K704" t="s">
        <v>22</v>
      </c>
      <c r="L704">
        <v>1374469200</v>
      </c>
      <c r="M704" s="7">
        <f t="shared" si="41"/>
        <v>41477.208333333336</v>
      </c>
      <c r="N704">
        <v>1374901200</v>
      </c>
      <c r="O704" s="7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3"/>
        <v>3.1187381703470032</v>
      </c>
      <c r="G705" t="s">
        <v>20</v>
      </c>
      <c r="H705">
        <v>2038</v>
      </c>
      <c r="I705">
        <f t="shared" si="40"/>
        <v>97.020608439646708</v>
      </c>
      <c r="J705" t="s">
        <v>21</v>
      </c>
      <c r="K705" t="s">
        <v>22</v>
      </c>
      <c r="L705">
        <v>1334984400</v>
      </c>
      <c r="M705" s="7">
        <f t="shared" si="41"/>
        <v>41020.208333333336</v>
      </c>
      <c r="N705">
        <v>1336453200</v>
      </c>
      <c r="O705" s="7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17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3"/>
        <v>1.2278160919540231</v>
      </c>
      <c r="G706" t="s">
        <v>20</v>
      </c>
      <c r="H706">
        <v>116</v>
      </c>
      <c r="I706">
        <f t="shared" ref="I706:I769" si="44">E706/H706</f>
        <v>92.08620689655173</v>
      </c>
      <c r="J706" t="s">
        <v>21</v>
      </c>
      <c r="K706" t="s">
        <v>22</v>
      </c>
      <c r="L706">
        <v>1467608400</v>
      </c>
      <c r="M706" s="7">
        <f t="shared" si="41"/>
        <v>42555.208333333328</v>
      </c>
      <c r="N706">
        <v>1468904400</v>
      </c>
      <c r="O706" s="7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3"/>
        <v>0.99026517383618151</v>
      </c>
      <c r="G707" t="s">
        <v>14</v>
      </c>
      <c r="H707">
        <v>2025</v>
      </c>
      <c r="I707">
        <f t="shared" si="44"/>
        <v>82.986666666666665</v>
      </c>
      <c r="J707" t="s">
        <v>40</v>
      </c>
      <c r="K707" t="s">
        <v>41</v>
      </c>
      <c r="L707">
        <v>1386741600</v>
      </c>
      <c r="M707" s="7">
        <f t="shared" ref="M707:M770" si="45">(((L707/60)/60)/24)+DATE(1970,1,1)</f>
        <v>41619.25</v>
      </c>
      <c r="N707">
        <v>1387087200</v>
      </c>
      <c r="O707" s="7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17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3"/>
        <v>1.278468634686347</v>
      </c>
      <c r="G708" t="s">
        <v>20</v>
      </c>
      <c r="H708">
        <v>1345</v>
      </c>
      <c r="I708">
        <f t="shared" si="44"/>
        <v>103.03791821561339</v>
      </c>
      <c r="J708" t="s">
        <v>26</v>
      </c>
      <c r="K708" t="s">
        <v>27</v>
      </c>
      <c r="L708">
        <v>1546754400</v>
      </c>
      <c r="M708" s="7">
        <f t="shared" si="45"/>
        <v>43471.25</v>
      </c>
      <c r="N708">
        <v>1547445600</v>
      </c>
      <c r="O708" s="7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17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ref="F709:F772" si="47">E709/D709</f>
        <v>1.5861643835616439</v>
      </c>
      <c r="G709" t="s">
        <v>20</v>
      </c>
      <c r="H709">
        <v>168</v>
      </c>
      <c r="I709">
        <f t="shared" si="44"/>
        <v>68.922619047619051</v>
      </c>
      <c r="J709" t="s">
        <v>21</v>
      </c>
      <c r="K709" t="s">
        <v>22</v>
      </c>
      <c r="L709">
        <v>1544248800</v>
      </c>
      <c r="M709" s="7">
        <f t="shared" si="45"/>
        <v>43442.25</v>
      </c>
      <c r="N709">
        <v>1547359200</v>
      </c>
      <c r="O709" s="7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7"/>
        <v>7.0705882352941174</v>
      </c>
      <c r="G710" t="s">
        <v>20</v>
      </c>
      <c r="H710">
        <v>137</v>
      </c>
      <c r="I710">
        <f t="shared" si="44"/>
        <v>87.737226277372258</v>
      </c>
      <c r="J710" t="s">
        <v>98</v>
      </c>
      <c r="K710" t="s">
        <v>99</v>
      </c>
      <c r="L710">
        <v>1495429200</v>
      </c>
      <c r="M710" s="7">
        <f t="shared" si="45"/>
        <v>42877.208333333328</v>
      </c>
      <c r="N710">
        <v>1496293200</v>
      </c>
      <c r="O710" s="7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7"/>
        <v>1.4238775510204082</v>
      </c>
      <c r="G711" t="s">
        <v>20</v>
      </c>
      <c r="H711">
        <v>186</v>
      </c>
      <c r="I711">
        <f t="shared" si="44"/>
        <v>75.021505376344081</v>
      </c>
      <c r="J711" t="s">
        <v>107</v>
      </c>
      <c r="K711" t="s">
        <v>108</v>
      </c>
      <c r="L711">
        <v>1334811600</v>
      </c>
      <c r="M711" s="7">
        <f t="shared" si="45"/>
        <v>41018.208333333336</v>
      </c>
      <c r="N711">
        <v>1335416400</v>
      </c>
      <c r="O711" s="7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17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7"/>
        <v>1.4786046511627906</v>
      </c>
      <c r="G712" t="s">
        <v>20</v>
      </c>
      <c r="H712">
        <v>125</v>
      </c>
      <c r="I712">
        <f t="shared" si="44"/>
        <v>50.863999999999997</v>
      </c>
      <c r="J712" t="s">
        <v>21</v>
      </c>
      <c r="K712" t="s">
        <v>22</v>
      </c>
      <c r="L712">
        <v>1531544400</v>
      </c>
      <c r="M712" s="7">
        <f t="shared" si="45"/>
        <v>43295.208333333328</v>
      </c>
      <c r="N712">
        <v>1532149200</v>
      </c>
      <c r="O712" s="7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17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7"/>
        <v>0.20322580645161289</v>
      </c>
      <c r="G713" t="s">
        <v>14</v>
      </c>
      <c r="H713">
        <v>14</v>
      </c>
      <c r="I713">
        <f t="shared" si="44"/>
        <v>90</v>
      </c>
      <c r="J713" t="s">
        <v>107</v>
      </c>
      <c r="K713" t="s">
        <v>108</v>
      </c>
      <c r="L713">
        <v>1453615200</v>
      </c>
      <c r="M713" s="7">
        <f t="shared" si="45"/>
        <v>42393.25</v>
      </c>
      <c r="N713">
        <v>1453788000</v>
      </c>
      <c r="O713" s="7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17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7"/>
        <v>18.40625</v>
      </c>
      <c r="G714" t="s">
        <v>20</v>
      </c>
      <c r="H714">
        <v>202</v>
      </c>
      <c r="I714">
        <f t="shared" si="44"/>
        <v>72.896039603960389</v>
      </c>
      <c r="J714" t="s">
        <v>21</v>
      </c>
      <c r="K714" t="s">
        <v>22</v>
      </c>
      <c r="L714">
        <v>1467954000</v>
      </c>
      <c r="M714" s="7">
        <f t="shared" si="45"/>
        <v>42559.208333333328</v>
      </c>
      <c r="N714">
        <v>1471496400</v>
      </c>
      <c r="O714" s="7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7"/>
        <v>1.6194202898550725</v>
      </c>
      <c r="G715" t="s">
        <v>20</v>
      </c>
      <c r="H715">
        <v>103</v>
      </c>
      <c r="I715">
        <f t="shared" si="44"/>
        <v>108.48543689320388</v>
      </c>
      <c r="J715" t="s">
        <v>21</v>
      </c>
      <c r="K715" t="s">
        <v>22</v>
      </c>
      <c r="L715">
        <v>1471842000</v>
      </c>
      <c r="M715" s="7">
        <f t="shared" si="45"/>
        <v>42604.208333333328</v>
      </c>
      <c r="N715">
        <v>1472878800</v>
      </c>
      <c r="O715" s="7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7"/>
        <v>4.7282077922077921</v>
      </c>
      <c r="G716" t="s">
        <v>20</v>
      </c>
      <c r="H716">
        <v>1785</v>
      </c>
      <c r="I716">
        <f t="shared" si="44"/>
        <v>101.98095238095237</v>
      </c>
      <c r="J716" t="s">
        <v>21</v>
      </c>
      <c r="K716" t="s">
        <v>22</v>
      </c>
      <c r="L716">
        <v>1408424400</v>
      </c>
      <c r="M716" s="7">
        <f t="shared" si="45"/>
        <v>41870.208333333336</v>
      </c>
      <c r="N716">
        <v>1408510800</v>
      </c>
      <c r="O716" s="7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7"/>
        <v>0.24466101694915254</v>
      </c>
      <c r="G717" t="s">
        <v>14</v>
      </c>
      <c r="H717">
        <v>656</v>
      </c>
      <c r="I717">
        <f t="shared" si="44"/>
        <v>44.009146341463413</v>
      </c>
      <c r="J717" t="s">
        <v>21</v>
      </c>
      <c r="K717" t="s">
        <v>22</v>
      </c>
      <c r="L717">
        <v>1281157200</v>
      </c>
      <c r="M717" s="7">
        <f t="shared" si="45"/>
        <v>40397.208333333336</v>
      </c>
      <c r="N717">
        <v>1281589200</v>
      </c>
      <c r="O717" s="7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7"/>
        <v>5.1764999999999999</v>
      </c>
      <c r="G718" t="s">
        <v>20</v>
      </c>
      <c r="H718">
        <v>157</v>
      </c>
      <c r="I718">
        <f t="shared" si="44"/>
        <v>65.942675159235662</v>
      </c>
      <c r="J718" t="s">
        <v>21</v>
      </c>
      <c r="K718" t="s">
        <v>22</v>
      </c>
      <c r="L718">
        <v>1373432400</v>
      </c>
      <c r="M718" s="7">
        <f t="shared" si="45"/>
        <v>41465.208333333336</v>
      </c>
      <c r="N718">
        <v>1375851600</v>
      </c>
      <c r="O718" s="7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17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7"/>
        <v>2.4764285714285714</v>
      </c>
      <c r="G719" t="s">
        <v>20</v>
      </c>
      <c r="H719">
        <v>555</v>
      </c>
      <c r="I719">
        <f t="shared" si="44"/>
        <v>24.987387387387386</v>
      </c>
      <c r="J719" t="s">
        <v>21</v>
      </c>
      <c r="K719" t="s">
        <v>22</v>
      </c>
      <c r="L719">
        <v>1313989200</v>
      </c>
      <c r="M719" s="7">
        <f t="shared" si="45"/>
        <v>40777.208333333336</v>
      </c>
      <c r="N719">
        <v>1315803600</v>
      </c>
      <c r="O719" s="7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7"/>
        <v>1.0020481927710843</v>
      </c>
      <c r="G720" t="s">
        <v>20</v>
      </c>
      <c r="H720">
        <v>297</v>
      </c>
      <c r="I720">
        <f t="shared" si="44"/>
        <v>28.003367003367003</v>
      </c>
      <c r="J720" t="s">
        <v>21</v>
      </c>
      <c r="K720" t="s">
        <v>22</v>
      </c>
      <c r="L720">
        <v>1371445200</v>
      </c>
      <c r="M720" s="7">
        <f t="shared" si="45"/>
        <v>41442.208333333336</v>
      </c>
      <c r="N720">
        <v>1373691600</v>
      </c>
      <c r="O720" s="7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7"/>
        <v>1.53</v>
      </c>
      <c r="G721" t="s">
        <v>20</v>
      </c>
      <c r="H721">
        <v>123</v>
      </c>
      <c r="I721">
        <f t="shared" si="44"/>
        <v>85.829268292682926</v>
      </c>
      <c r="J721" t="s">
        <v>21</v>
      </c>
      <c r="K721" t="s">
        <v>22</v>
      </c>
      <c r="L721">
        <v>1338267600</v>
      </c>
      <c r="M721" s="7">
        <f t="shared" si="45"/>
        <v>41058.208333333336</v>
      </c>
      <c r="N721">
        <v>1339218000</v>
      </c>
      <c r="O721" s="7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17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7"/>
        <v>0.37091954022988505</v>
      </c>
      <c r="G722" t="s">
        <v>74</v>
      </c>
      <c r="H722">
        <v>38</v>
      </c>
      <c r="I722">
        <f t="shared" si="44"/>
        <v>84.921052631578945</v>
      </c>
      <c r="J722" t="s">
        <v>36</v>
      </c>
      <c r="K722" t="s">
        <v>37</v>
      </c>
      <c r="L722">
        <v>1519192800</v>
      </c>
      <c r="M722" s="7">
        <f t="shared" si="45"/>
        <v>43152.25</v>
      </c>
      <c r="N722">
        <v>1520402400</v>
      </c>
      <c r="O722" s="7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7"/>
        <v>4.3923948220064728E-2</v>
      </c>
      <c r="G723" t="s">
        <v>74</v>
      </c>
      <c r="H723">
        <v>60</v>
      </c>
      <c r="I723">
        <f t="shared" si="44"/>
        <v>90.483333333333334</v>
      </c>
      <c r="J723" t="s">
        <v>21</v>
      </c>
      <c r="K723" t="s">
        <v>22</v>
      </c>
      <c r="L723">
        <v>1522818000</v>
      </c>
      <c r="M723" s="7">
        <f t="shared" si="45"/>
        <v>43194.208333333328</v>
      </c>
      <c r="N723">
        <v>1523336400</v>
      </c>
      <c r="O723" s="7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7"/>
        <v>1.5650721649484536</v>
      </c>
      <c r="G724" t="s">
        <v>20</v>
      </c>
      <c r="H724">
        <v>3036</v>
      </c>
      <c r="I724">
        <f t="shared" si="44"/>
        <v>25.00197628458498</v>
      </c>
      <c r="J724" t="s">
        <v>21</v>
      </c>
      <c r="K724" t="s">
        <v>22</v>
      </c>
      <c r="L724">
        <v>1509948000</v>
      </c>
      <c r="M724" s="7">
        <f t="shared" si="45"/>
        <v>43045.25</v>
      </c>
      <c r="N724">
        <v>1512280800</v>
      </c>
      <c r="O724" s="7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7"/>
        <v>2.704081632653061</v>
      </c>
      <c r="G725" t="s">
        <v>20</v>
      </c>
      <c r="H725">
        <v>144</v>
      </c>
      <c r="I725">
        <f t="shared" si="44"/>
        <v>92.013888888888886</v>
      </c>
      <c r="J725" t="s">
        <v>26</v>
      </c>
      <c r="K725" t="s">
        <v>27</v>
      </c>
      <c r="L725">
        <v>1456898400</v>
      </c>
      <c r="M725" s="7">
        <f t="shared" si="45"/>
        <v>42431.25</v>
      </c>
      <c r="N725">
        <v>1458709200</v>
      </c>
      <c r="O725" s="7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17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7"/>
        <v>1.3405952380952382</v>
      </c>
      <c r="G726" t="s">
        <v>20</v>
      </c>
      <c r="H726">
        <v>121</v>
      </c>
      <c r="I726">
        <f t="shared" si="44"/>
        <v>93.066115702479337</v>
      </c>
      <c r="J726" t="s">
        <v>40</v>
      </c>
      <c r="K726" t="s">
        <v>41</v>
      </c>
      <c r="L726">
        <v>1413954000</v>
      </c>
      <c r="M726" s="7">
        <f t="shared" si="45"/>
        <v>41934.208333333336</v>
      </c>
      <c r="N726">
        <v>1414126800</v>
      </c>
      <c r="O726" s="7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7"/>
        <v>0.50398033126293995</v>
      </c>
      <c r="G727" t="s">
        <v>14</v>
      </c>
      <c r="H727">
        <v>1596</v>
      </c>
      <c r="I727">
        <f t="shared" si="44"/>
        <v>61.008145363408524</v>
      </c>
      <c r="J727" t="s">
        <v>21</v>
      </c>
      <c r="K727" t="s">
        <v>22</v>
      </c>
      <c r="L727">
        <v>1416031200</v>
      </c>
      <c r="M727" s="7">
        <f t="shared" si="45"/>
        <v>41958.25</v>
      </c>
      <c r="N727">
        <v>1416204000</v>
      </c>
      <c r="O727" s="7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7"/>
        <v>0.88815837937384901</v>
      </c>
      <c r="G728" t="s">
        <v>74</v>
      </c>
      <c r="H728">
        <v>524</v>
      </c>
      <c r="I728">
        <f t="shared" si="44"/>
        <v>92.036259541984734</v>
      </c>
      <c r="J728" t="s">
        <v>21</v>
      </c>
      <c r="K728" t="s">
        <v>22</v>
      </c>
      <c r="L728">
        <v>1287982800</v>
      </c>
      <c r="M728" s="7">
        <f t="shared" si="45"/>
        <v>40476.208333333336</v>
      </c>
      <c r="N728">
        <v>1288501200</v>
      </c>
      <c r="O728" s="7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7"/>
        <v>1.65</v>
      </c>
      <c r="G729" t="s">
        <v>20</v>
      </c>
      <c r="H729">
        <v>181</v>
      </c>
      <c r="I729">
        <f t="shared" si="44"/>
        <v>81.132596685082873</v>
      </c>
      <c r="J729" t="s">
        <v>21</v>
      </c>
      <c r="K729" t="s">
        <v>22</v>
      </c>
      <c r="L729">
        <v>1547964000</v>
      </c>
      <c r="M729" s="7">
        <f t="shared" si="45"/>
        <v>43485.25</v>
      </c>
      <c r="N729">
        <v>1552971600</v>
      </c>
      <c r="O729" s="7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17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7"/>
        <v>0.17499999999999999</v>
      </c>
      <c r="G730" t="s">
        <v>14</v>
      </c>
      <c r="H730">
        <v>10</v>
      </c>
      <c r="I730">
        <f t="shared" si="44"/>
        <v>73.5</v>
      </c>
      <c r="J730" t="s">
        <v>21</v>
      </c>
      <c r="K730" t="s">
        <v>22</v>
      </c>
      <c r="L730">
        <v>1464152400</v>
      </c>
      <c r="M730" s="7">
        <f t="shared" si="45"/>
        <v>42515.208333333328</v>
      </c>
      <c r="N730">
        <v>1465102800</v>
      </c>
      <c r="O730" s="7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17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7"/>
        <v>1.8566071428571429</v>
      </c>
      <c r="G731" t="s">
        <v>20</v>
      </c>
      <c r="H731">
        <v>122</v>
      </c>
      <c r="I731">
        <f t="shared" si="44"/>
        <v>85.221311475409834</v>
      </c>
      <c r="J731" t="s">
        <v>21</v>
      </c>
      <c r="K731" t="s">
        <v>22</v>
      </c>
      <c r="L731">
        <v>1359957600</v>
      </c>
      <c r="M731" s="7">
        <f t="shared" si="45"/>
        <v>41309.25</v>
      </c>
      <c r="N731">
        <v>1360130400</v>
      </c>
      <c r="O731" s="7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7"/>
        <v>4.1266319444444441</v>
      </c>
      <c r="G732" t="s">
        <v>20</v>
      </c>
      <c r="H732">
        <v>1071</v>
      </c>
      <c r="I732">
        <f t="shared" si="44"/>
        <v>110.96825396825396</v>
      </c>
      <c r="J732" t="s">
        <v>15</v>
      </c>
      <c r="K732" t="s">
        <v>16</v>
      </c>
      <c r="L732">
        <v>1432357200</v>
      </c>
      <c r="M732" s="7">
        <f t="shared" si="45"/>
        <v>42147.208333333328</v>
      </c>
      <c r="N732">
        <v>1432875600</v>
      </c>
      <c r="O732" s="7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7"/>
        <v>0.90249999999999997</v>
      </c>
      <c r="G733" t="s">
        <v>74</v>
      </c>
      <c r="H733">
        <v>219</v>
      </c>
      <c r="I733">
        <f t="shared" si="44"/>
        <v>32.968036529680369</v>
      </c>
      <c r="J733" t="s">
        <v>21</v>
      </c>
      <c r="K733" t="s">
        <v>22</v>
      </c>
      <c r="L733">
        <v>1500786000</v>
      </c>
      <c r="M733" s="7">
        <f t="shared" si="45"/>
        <v>42939.208333333328</v>
      </c>
      <c r="N733">
        <v>1500872400</v>
      </c>
      <c r="O733" s="7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7"/>
        <v>0.91984615384615387</v>
      </c>
      <c r="G734" t="s">
        <v>14</v>
      </c>
      <c r="H734">
        <v>1121</v>
      </c>
      <c r="I734">
        <f t="shared" si="44"/>
        <v>96.005352363960753</v>
      </c>
      <c r="J734" t="s">
        <v>21</v>
      </c>
      <c r="K734" t="s">
        <v>22</v>
      </c>
      <c r="L734">
        <v>1490158800</v>
      </c>
      <c r="M734" s="7">
        <f t="shared" si="45"/>
        <v>42816.208333333328</v>
      </c>
      <c r="N734">
        <v>1492146000</v>
      </c>
      <c r="O734" s="7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7"/>
        <v>5.2700632911392402</v>
      </c>
      <c r="G735" t="s">
        <v>20</v>
      </c>
      <c r="H735">
        <v>980</v>
      </c>
      <c r="I735">
        <f t="shared" si="44"/>
        <v>84.96632653061225</v>
      </c>
      <c r="J735" t="s">
        <v>21</v>
      </c>
      <c r="K735" t="s">
        <v>22</v>
      </c>
      <c r="L735">
        <v>1406178000</v>
      </c>
      <c r="M735" s="7">
        <f t="shared" si="45"/>
        <v>41844.208333333336</v>
      </c>
      <c r="N735">
        <v>1407301200</v>
      </c>
      <c r="O735" s="7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7"/>
        <v>3.1914285714285713</v>
      </c>
      <c r="G736" t="s">
        <v>20</v>
      </c>
      <c r="H736">
        <v>536</v>
      </c>
      <c r="I736">
        <f t="shared" si="44"/>
        <v>25.007462686567163</v>
      </c>
      <c r="J736" t="s">
        <v>21</v>
      </c>
      <c r="K736" t="s">
        <v>22</v>
      </c>
      <c r="L736">
        <v>1485583200</v>
      </c>
      <c r="M736" s="7">
        <f t="shared" si="45"/>
        <v>42763.25</v>
      </c>
      <c r="N736">
        <v>1486620000</v>
      </c>
      <c r="O736" s="7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17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7"/>
        <v>3.5418867924528303</v>
      </c>
      <c r="G737" t="s">
        <v>20</v>
      </c>
      <c r="H737">
        <v>1991</v>
      </c>
      <c r="I737">
        <f t="shared" si="44"/>
        <v>65.998995479658461</v>
      </c>
      <c r="J737" t="s">
        <v>21</v>
      </c>
      <c r="K737" t="s">
        <v>22</v>
      </c>
      <c r="L737">
        <v>1459314000</v>
      </c>
      <c r="M737" s="7">
        <f t="shared" si="45"/>
        <v>42459.208333333328</v>
      </c>
      <c r="N737">
        <v>1459918800</v>
      </c>
      <c r="O737" s="7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7"/>
        <v>0.32896103896103895</v>
      </c>
      <c r="G738" t="s">
        <v>74</v>
      </c>
      <c r="H738">
        <v>29</v>
      </c>
      <c r="I738">
        <f t="shared" si="44"/>
        <v>87.34482758620689</v>
      </c>
      <c r="J738" t="s">
        <v>21</v>
      </c>
      <c r="K738" t="s">
        <v>22</v>
      </c>
      <c r="L738">
        <v>1424412000</v>
      </c>
      <c r="M738" s="7">
        <f t="shared" si="45"/>
        <v>42055.25</v>
      </c>
      <c r="N738">
        <v>1424757600</v>
      </c>
      <c r="O738" s="7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17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7"/>
        <v>1.358918918918919</v>
      </c>
      <c r="G739" t="s">
        <v>20</v>
      </c>
      <c r="H739">
        <v>180</v>
      </c>
      <c r="I739">
        <f t="shared" si="44"/>
        <v>27.933333333333334</v>
      </c>
      <c r="J739" t="s">
        <v>21</v>
      </c>
      <c r="K739" t="s">
        <v>22</v>
      </c>
      <c r="L739">
        <v>1478844000</v>
      </c>
      <c r="M739" s="7">
        <f t="shared" si="45"/>
        <v>42685.25</v>
      </c>
      <c r="N739">
        <v>1479880800</v>
      </c>
      <c r="O739" s="7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7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7"/>
        <v>2.0843373493975904E-2</v>
      </c>
      <c r="G740" t="s">
        <v>14</v>
      </c>
      <c r="H740">
        <v>15</v>
      </c>
      <c r="I740">
        <f t="shared" si="44"/>
        <v>103.8</v>
      </c>
      <c r="J740" t="s">
        <v>21</v>
      </c>
      <c r="K740" t="s">
        <v>22</v>
      </c>
      <c r="L740">
        <v>1416117600</v>
      </c>
      <c r="M740" s="7">
        <f t="shared" si="45"/>
        <v>41959.25</v>
      </c>
      <c r="N740">
        <v>1418018400</v>
      </c>
      <c r="O740" s="7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7"/>
        <v>0.61</v>
      </c>
      <c r="G741" t="s">
        <v>14</v>
      </c>
      <c r="H741">
        <v>191</v>
      </c>
      <c r="I741">
        <f t="shared" si="44"/>
        <v>31.937172774869111</v>
      </c>
      <c r="J741" t="s">
        <v>21</v>
      </c>
      <c r="K741" t="s">
        <v>22</v>
      </c>
      <c r="L741">
        <v>1340946000</v>
      </c>
      <c r="M741" s="7">
        <f t="shared" si="45"/>
        <v>41089.208333333336</v>
      </c>
      <c r="N741">
        <v>1341032400</v>
      </c>
      <c r="O741" s="7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7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7"/>
        <v>0.30037735849056602</v>
      </c>
      <c r="G742" t="s">
        <v>14</v>
      </c>
      <c r="H742">
        <v>16</v>
      </c>
      <c r="I742">
        <f t="shared" si="44"/>
        <v>99.5</v>
      </c>
      <c r="J742" t="s">
        <v>21</v>
      </c>
      <c r="K742" t="s">
        <v>22</v>
      </c>
      <c r="L742">
        <v>1486101600</v>
      </c>
      <c r="M742" s="7">
        <f t="shared" si="45"/>
        <v>42769.25</v>
      </c>
      <c r="N742">
        <v>1486360800</v>
      </c>
      <c r="O742" s="7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7"/>
        <v>11.791666666666666</v>
      </c>
      <c r="G743" t="s">
        <v>20</v>
      </c>
      <c r="H743">
        <v>130</v>
      </c>
      <c r="I743">
        <f t="shared" si="44"/>
        <v>108.84615384615384</v>
      </c>
      <c r="J743" t="s">
        <v>21</v>
      </c>
      <c r="K743" t="s">
        <v>22</v>
      </c>
      <c r="L743">
        <v>1274590800</v>
      </c>
      <c r="M743" s="7">
        <f t="shared" si="45"/>
        <v>40321.208333333336</v>
      </c>
      <c r="N743">
        <v>1274677200</v>
      </c>
      <c r="O743" s="7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7"/>
        <v>11.260833333333334</v>
      </c>
      <c r="G744" t="s">
        <v>20</v>
      </c>
      <c r="H744">
        <v>122</v>
      </c>
      <c r="I744">
        <f t="shared" si="44"/>
        <v>110.76229508196721</v>
      </c>
      <c r="J744" t="s">
        <v>21</v>
      </c>
      <c r="K744" t="s">
        <v>22</v>
      </c>
      <c r="L744">
        <v>1263880800</v>
      </c>
      <c r="M744" s="7">
        <f t="shared" si="45"/>
        <v>40197.25</v>
      </c>
      <c r="N744">
        <v>1267509600</v>
      </c>
      <c r="O744" s="7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17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7"/>
        <v>0.12923076923076923</v>
      </c>
      <c r="G745" t="s">
        <v>14</v>
      </c>
      <c r="H745">
        <v>17</v>
      </c>
      <c r="I745">
        <f t="shared" si="44"/>
        <v>29.647058823529413</v>
      </c>
      <c r="J745" t="s">
        <v>21</v>
      </c>
      <c r="K745" t="s">
        <v>22</v>
      </c>
      <c r="L745">
        <v>1445403600</v>
      </c>
      <c r="M745" s="7">
        <f t="shared" si="45"/>
        <v>42298.208333333328</v>
      </c>
      <c r="N745">
        <v>1445922000</v>
      </c>
      <c r="O745" s="7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7"/>
        <v>7.12</v>
      </c>
      <c r="G746" t="s">
        <v>20</v>
      </c>
      <c r="H746">
        <v>140</v>
      </c>
      <c r="I746">
        <f t="shared" si="44"/>
        <v>101.71428571428571</v>
      </c>
      <c r="J746" t="s">
        <v>21</v>
      </c>
      <c r="K746" t="s">
        <v>22</v>
      </c>
      <c r="L746">
        <v>1533877200</v>
      </c>
      <c r="M746" s="7">
        <f t="shared" si="45"/>
        <v>43322.208333333328</v>
      </c>
      <c r="N746">
        <v>1534050000</v>
      </c>
      <c r="O746" s="7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17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7"/>
        <v>0.30304347826086958</v>
      </c>
      <c r="G747" t="s">
        <v>14</v>
      </c>
      <c r="H747">
        <v>34</v>
      </c>
      <c r="I747">
        <f t="shared" si="44"/>
        <v>61.5</v>
      </c>
      <c r="J747" t="s">
        <v>21</v>
      </c>
      <c r="K747" t="s">
        <v>22</v>
      </c>
      <c r="L747">
        <v>1275195600</v>
      </c>
      <c r="M747" s="7">
        <f t="shared" si="45"/>
        <v>40328.208333333336</v>
      </c>
      <c r="N747">
        <v>1277528400</v>
      </c>
      <c r="O747" s="7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7"/>
        <v>2.1250896057347672</v>
      </c>
      <c r="G748" t="s">
        <v>20</v>
      </c>
      <c r="H748">
        <v>3388</v>
      </c>
      <c r="I748">
        <f t="shared" si="44"/>
        <v>35</v>
      </c>
      <c r="J748" t="s">
        <v>21</v>
      </c>
      <c r="K748" t="s">
        <v>22</v>
      </c>
      <c r="L748">
        <v>1318136400</v>
      </c>
      <c r="M748" s="7">
        <f t="shared" si="45"/>
        <v>40825.208333333336</v>
      </c>
      <c r="N748">
        <v>1318568400</v>
      </c>
      <c r="O748" s="7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7"/>
        <v>2.2885714285714287</v>
      </c>
      <c r="G749" t="s">
        <v>20</v>
      </c>
      <c r="H749">
        <v>280</v>
      </c>
      <c r="I749">
        <f t="shared" si="44"/>
        <v>40.049999999999997</v>
      </c>
      <c r="J749" t="s">
        <v>21</v>
      </c>
      <c r="K749" t="s">
        <v>22</v>
      </c>
      <c r="L749">
        <v>1283403600</v>
      </c>
      <c r="M749" s="7">
        <f t="shared" si="45"/>
        <v>40423.208333333336</v>
      </c>
      <c r="N749">
        <v>1284354000</v>
      </c>
      <c r="O749" s="7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7"/>
        <v>0.34959979476654696</v>
      </c>
      <c r="G750" t="s">
        <v>74</v>
      </c>
      <c r="H750">
        <v>614</v>
      </c>
      <c r="I750">
        <f t="shared" si="44"/>
        <v>110.97231270358306</v>
      </c>
      <c r="J750" t="s">
        <v>21</v>
      </c>
      <c r="K750" t="s">
        <v>22</v>
      </c>
      <c r="L750">
        <v>1267423200</v>
      </c>
      <c r="M750" s="7">
        <f t="shared" si="45"/>
        <v>40238.25</v>
      </c>
      <c r="N750">
        <v>1269579600</v>
      </c>
      <c r="O750" s="7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7"/>
        <v>1.5729069767441861</v>
      </c>
      <c r="G751" t="s">
        <v>20</v>
      </c>
      <c r="H751">
        <v>366</v>
      </c>
      <c r="I751">
        <f t="shared" si="44"/>
        <v>36.959016393442624</v>
      </c>
      <c r="J751" t="s">
        <v>107</v>
      </c>
      <c r="K751" t="s">
        <v>108</v>
      </c>
      <c r="L751">
        <v>1412744400</v>
      </c>
      <c r="M751" s="7">
        <f t="shared" si="45"/>
        <v>41920.208333333336</v>
      </c>
      <c r="N751">
        <v>1413781200</v>
      </c>
      <c r="O751" s="7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7"/>
        <v>0.01</v>
      </c>
      <c r="G752" t="s">
        <v>14</v>
      </c>
      <c r="H752">
        <v>1</v>
      </c>
      <c r="I752">
        <f t="shared" si="44"/>
        <v>1</v>
      </c>
      <c r="J752" t="s">
        <v>40</v>
      </c>
      <c r="K752" t="s">
        <v>41</v>
      </c>
      <c r="L752">
        <v>1277960400</v>
      </c>
      <c r="M752" s="7">
        <f t="shared" si="45"/>
        <v>40360.208333333336</v>
      </c>
      <c r="N752">
        <v>1280120400</v>
      </c>
      <c r="O752" s="7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7"/>
        <v>2.3230555555555554</v>
      </c>
      <c r="G753" t="s">
        <v>20</v>
      </c>
      <c r="H753">
        <v>270</v>
      </c>
      <c r="I753">
        <f t="shared" si="44"/>
        <v>30.974074074074075</v>
      </c>
      <c r="J753" t="s">
        <v>21</v>
      </c>
      <c r="K753" t="s">
        <v>22</v>
      </c>
      <c r="L753">
        <v>1458190800</v>
      </c>
      <c r="M753" s="7">
        <f t="shared" si="45"/>
        <v>42446.208333333328</v>
      </c>
      <c r="N753">
        <v>1459486800</v>
      </c>
      <c r="O753" s="7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7"/>
        <v>0.92448275862068963</v>
      </c>
      <c r="G754" t="s">
        <v>74</v>
      </c>
      <c r="H754">
        <v>114</v>
      </c>
      <c r="I754">
        <f t="shared" si="44"/>
        <v>47.035087719298247</v>
      </c>
      <c r="J754" t="s">
        <v>21</v>
      </c>
      <c r="K754" t="s">
        <v>22</v>
      </c>
      <c r="L754">
        <v>1280984400</v>
      </c>
      <c r="M754" s="7">
        <f t="shared" si="45"/>
        <v>40395.208333333336</v>
      </c>
      <c r="N754">
        <v>1282539600</v>
      </c>
      <c r="O754" s="7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7"/>
        <v>2.5670212765957445</v>
      </c>
      <c r="G755" t="s">
        <v>20</v>
      </c>
      <c r="H755">
        <v>137</v>
      </c>
      <c r="I755">
        <f t="shared" si="44"/>
        <v>88.065693430656935</v>
      </c>
      <c r="J755" t="s">
        <v>21</v>
      </c>
      <c r="K755" t="s">
        <v>22</v>
      </c>
      <c r="L755">
        <v>1274590800</v>
      </c>
      <c r="M755" s="7">
        <f t="shared" si="45"/>
        <v>40321.208333333336</v>
      </c>
      <c r="N755">
        <v>1275886800</v>
      </c>
      <c r="O755" s="7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7"/>
        <v>1.6847017045454546</v>
      </c>
      <c r="G756" t="s">
        <v>20</v>
      </c>
      <c r="H756">
        <v>3205</v>
      </c>
      <c r="I756">
        <f t="shared" si="44"/>
        <v>37.005616224648989</v>
      </c>
      <c r="J756" t="s">
        <v>21</v>
      </c>
      <c r="K756" t="s">
        <v>22</v>
      </c>
      <c r="L756">
        <v>1351400400</v>
      </c>
      <c r="M756" s="7">
        <f t="shared" si="45"/>
        <v>41210.208333333336</v>
      </c>
      <c r="N756">
        <v>1355983200</v>
      </c>
      <c r="O756" s="7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7"/>
        <v>1.6657777777777778</v>
      </c>
      <c r="G757" t="s">
        <v>20</v>
      </c>
      <c r="H757">
        <v>288</v>
      </c>
      <c r="I757">
        <f t="shared" si="44"/>
        <v>26.027777777777779</v>
      </c>
      <c r="J757" t="s">
        <v>36</v>
      </c>
      <c r="K757" t="s">
        <v>37</v>
      </c>
      <c r="L757">
        <v>1514354400</v>
      </c>
      <c r="M757" s="7">
        <f t="shared" si="45"/>
        <v>43096.25</v>
      </c>
      <c r="N757">
        <v>1515391200</v>
      </c>
      <c r="O757" s="7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7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7"/>
        <v>7.7207692307692311</v>
      </c>
      <c r="G758" t="s">
        <v>20</v>
      </c>
      <c r="H758">
        <v>148</v>
      </c>
      <c r="I758">
        <f t="shared" si="44"/>
        <v>67.817567567567565</v>
      </c>
      <c r="J758" t="s">
        <v>21</v>
      </c>
      <c r="K758" t="s">
        <v>22</v>
      </c>
      <c r="L758">
        <v>1421733600</v>
      </c>
      <c r="M758" s="7">
        <f t="shared" si="45"/>
        <v>42024.25</v>
      </c>
      <c r="N758">
        <v>1422252000</v>
      </c>
      <c r="O758" s="7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7"/>
        <v>4.0685714285714285</v>
      </c>
      <c r="G759" t="s">
        <v>20</v>
      </c>
      <c r="H759">
        <v>114</v>
      </c>
      <c r="I759">
        <f t="shared" si="44"/>
        <v>49.964912280701753</v>
      </c>
      <c r="J759" t="s">
        <v>21</v>
      </c>
      <c r="K759" t="s">
        <v>22</v>
      </c>
      <c r="L759">
        <v>1305176400</v>
      </c>
      <c r="M759" s="7">
        <f t="shared" si="45"/>
        <v>40675.208333333336</v>
      </c>
      <c r="N759">
        <v>1305522000</v>
      </c>
      <c r="O759" s="7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7"/>
        <v>5.6420608108108112</v>
      </c>
      <c r="G760" t="s">
        <v>20</v>
      </c>
      <c r="H760">
        <v>1518</v>
      </c>
      <c r="I760">
        <f t="shared" si="44"/>
        <v>110.01646903820817</v>
      </c>
      <c r="J760" t="s">
        <v>15</v>
      </c>
      <c r="K760" t="s">
        <v>16</v>
      </c>
      <c r="L760">
        <v>1414126800</v>
      </c>
      <c r="M760" s="7">
        <f t="shared" si="45"/>
        <v>41936.208333333336</v>
      </c>
      <c r="N760">
        <v>1414904400</v>
      </c>
      <c r="O760" s="7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17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7"/>
        <v>0.6842686567164179</v>
      </c>
      <c r="G761" t="s">
        <v>14</v>
      </c>
      <c r="H761">
        <v>1274</v>
      </c>
      <c r="I761">
        <f t="shared" si="44"/>
        <v>89.964678178963894</v>
      </c>
      <c r="J761" t="s">
        <v>21</v>
      </c>
      <c r="K761" t="s">
        <v>22</v>
      </c>
      <c r="L761">
        <v>1517810400</v>
      </c>
      <c r="M761" s="7">
        <f t="shared" si="45"/>
        <v>43136.25</v>
      </c>
      <c r="N761">
        <v>1520402400</v>
      </c>
      <c r="O761" s="7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7"/>
        <v>0.34351966873706002</v>
      </c>
      <c r="G762" t="s">
        <v>14</v>
      </c>
      <c r="H762">
        <v>210</v>
      </c>
      <c r="I762">
        <f t="shared" si="44"/>
        <v>79.009523809523813</v>
      </c>
      <c r="J762" t="s">
        <v>107</v>
      </c>
      <c r="K762" t="s">
        <v>108</v>
      </c>
      <c r="L762">
        <v>1564635600</v>
      </c>
      <c r="M762" s="7">
        <f t="shared" si="45"/>
        <v>43678.208333333328</v>
      </c>
      <c r="N762">
        <v>1567141200</v>
      </c>
      <c r="O762" s="7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7"/>
        <v>6.5545454545454547</v>
      </c>
      <c r="G763" t="s">
        <v>20</v>
      </c>
      <c r="H763">
        <v>166</v>
      </c>
      <c r="I763">
        <f t="shared" si="44"/>
        <v>86.867469879518069</v>
      </c>
      <c r="J763" t="s">
        <v>21</v>
      </c>
      <c r="K763" t="s">
        <v>22</v>
      </c>
      <c r="L763">
        <v>1500699600</v>
      </c>
      <c r="M763" s="7">
        <f t="shared" si="45"/>
        <v>42938.208333333328</v>
      </c>
      <c r="N763">
        <v>1501131600</v>
      </c>
      <c r="O763" s="7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7"/>
        <v>1.7725714285714285</v>
      </c>
      <c r="G764" t="s">
        <v>20</v>
      </c>
      <c r="H764">
        <v>100</v>
      </c>
      <c r="I764">
        <f t="shared" si="44"/>
        <v>62.04</v>
      </c>
      <c r="J764" t="s">
        <v>26</v>
      </c>
      <c r="K764" t="s">
        <v>27</v>
      </c>
      <c r="L764">
        <v>1354082400</v>
      </c>
      <c r="M764" s="7">
        <f t="shared" si="45"/>
        <v>41241.25</v>
      </c>
      <c r="N764">
        <v>1355032800</v>
      </c>
      <c r="O764" s="7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7"/>
        <v>1.1317857142857144</v>
      </c>
      <c r="G765" t="s">
        <v>20</v>
      </c>
      <c r="H765">
        <v>235</v>
      </c>
      <c r="I765">
        <f t="shared" si="44"/>
        <v>26.970212765957445</v>
      </c>
      <c r="J765" t="s">
        <v>21</v>
      </c>
      <c r="K765" t="s">
        <v>22</v>
      </c>
      <c r="L765">
        <v>1336453200</v>
      </c>
      <c r="M765" s="7">
        <f t="shared" si="45"/>
        <v>41037.208333333336</v>
      </c>
      <c r="N765">
        <v>1339477200</v>
      </c>
      <c r="O765" s="7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17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7"/>
        <v>7.2818181818181822</v>
      </c>
      <c r="G766" t="s">
        <v>20</v>
      </c>
      <c r="H766">
        <v>148</v>
      </c>
      <c r="I766">
        <f t="shared" si="44"/>
        <v>54.121621621621621</v>
      </c>
      <c r="J766" t="s">
        <v>21</v>
      </c>
      <c r="K766" t="s">
        <v>22</v>
      </c>
      <c r="L766">
        <v>1305262800</v>
      </c>
      <c r="M766" s="7">
        <f t="shared" si="45"/>
        <v>40676.208333333336</v>
      </c>
      <c r="N766">
        <v>1305954000</v>
      </c>
      <c r="O766" s="7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7"/>
        <v>2.0833333333333335</v>
      </c>
      <c r="G767" t="s">
        <v>20</v>
      </c>
      <c r="H767">
        <v>198</v>
      </c>
      <c r="I767">
        <f t="shared" si="44"/>
        <v>41.035353535353536</v>
      </c>
      <c r="J767" t="s">
        <v>21</v>
      </c>
      <c r="K767" t="s">
        <v>22</v>
      </c>
      <c r="L767">
        <v>1492232400</v>
      </c>
      <c r="M767" s="7">
        <f t="shared" si="45"/>
        <v>42840.208333333328</v>
      </c>
      <c r="N767">
        <v>1494392400</v>
      </c>
      <c r="O767" s="7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17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7"/>
        <v>0.31171232876712329</v>
      </c>
      <c r="G768" t="s">
        <v>14</v>
      </c>
      <c r="H768">
        <v>248</v>
      </c>
      <c r="I768">
        <f t="shared" si="44"/>
        <v>55.052419354838712</v>
      </c>
      <c r="J768" t="s">
        <v>26</v>
      </c>
      <c r="K768" t="s">
        <v>27</v>
      </c>
      <c r="L768">
        <v>1537333200</v>
      </c>
      <c r="M768" s="7">
        <f t="shared" si="45"/>
        <v>43362.208333333328</v>
      </c>
      <c r="N768">
        <v>1537419600</v>
      </c>
      <c r="O768" s="7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7"/>
        <v>0.56967078189300413</v>
      </c>
      <c r="G769" t="s">
        <v>14</v>
      </c>
      <c r="H769">
        <v>513</v>
      </c>
      <c r="I769">
        <f t="shared" si="44"/>
        <v>107.93762183235867</v>
      </c>
      <c r="J769" t="s">
        <v>21</v>
      </c>
      <c r="K769" t="s">
        <v>22</v>
      </c>
      <c r="L769">
        <v>1444107600</v>
      </c>
      <c r="M769" s="7">
        <f t="shared" si="45"/>
        <v>42283.208333333328</v>
      </c>
      <c r="N769">
        <v>1447999200</v>
      </c>
      <c r="O769" s="7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7"/>
        <v>2.31</v>
      </c>
      <c r="G770" t="s">
        <v>20</v>
      </c>
      <c r="H770">
        <v>150</v>
      </c>
      <c r="I770">
        <f t="shared" ref="I770:I833" si="48">E770/H770</f>
        <v>73.92</v>
      </c>
      <c r="J770" t="s">
        <v>21</v>
      </c>
      <c r="K770" t="s">
        <v>22</v>
      </c>
      <c r="L770">
        <v>1386741600</v>
      </c>
      <c r="M770" s="7">
        <f t="shared" si="45"/>
        <v>41619.25</v>
      </c>
      <c r="N770">
        <v>1388037600</v>
      </c>
      <c r="O770" s="7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7"/>
        <v>0.86867834394904464</v>
      </c>
      <c r="G771" t="s">
        <v>14</v>
      </c>
      <c r="H771">
        <v>3410</v>
      </c>
      <c r="I771">
        <f t="shared" si="48"/>
        <v>31.995894428152493</v>
      </c>
      <c r="J771" t="s">
        <v>21</v>
      </c>
      <c r="K771" t="s">
        <v>22</v>
      </c>
      <c r="L771">
        <v>1376542800</v>
      </c>
      <c r="M771" s="7">
        <f t="shared" ref="M771:M834" si="49">(((L771/60)/60)/24)+DATE(1970,1,1)</f>
        <v>41501.208333333336</v>
      </c>
      <c r="N771">
        <v>1378789200</v>
      </c>
      <c r="O771" s="7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7"/>
        <v>2.7074418604651163</v>
      </c>
      <c r="G772" t="s">
        <v>20</v>
      </c>
      <c r="H772">
        <v>216</v>
      </c>
      <c r="I772">
        <f t="shared" si="48"/>
        <v>53.898148148148145</v>
      </c>
      <c r="J772" t="s">
        <v>107</v>
      </c>
      <c r="K772" t="s">
        <v>108</v>
      </c>
      <c r="L772">
        <v>1397451600</v>
      </c>
      <c r="M772" s="7">
        <f t="shared" si="49"/>
        <v>41743.208333333336</v>
      </c>
      <c r="N772">
        <v>1398056400</v>
      </c>
      <c r="O772" s="7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ref="F773:F836" si="51">E773/D773</f>
        <v>0.49446428571428569</v>
      </c>
      <c r="G773" t="s">
        <v>74</v>
      </c>
      <c r="H773">
        <v>26</v>
      </c>
      <c r="I773">
        <f t="shared" si="48"/>
        <v>106.5</v>
      </c>
      <c r="J773" t="s">
        <v>21</v>
      </c>
      <c r="K773" t="s">
        <v>22</v>
      </c>
      <c r="L773">
        <v>1548482400</v>
      </c>
      <c r="M773" s="7">
        <f t="shared" si="49"/>
        <v>43491.25</v>
      </c>
      <c r="N773">
        <v>1550815200</v>
      </c>
      <c r="O773" s="7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1"/>
        <v>1.1335962566844919</v>
      </c>
      <c r="G774" t="s">
        <v>20</v>
      </c>
      <c r="H774">
        <v>5139</v>
      </c>
      <c r="I774">
        <f t="shared" si="48"/>
        <v>32.999805409612762</v>
      </c>
      <c r="J774" t="s">
        <v>21</v>
      </c>
      <c r="K774" t="s">
        <v>22</v>
      </c>
      <c r="L774">
        <v>1549692000</v>
      </c>
      <c r="M774" s="7">
        <f t="shared" si="49"/>
        <v>43505.25</v>
      </c>
      <c r="N774">
        <v>1550037600</v>
      </c>
      <c r="O774" s="7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1"/>
        <v>1.9055555555555554</v>
      </c>
      <c r="G775" t="s">
        <v>20</v>
      </c>
      <c r="H775">
        <v>2353</v>
      </c>
      <c r="I775">
        <f t="shared" si="48"/>
        <v>43.00254993625159</v>
      </c>
      <c r="J775" t="s">
        <v>21</v>
      </c>
      <c r="K775" t="s">
        <v>22</v>
      </c>
      <c r="L775">
        <v>1492059600</v>
      </c>
      <c r="M775" s="7">
        <f t="shared" si="49"/>
        <v>42838.208333333328</v>
      </c>
      <c r="N775">
        <v>1492923600</v>
      </c>
      <c r="O775" s="7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1"/>
        <v>1.355</v>
      </c>
      <c r="G776" t="s">
        <v>20</v>
      </c>
      <c r="H776">
        <v>78</v>
      </c>
      <c r="I776">
        <f t="shared" si="48"/>
        <v>86.858974358974365</v>
      </c>
      <c r="J776" t="s">
        <v>107</v>
      </c>
      <c r="K776" t="s">
        <v>108</v>
      </c>
      <c r="L776">
        <v>1463979600</v>
      </c>
      <c r="M776" s="7">
        <f t="shared" si="49"/>
        <v>42513.208333333328</v>
      </c>
      <c r="N776">
        <v>1467522000</v>
      </c>
      <c r="O776" s="7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17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1"/>
        <v>0.10297872340425532</v>
      </c>
      <c r="G777" t="s">
        <v>14</v>
      </c>
      <c r="H777">
        <v>10</v>
      </c>
      <c r="I777">
        <f t="shared" si="48"/>
        <v>96.8</v>
      </c>
      <c r="J777" t="s">
        <v>21</v>
      </c>
      <c r="K777" t="s">
        <v>22</v>
      </c>
      <c r="L777">
        <v>1415253600</v>
      </c>
      <c r="M777" s="7">
        <f t="shared" si="49"/>
        <v>41949.25</v>
      </c>
      <c r="N777">
        <v>1416117600</v>
      </c>
      <c r="O777" s="7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1"/>
        <v>0.65544223826714798</v>
      </c>
      <c r="G778" t="s">
        <v>14</v>
      </c>
      <c r="H778">
        <v>2201</v>
      </c>
      <c r="I778">
        <f t="shared" si="48"/>
        <v>32.995456610631528</v>
      </c>
      <c r="J778" t="s">
        <v>21</v>
      </c>
      <c r="K778" t="s">
        <v>22</v>
      </c>
      <c r="L778">
        <v>1562216400</v>
      </c>
      <c r="M778" s="7">
        <f t="shared" si="49"/>
        <v>43650.208333333328</v>
      </c>
      <c r="N778">
        <v>1563771600</v>
      </c>
      <c r="O778" s="7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1"/>
        <v>0.49026652452025588</v>
      </c>
      <c r="G779" t="s">
        <v>14</v>
      </c>
      <c r="H779">
        <v>676</v>
      </c>
      <c r="I779">
        <f t="shared" si="48"/>
        <v>68.028106508875737</v>
      </c>
      <c r="J779" t="s">
        <v>21</v>
      </c>
      <c r="K779" t="s">
        <v>22</v>
      </c>
      <c r="L779">
        <v>1316754000</v>
      </c>
      <c r="M779" s="7">
        <f t="shared" si="49"/>
        <v>40809.208333333336</v>
      </c>
      <c r="N779">
        <v>1319259600</v>
      </c>
      <c r="O779" s="7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1"/>
        <v>7.8792307692307695</v>
      </c>
      <c r="G780" t="s">
        <v>20</v>
      </c>
      <c r="H780">
        <v>174</v>
      </c>
      <c r="I780">
        <f t="shared" si="48"/>
        <v>58.867816091954026</v>
      </c>
      <c r="J780" t="s">
        <v>98</v>
      </c>
      <c r="K780" t="s">
        <v>99</v>
      </c>
      <c r="L780">
        <v>1313211600</v>
      </c>
      <c r="M780" s="7">
        <f t="shared" si="49"/>
        <v>40768.208333333336</v>
      </c>
      <c r="N780">
        <v>1313643600</v>
      </c>
      <c r="O780" s="7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1"/>
        <v>0.80306347746090156</v>
      </c>
      <c r="G781" t="s">
        <v>14</v>
      </c>
      <c r="H781">
        <v>831</v>
      </c>
      <c r="I781">
        <f t="shared" si="48"/>
        <v>105.04572803850782</v>
      </c>
      <c r="J781" t="s">
        <v>21</v>
      </c>
      <c r="K781" t="s">
        <v>22</v>
      </c>
      <c r="L781">
        <v>1439528400</v>
      </c>
      <c r="M781" s="7">
        <f t="shared" si="49"/>
        <v>42230.208333333328</v>
      </c>
      <c r="N781">
        <v>1440306000</v>
      </c>
      <c r="O781" s="7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7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1"/>
        <v>1.0629411764705883</v>
      </c>
      <c r="G782" t="s">
        <v>20</v>
      </c>
      <c r="H782">
        <v>164</v>
      </c>
      <c r="I782">
        <f t="shared" si="48"/>
        <v>33.054878048780488</v>
      </c>
      <c r="J782" t="s">
        <v>21</v>
      </c>
      <c r="K782" t="s">
        <v>22</v>
      </c>
      <c r="L782">
        <v>1469163600</v>
      </c>
      <c r="M782" s="7">
        <f t="shared" si="49"/>
        <v>42573.208333333328</v>
      </c>
      <c r="N782">
        <v>1470805200</v>
      </c>
      <c r="O782" s="7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1"/>
        <v>0.50735632183908042</v>
      </c>
      <c r="G783" t="s">
        <v>74</v>
      </c>
      <c r="H783">
        <v>56</v>
      </c>
      <c r="I783">
        <f t="shared" si="48"/>
        <v>78.821428571428569</v>
      </c>
      <c r="J783" t="s">
        <v>98</v>
      </c>
      <c r="K783" t="s">
        <v>99</v>
      </c>
      <c r="L783">
        <v>1288501200</v>
      </c>
      <c r="M783" s="7">
        <f t="shared" si="49"/>
        <v>40482.208333333336</v>
      </c>
      <c r="N783">
        <v>1292911200</v>
      </c>
      <c r="O783" s="7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1"/>
        <v>2.153137254901961</v>
      </c>
      <c r="G784" t="s">
        <v>20</v>
      </c>
      <c r="H784">
        <v>161</v>
      </c>
      <c r="I784">
        <f t="shared" si="48"/>
        <v>68.204968944099377</v>
      </c>
      <c r="J784" t="s">
        <v>21</v>
      </c>
      <c r="K784" t="s">
        <v>22</v>
      </c>
      <c r="L784">
        <v>1298959200</v>
      </c>
      <c r="M784" s="7">
        <f t="shared" si="49"/>
        <v>40603.25</v>
      </c>
      <c r="N784">
        <v>1301374800</v>
      </c>
      <c r="O784" s="7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1"/>
        <v>1.4122972972972974</v>
      </c>
      <c r="G785" t="s">
        <v>20</v>
      </c>
      <c r="H785">
        <v>138</v>
      </c>
      <c r="I785">
        <f t="shared" si="48"/>
        <v>75.731884057971016</v>
      </c>
      <c r="J785" t="s">
        <v>21</v>
      </c>
      <c r="K785" t="s">
        <v>22</v>
      </c>
      <c r="L785">
        <v>1387260000</v>
      </c>
      <c r="M785" s="7">
        <f t="shared" si="49"/>
        <v>41625.25</v>
      </c>
      <c r="N785">
        <v>1387864800</v>
      </c>
      <c r="O785" s="7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1"/>
        <v>1.1533745781777278</v>
      </c>
      <c r="G786" t="s">
        <v>20</v>
      </c>
      <c r="H786">
        <v>3308</v>
      </c>
      <c r="I786">
        <f t="shared" si="48"/>
        <v>30.996070133010882</v>
      </c>
      <c r="J786" t="s">
        <v>21</v>
      </c>
      <c r="K786" t="s">
        <v>22</v>
      </c>
      <c r="L786">
        <v>1457244000</v>
      </c>
      <c r="M786" s="7">
        <f t="shared" si="49"/>
        <v>42435.25</v>
      </c>
      <c r="N786">
        <v>1458190800</v>
      </c>
      <c r="O786" s="7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17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1"/>
        <v>1.9311940298507462</v>
      </c>
      <c r="G787" t="s">
        <v>20</v>
      </c>
      <c r="H787">
        <v>127</v>
      </c>
      <c r="I787">
        <f t="shared" si="48"/>
        <v>101.88188976377953</v>
      </c>
      <c r="J787" t="s">
        <v>26</v>
      </c>
      <c r="K787" t="s">
        <v>27</v>
      </c>
      <c r="L787">
        <v>1556341200</v>
      </c>
      <c r="M787" s="7">
        <f t="shared" si="49"/>
        <v>43582.208333333328</v>
      </c>
      <c r="N787">
        <v>1559278800</v>
      </c>
      <c r="O787" s="7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1"/>
        <v>7.2973333333333334</v>
      </c>
      <c r="G788" t="s">
        <v>20</v>
      </c>
      <c r="H788">
        <v>207</v>
      </c>
      <c r="I788">
        <f t="shared" si="48"/>
        <v>52.879227053140099</v>
      </c>
      <c r="J788" t="s">
        <v>107</v>
      </c>
      <c r="K788" t="s">
        <v>108</v>
      </c>
      <c r="L788">
        <v>1522126800</v>
      </c>
      <c r="M788" s="7">
        <f t="shared" si="49"/>
        <v>43186.208333333328</v>
      </c>
      <c r="N788">
        <v>1522731600</v>
      </c>
      <c r="O788" s="7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1"/>
        <v>0.99663398692810456</v>
      </c>
      <c r="G789" t="s">
        <v>14</v>
      </c>
      <c r="H789">
        <v>859</v>
      </c>
      <c r="I789">
        <f t="shared" si="48"/>
        <v>71.005820721769496</v>
      </c>
      <c r="J789" t="s">
        <v>15</v>
      </c>
      <c r="K789" t="s">
        <v>16</v>
      </c>
      <c r="L789">
        <v>1305954000</v>
      </c>
      <c r="M789" s="7">
        <f t="shared" si="49"/>
        <v>40684.208333333336</v>
      </c>
      <c r="N789">
        <v>1306731600</v>
      </c>
      <c r="O789" s="7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1"/>
        <v>0.88166666666666671</v>
      </c>
      <c r="G790" t="s">
        <v>47</v>
      </c>
      <c r="H790">
        <v>31</v>
      </c>
      <c r="I790">
        <f t="shared" si="48"/>
        <v>102.38709677419355</v>
      </c>
      <c r="J790" t="s">
        <v>21</v>
      </c>
      <c r="K790" t="s">
        <v>22</v>
      </c>
      <c r="L790">
        <v>1350709200</v>
      </c>
      <c r="M790" s="7">
        <f t="shared" si="49"/>
        <v>41202.208333333336</v>
      </c>
      <c r="N790">
        <v>1352527200</v>
      </c>
      <c r="O790" s="7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1"/>
        <v>0.37233333333333335</v>
      </c>
      <c r="G791" t="s">
        <v>14</v>
      </c>
      <c r="H791">
        <v>45</v>
      </c>
      <c r="I791">
        <f t="shared" si="48"/>
        <v>74.466666666666669</v>
      </c>
      <c r="J791" t="s">
        <v>21</v>
      </c>
      <c r="K791" t="s">
        <v>22</v>
      </c>
      <c r="L791">
        <v>1401166800</v>
      </c>
      <c r="M791" s="7">
        <f t="shared" si="49"/>
        <v>41786.208333333336</v>
      </c>
      <c r="N791">
        <v>1404363600</v>
      </c>
      <c r="O791" s="7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1"/>
        <v>0.30540075309306081</v>
      </c>
      <c r="G792" t="s">
        <v>74</v>
      </c>
      <c r="H792">
        <v>1113</v>
      </c>
      <c r="I792">
        <f t="shared" si="48"/>
        <v>51.009883198562441</v>
      </c>
      <c r="J792" t="s">
        <v>21</v>
      </c>
      <c r="K792" t="s">
        <v>22</v>
      </c>
      <c r="L792">
        <v>1266127200</v>
      </c>
      <c r="M792" s="7">
        <f t="shared" si="49"/>
        <v>40223.25</v>
      </c>
      <c r="N792">
        <v>1266645600</v>
      </c>
      <c r="O792" s="7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1"/>
        <v>0.25714285714285712</v>
      </c>
      <c r="G793" t="s">
        <v>14</v>
      </c>
      <c r="H793">
        <v>6</v>
      </c>
      <c r="I793">
        <f t="shared" si="48"/>
        <v>90</v>
      </c>
      <c r="J793" t="s">
        <v>21</v>
      </c>
      <c r="K793" t="s">
        <v>22</v>
      </c>
      <c r="L793">
        <v>1481436000</v>
      </c>
      <c r="M793" s="7">
        <f t="shared" si="49"/>
        <v>42715.25</v>
      </c>
      <c r="N793">
        <v>1482818400</v>
      </c>
      <c r="O793" s="7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1"/>
        <v>0.34</v>
      </c>
      <c r="G794" t="s">
        <v>14</v>
      </c>
      <c r="H794">
        <v>7</v>
      </c>
      <c r="I794">
        <f t="shared" si="48"/>
        <v>97.142857142857139</v>
      </c>
      <c r="J794" t="s">
        <v>21</v>
      </c>
      <c r="K794" t="s">
        <v>22</v>
      </c>
      <c r="L794">
        <v>1372222800</v>
      </c>
      <c r="M794" s="7">
        <f t="shared" si="49"/>
        <v>41451.208333333336</v>
      </c>
      <c r="N794">
        <v>1374642000</v>
      </c>
      <c r="O794" s="7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1"/>
        <v>11.859090909090909</v>
      </c>
      <c r="G795" t="s">
        <v>20</v>
      </c>
      <c r="H795">
        <v>181</v>
      </c>
      <c r="I795">
        <f t="shared" si="48"/>
        <v>72.071823204419886</v>
      </c>
      <c r="J795" t="s">
        <v>98</v>
      </c>
      <c r="K795" t="s">
        <v>99</v>
      </c>
      <c r="L795">
        <v>1372136400</v>
      </c>
      <c r="M795" s="7">
        <f t="shared" si="49"/>
        <v>41450.208333333336</v>
      </c>
      <c r="N795">
        <v>1372482000</v>
      </c>
      <c r="O795" s="7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1"/>
        <v>1.2539393939393939</v>
      </c>
      <c r="G796" t="s">
        <v>20</v>
      </c>
      <c r="H796">
        <v>110</v>
      </c>
      <c r="I796">
        <f t="shared" si="48"/>
        <v>75.236363636363635</v>
      </c>
      <c r="J796" t="s">
        <v>21</v>
      </c>
      <c r="K796" t="s">
        <v>22</v>
      </c>
      <c r="L796">
        <v>1513922400</v>
      </c>
      <c r="M796" s="7">
        <f t="shared" si="49"/>
        <v>43091.25</v>
      </c>
      <c r="N796">
        <v>1514959200</v>
      </c>
      <c r="O796" s="7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17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1"/>
        <v>0.14394366197183098</v>
      </c>
      <c r="G797" t="s">
        <v>14</v>
      </c>
      <c r="H797">
        <v>31</v>
      </c>
      <c r="I797">
        <f t="shared" si="48"/>
        <v>32.967741935483872</v>
      </c>
      <c r="J797" t="s">
        <v>21</v>
      </c>
      <c r="K797" t="s">
        <v>22</v>
      </c>
      <c r="L797">
        <v>1477976400</v>
      </c>
      <c r="M797" s="7">
        <f t="shared" si="49"/>
        <v>42675.208333333328</v>
      </c>
      <c r="N797">
        <v>1478235600</v>
      </c>
      <c r="O797" s="7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1"/>
        <v>0.54807692307692313</v>
      </c>
      <c r="G798" t="s">
        <v>14</v>
      </c>
      <c r="H798">
        <v>78</v>
      </c>
      <c r="I798">
        <f t="shared" si="48"/>
        <v>54.807692307692307</v>
      </c>
      <c r="J798" t="s">
        <v>21</v>
      </c>
      <c r="K798" t="s">
        <v>22</v>
      </c>
      <c r="L798">
        <v>1407474000</v>
      </c>
      <c r="M798" s="7">
        <f t="shared" si="49"/>
        <v>41859.208333333336</v>
      </c>
      <c r="N798">
        <v>1408078800</v>
      </c>
      <c r="O798" s="7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1"/>
        <v>1.0963157894736841</v>
      </c>
      <c r="G799" t="s">
        <v>20</v>
      </c>
      <c r="H799">
        <v>185</v>
      </c>
      <c r="I799">
        <f t="shared" si="48"/>
        <v>45.037837837837834</v>
      </c>
      <c r="J799" t="s">
        <v>21</v>
      </c>
      <c r="K799" t="s">
        <v>22</v>
      </c>
      <c r="L799">
        <v>1546149600</v>
      </c>
      <c r="M799" s="7">
        <f t="shared" si="49"/>
        <v>43464.25</v>
      </c>
      <c r="N799">
        <v>1548136800</v>
      </c>
      <c r="O799" s="7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1"/>
        <v>1.8847058823529412</v>
      </c>
      <c r="G800" t="s">
        <v>20</v>
      </c>
      <c r="H800">
        <v>121</v>
      </c>
      <c r="I800">
        <f t="shared" si="48"/>
        <v>52.958677685950413</v>
      </c>
      <c r="J800" t="s">
        <v>21</v>
      </c>
      <c r="K800" t="s">
        <v>22</v>
      </c>
      <c r="L800">
        <v>1338440400</v>
      </c>
      <c r="M800" s="7">
        <f t="shared" si="49"/>
        <v>41060.208333333336</v>
      </c>
      <c r="N800">
        <v>1340859600</v>
      </c>
      <c r="O800" s="7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1"/>
        <v>0.87008284023668636</v>
      </c>
      <c r="G801" t="s">
        <v>14</v>
      </c>
      <c r="H801">
        <v>1225</v>
      </c>
      <c r="I801">
        <f t="shared" si="48"/>
        <v>60.017959183673469</v>
      </c>
      <c r="J801" t="s">
        <v>40</v>
      </c>
      <c r="K801" t="s">
        <v>41</v>
      </c>
      <c r="L801">
        <v>1454133600</v>
      </c>
      <c r="M801" s="7">
        <f t="shared" si="49"/>
        <v>42399.25</v>
      </c>
      <c r="N801">
        <v>1454479200</v>
      </c>
      <c r="O801" s="7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1"/>
        <v>0.01</v>
      </c>
      <c r="G802" t="s">
        <v>14</v>
      </c>
      <c r="H802">
        <v>1</v>
      </c>
      <c r="I802">
        <f t="shared" si="48"/>
        <v>1</v>
      </c>
      <c r="J802" t="s">
        <v>98</v>
      </c>
      <c r="K802" t="s">
        <v>99</v>
      </c>
      <c r="L802">
        <v>1434085200</v>
      </c>
      <c r="M802" s="7">
        <f t="shared" si="49"/>
        <v>42167.208333333328</v>
      </c>
      <c r="N802">
        <v>1434430800</v>
      </c>
      <c r="O802" s="7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1"/>
        <v>2.0291304347826089</v>
      </c>
      <c r="G803" t="s">
        <v>20</v>
      </c>
      <c r="H803">
        <v>106</v>
      </c>
      <c r="I803">
        <f t="shared" si="48"/>
        <v>44.028301886792455</v>
      </c>
      <c r="J803" t="s">
        <v>21</v>
      </c>
      <c r="K803" t="s">
        <v>22</v>
      </c>
      <c r="L803">
        <v>1577772000</v>
      </c>
      <c r="M803" s="7">
        <f t="shared" si="49"/>
        <v>43830.25</v>
      </c>
      <c r="N803">
        <v>1579672800</v>
      </c>
      <c r="O803" s="7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17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1"/>
        <v>1.9703225806451612</v>
      </c>
      <c r="G804" t="s">
        <v>20</v>
      </c>
      <c r="H804">
        <v>142</v>
      </c>
      <c r="I804">
        <f t="shared" si="48"/>
        <v>86.028169014084511</v>
      </c>
      <c r="J804" t="s">
        <v>21</v>
      </c>
      <c r="K804" t="s">
        <v>22</v>
      </c>
      <c r="L804">
        <v>1562216400</v>
      </c>
      <c r="M804" s="7">
        <f t="shared" si="49"/>
        <v>43650.208333333328</v>
      </c>
      <c r="N804">
        <v>1562389200</v>
      </c>
      <c r="O804" s="7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17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1"/>
        <v>1.07</v>
      </c>
      <c r="G805" t="s">
        <v>20</v>
      </c>
      <c r="H805">
        <v>233</v>
      </c>
      <c r="I805">
        <f t="shared" si="48"/>
        <v>28.012875536480685</v>
      </c>
      <c r="J805" t="s">
        <v>21</v>
      </c>
      <c r="K805" t="s">
        <v>22</v>
      </c>
      <c r="L805">
        <v>1548568800</v>
      </c>
      <c r="M805" s="7">
        <f t="shared" si="49"/>
        <v>43492.25</v>
      </c>
      <c r="N805">
        <v>1551506400</v>
      </c>
      <c r="O805" s="7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1"/>
        <v>2.6873076923076922</v>
      </c>
      <c r="G806" t="s">
        <v>20</v>
      </c>
      <c r="H806">
        <v>218</v>
      </c>
      <c r="I806">
        <f t="shared" si="48"/>
        <v>32.050458715596328</v>
      </c>
      <c r="J806" t="s">
        <v>21</v>
      </c>
      <c r="K806" t="s">
        <v>22</v>
      </c>
      <c r="L806">
        <v>1514872800</v>
      </c>
      <c r="M806" s="7">
        <f t="shared" si="49"/>
        <v>43102.25</v>
      </c>
      <c r="N806">
        <v>1516600800</v>
      </c>
      <c r="O806" s="7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17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1"/>
        <v>0.50845360824742269</v>
      </c>
      <c r="G807" t="s">
        <v>14</v>
      </c>
      <c r="H807">
        <v>67</v>
      </c>
      <c r="I807">
        <f t="shared" si="48"/>
        <v>73.611940298507463</v>
      </c>
      <c r="J807" t="s">
        <v>26</v>
      </c>
      <c r="K807" t="s">
        <v>27</v>
      </c>
      <c r="L807">
        <v>1416031200</v>
      </c>
      <c r="M807" s="7">
        <f t="shared" si="49"/>
        <v>41958.25</v>
      </c>
      <c r="N807">
        <v>1420437600</v>
      </c>
      <c r="O807" s="7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1"/>
        <v>11.802857142857142</v>
      </c>
      <c r="G808" t="s">
        <v>20</v>
      </c>
      <c r="H808">
        <v>76</v>
      </c>
      <c r="I808">
        <f t="shared" si="48"/>
        <v>108.71052631578948</v>
      </c>
      <c r="J808" t="s">
        <v>21</v>
      </c>
      <c r="K808" t="s">
        <v>22</v>
      </c>
      <c r="L808">
        <v>1330927200</v>
      </c>
      <c r="M808" s="7">
        <f t="shared" si="49"/>
        <v>40973.25</v>
      </c>
      <c r="N808">
        <v>1332997200</v>
      </c>
      <c r="O808" s="7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1"/>
        <v>2.64</v>
      </c>
      <c r="G809" t="s">
        <v>20</v>
      </c>
      <c r="H809">
        <v>43</v>
      </c>
      <c r="I809">
        <f t="shared" si="48"/>
        <v>42.97674418604651</v>
      </c>
      <c r="J809" t="s">
        <v>21</v>
      </c>
      <c r="K809" t="s">
        <v>22</v>
      </c>
      <c r="L809">
        <v>1571115600</v>
      </c>
      <c r="M809" s="7">
        <f t="shared" si="49"/>
        <v>43753.208333333328</v>
      </c>
      <c r="N809">
        <v>1574920800</v>
      </c>
      <c r="O809" s="7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1"/>
        <v>0.30442307692307691</v>
      </c>
      <c r="G810" t="s">
        <v>14</v>
      </c>
      <c r="H810">
        <v>19</v>
      </c>
      <c r="I810">
        <f t="shared" si="48"/>
        <v>83.315789473684205</v>
      </c>
      <c r="J810" t="s">
        <v>21</v>
      </c>
      <c r="K810" t="s">
        <v>22</v>
      </c>
      <c r="L810">
        <v>1463461200</v>
      </c>
      <c r="M810" s="7">
        <f t="shared" si="49"/>
        <v>42507.208333333328</v>
      </c>
      <c r="N810">
        <v>1464930000</v>
      </c>
      <c r="O810" s="7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1"/>
        <v>0.62880681818181816</v>
      </c>
      <c r="G811" t="s">
        <v>14</v>
      </c>
      <c r="H811">
        <v>2108</v>
      </c>
      <c r="I811">
        <f t="shared" si="48"/>
        <v>42</v>
      </c>
      <c r="J811" t="s">
        <v>98</v>
      </c>
      <c r="K811" t="s">
        <v>99</v>
      </c>
      <c r="L811">
        <v>1344920400</v>
      </c>
      <c r="M811" s="7">
        <f t="shared" si="49"/>
        <v>41135.208333333336</v>
      </c>
      <c r="N811">
        <v>1345006800</v>
      </c>
      <c r="O811" s="7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7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1"/>
        <v>1.9312499999999999</v>
      </c>
      <c r="G812" t="s">
        <v>20</v>
      </c>
      <c r="H812">
        <v>221</v>
      </c>
      <c r="I812">
        <f t="shared" si="48"/>
        <v>55.927601809954751</v>
      </c>
      <c r="J812" t="s">
        <v>21</v>
      </c>
      <c r="K812" t="s">
        <v>22</v>
      </c>
      <c r="L812">
        <v>1511848800</v>
      </c>
      <c r="M812" s="7">
        <f t="shared" si="49"/>
        <v>43067.25</v>
      </c>
      <c r="N812">
        <v>1512712800</v>
      </c>
      <c r="O812" s="7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1"/>
        <v>0.77102702702702708</v>
      </c>
      <c r="G813" t="s">
        <v>14</v>
      </c>
      <c r="H813">
        <v>679</v>
      </c>
      <c r="I813">
        <f t="shared" si="48"/>
        <v>105.03681885125184</v>
      </c>
      <c r="J813" t="s">
        <v>21</v>
      </c>
      <c r="K813" t="s">
        <v>22</v>
      </c>
      <c r="L813">
        <v>1452319200</v>
      </c>
      <c r="M813" s="7">
        <f t="shared" si="49"/>
        <v>42378.25</v>
      </c>
      <c r="N813">
        <v>1452492000</v>
      </c>
      <c r="O813" s="7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1"/>
        <v>2.2552763819095478</v>
      </c>
      <c r="G814" t="s">
        <v>20</v>
      </c>
      <c r="H814">
        <v>2805</v>
      </c>
      <c r="I814">
        <f t="shared" si="48"/>
        <v>48</v>
      </c>
      <c r="J814" t="s">
        <v>15</v>
      </c>
      <c r="K814" t="s">
        <v>16</v>
      </c>
      <c r="L814">
        <v>1523854800</v>
      </c>
      <c r="M814" s="7">
        <f t="shared" si="49"/>
        <v>43206.208333333328</v>
      </c>
      <c r="N814">
        <v>1524286800</v>
      </c>
      <c r="O814" s="7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1"/>
        <v>2.3940625</v>
      </c>
      <c r="G815" t="s">
        <v>20</v>
      </c>
      <c r="H815">
        <v>68</v>
      </c>
      <c r="I815">
        <f t="shared" si="48"/>
        <v>112.66176470588235</v>
      </c>
      <c r="J815" t="s">
        <v>21</v>
      </c>
      <c r="K815" t="s">
        <v>22</v>
      </c>
      <c r="L815">
        <v>1346043600</v>
      </c>
      <c r="M815" s="7">
        <f t="shared" si="49"/>
        <v>41148.208333333336</v>
      </c>
      <c r="N815">
        <v>1346907600</v>
      </c>
      <c r="O815" s="7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1"/>
        <v>0.921875</v>
      </c>
      <c r="G816" t="s">
        <v>14</v>
      </c>
      <c r="H816">
        <v>36</v>
      </c>
      <c r="I816">
        <f t="shared" si="48"/>
        <v>81.944444444444443</v>
      </c>
      <c r="J816" t="s">
        <v>36</v>
      </c>
      <c r="K816" t="s">
        <v>37</v>
      </c>
      <c r="L816">
        <v>1464325200</v>
      </c>
      <c r="M816" s="7">
        <f t="shared" si="49"/>
        <v>42517.208333333328</v>
      </c>
      <c r="N816">
        <v>1464498000</v>
      </c>
      <c r="O816" s="7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17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1"/>
        <v>1.3023333333333333</v>
      </c>
      <c r="G817" t="s">
        <v>20</v>
      </c>
      <c r="H817">
        <v>183</v>
      </c>
      <c r="I817">
        <f t="shared" si="48"/>
        <v>64.049180327868854</v>
      </c>
      <c r="J817" t="s">
        <v>15</v>
      </c>
      <c r="K817" t="s">
        <v>16</v>
      </c>
      <c r="L817">
        <v>1511935200</v>
      </c>
      <c r="M817" s="7">
        <f t="shared" si="49"/>
        <v>43068.25</v>
      </c>
      <c r="N817">
        <v>1514181600</v>
      </c>
      <c r="O817" s="7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7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1"/>
        <v>6.1521739130434785</v>
      </c>
      <c r="G818" t="s">
        <v>20</v>
      </c>
      <c r="H818">
        <v>133</v>
      </c>
      <c r="I818">
        <f t="shared" si="48"/>
        <v>106.39097744360902</v>
      </c>
      <c r="J818" t="s">
        <v>21</v>
      </c>
      <c r="K818" t="s">
        <v>22</v>
      </c>
      <c r="L818">
        <v>1392012000</v>
      </c>
      <c r="M818" s="7">
        <f t="shared" si="49"/>
        <v>41680.25</v>
      </c>
      <c r="N818">
        <v>1392184800</v>
      </c>
      <c r="O818" s="7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1"/>
        <v>3.687953216374269</v>
      </c>
      <c r="G819" t="s">
        <v>20</v>
      </c>
      <c r="H819">
        <v>2489</v>
      </c>
      <c r="I819">
        <f t="shared" si="48"/>
        <v>76.011249497790274</v>
      </c>
      <c r="J819" t="s">
        <v>107</v>
      </c>
      <c r="K819" t="s">
        <v>108</v>
      </c>
      <c r="L819">
        <v>1556946000</v>
      </c>
      <c r="M819" s="7">
        <f t="shared" si="49"/>
        <v>43589.208333333328</v>
      </c>
      <c r="N819">
        <v>1559365200</v>
      </c>
      <c r="O819" s="7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1"/>
        <v>10.948571428571428</v>
      </c>
      <c r="G820" t="s">
        <v>20</v>
      </c>
      <c r="H820">
        <v>69</v>
      </c>
      <c r="I820">
        <f t="shared" si="48"/>
        <v>111.07246376811594</v>
      </c>
      <c r="J820" t="s">
        <v>21</v>
      </c>
      <c r="K820" t="s">
        <v>22</v>
      </c>
      <c r="L820">
        <v>1548050400</v>
      </c>
      <c r="M820" s="7">
        <f t="shared" si="49"/>
        <v>43486.25</v>
      </c>
      <c r="N820">
        <v>1549173600</v>
      </c>
      <c r="O820" s="7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17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1"/>
        <v>0.50662921348314605</v>
      </c>
      <c r="G821" t="s">
        <v>14</v>
      </c>
      <c r="H821">
        <v>47</v>
      </c>
      <c r="I821">
        <f t="shared" si="48"/>
        <v>95.936170212765958</v>
      </c>
      <c r="J821" t="s">
        <v>21</v>
      </c>
      <c r="K821" t="s">
        <v>22</v>
      </c>
      <c r="L821">
        <v>1353736800</v>
      </c>
      <c r="M821" s="7">
        <f t="shared" si="49"/>
        <v>41237.25</v>
      </c>
      <c r="N821">
        <v>1355032800</v>
      </c>
      <c r="O821" s="7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1"/>
        <v>8.0060000000000002</v>
      </c>
      <c r="G822" t="s">
        <v>20</v>
      </c>
      <c r="H822">
        <v>279</v>
      </c>
      <c r="I822">
        <f t="shared" si="48"/>
        <v>43.043010752688176</v>
      </c>
      <c r="J822" t="s">
        <v>40</v>
      </c>
      <c r="K822" t="s">
        <v>41</v>
      </c>
      <c r="L822">
        <v>1532840400</v>
      </c>
      <c r="M822" s="7">
        <f t="shared" si="49"/>
        <v>43310.208333333328</v>
      </c>
      <c r="N822">
        <v>1533963600</v>
      </c>
      <c r="O822" s="7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1"/>
        <v>2.9128571428571428</v>
      </c>
      <c r="G823" t="s">
        <v>20</v>
      </c>
      <c r="H823">
        <v>210</v>
      </c>
      <c r="I823">
        <f t="shared" si="48"/>
        <v>67.966666666666669</v>
      </c>
      <c r="J823" t="s">
        <v>21</v>
      </c>
      <c r="K823" t="s">
        <v>22</v>
      </c>
      <c r="L823">
        <v>1488261600</v>
      </c>
      <c r="M823" s="7">
        <f t="shared" si="49"/>
        <v>42794.25</v>
      </c>
      <c r="N823">
        <v>1489381200</v>
      </c>
      <c r="O823" s="7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1"/>
        <v>3.4996666666666667</v>
      </c>
      <c r="G824" t="s">
        <v>20</v>
      </c>
      <c r="H824">
        <v>2100</v>
      </c>
      <c r="I824">
        <f t="shared" si="48"/>
        <v>89.991428571428571</v>
      </c>
      <c r="J824" t="s">
        <v>21</v>
      </c>
      <c r="K824" t="s">
        <v>22</v>
      </c>
      <c r="L824">
        <v>1393567200</v>
      </c>
      <c r="M824" s="7">
        <f t="shared" si="49"/>
        <v>41698.25</v>
      </c>
      <c r="N824">
        <v>1395032400</v>
      </c>
      <c r="O824" s="7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7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1"/>
        <v>3.5707317073170732</v>
      </c>
      <c r="G825" t="s">
        <v>20</v>
      </c>
      <c r="H825">
        <v>252</v>
      </c>
      <c r="I825">
        <f t="shared" si="48"/>
        <v>58.095238095238095</v>
      </c>
      <c r="J825" t="s">
        <v>21</v>
      </c>
      <c r="K825" t="s">
        <v>22</v>
      </c>
      <c r="L825">
        <v>1410325200</v>
      </c>
      <c r="M825" s="7">
        <f t="shared" si="49"/>
        <v>41892.208333333336</v>
      </c>
      <c r="N825">
        <v>1412485200</v>
      </c>
      <c r="O825" s="7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1"/>
        <v>1.2648941176470587</v>
      </c>
      <c r="G826" t="s">
        <v>20</v>
      </c>
      <c r="H826">
        <v>1280</v>
      </c>
      <c r="I826">
        <f t="shared" si="48"/>
        <v>83.996875000000003</v>
      </c>
      <c r="J826" t="s">
        <v>21</v>
      </c>
      <c r="K826" t="s">
        <v>22</v>
      </c>
      <c r="L826">
        <v>1276923600</v>
      </c>
      <c r="M826" s="7">
        <f t="shared" si="49"/>
        <v>40348.208333333336</v>
      </c>
      <c r="N826">
        <v>1279688400</v>
      </c>
      <c r="O826" s="7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1"/>
        <v>3.875</v>
      </c>
      <c r="G827" t="s">
        <v>20</v>
      </c>
      <c r="H827">
        <v>157</v>
      </c>
      <c r="I827">
        <f t="shared" si="48"/>
        <v>88.853503184713375</v>
      </c>
      <c r="J827" t="s">
        <v>40</v>
      </c>
      <c r="K827" t="s">
        <v>41</v>
      </c>
      <c r="L827">
        <v>1500958800</v>
      </c>
      <c r="M827" s="7">
        <f t="shared" si="49"/>
        <v>42941.208333333328</v>
      </c>
      <c r="N827">
        <v>1501995600</v>
      </c>
      <c r="O827" s="7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17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1"/>
        <v>4.5703571428571426</v>
      </c>
      <c r="G828" t="s">
        <v>20</v>
      </c>
      <c r="H828">
        <v>194</v>
      </c>
      <c r="I828">
        <f t="shared" si="48"/>
        <v>65.963917525773198</v>
      </c>
      <c r="J828" t="s">
        <v>21</v>
      </c>
      <c r="K828" t="s">
        <v>22</v>
      </c>
      <c r="L828">
        <v>1292220000</v>
      </c>
      <c r="M828" s="7">
        <f t="shared" si="49"/>
        <v>40525.25</v>
      </c>
      <c r="N828">
        <v>1294639200</v>
      </c>
      <c r="O828" s="7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17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1"/>
        <v>2.6669565217391304</v>
      </c>
      <c r="G829" t="s">
        <v>20</v>
      </c>
      <c r="H829">
        <v>82</v>
      </c>
      <c r="I829">
        <f t="shared" si="48"/>
        <v>74.804878048780495</v>
      </c>
      <c r="J829" t="s">
        <v>26</v>
      </c>
      <c r="K829" t="s">
        <v>27</v>
      </c>
      <c r="L829">
        <v>1304398800</v>
      </c>
      <c r="M829" s="7">
        <f t="shared" si="49"/>
        <v>40666.208333333336</v>
      </c>
      <c r="N829">
        <v>1305435600</v>
      </c>
      <c r="O829" s="7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17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1"/>
        <v>0.69</v>
      </c>
      <c r="G830" t="s">
        <v>14</v>
      </c>
      <c r="H830">
        <v>70</v>
      </c>
      <c r="I830">
        <f t="shared" si="48"/>
        <v>69.98571428571428</v>
      </c>
      <c r="J830" t="s">
        <v>21</v>
      </c>
      <c r="K830" t="s">
        <v>22</v>
      </c>
      <c r="L830">
        <v>1535432400</v>
      </c>
      <c r="M830" s="7">
        <f t="shared" si="49"/>
        <v>43340.208333333328</v>
      </c>
      <c r="N830">
        <v>1537592400</v>
      </c>
      <c r="O830" s="7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1"/>
        <v>0.51343749999999999</v>
      </c>
      <c r="G831" t="s">
        <v>14</v>
      </c>
      <c r="H831">
        <v>154</v>
      </c>
      <c r="I831">
        <f t="shared" si="48"/>
        <v>32.006493506493506</v>
      </c>
      <c r="J831" t="s">
        <v>21</v>
      </c>
      <c r="K831" t="s">
        <v>22</v>
      </c>
      <c r="L831">
        <v>1433826000</v>
      </c>
      <c r="M831" s="7">
        <f t="shared" si="49"/>
        <v>42164.208333333328</v>
      </c>
      <c r="N831">
        <v>1435122000</v>
      </c>
      <c r="O831" s="7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17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1"/>
        <v>1.1710526315789473E-2</v>
      </c>
      <c r="G832" t="s">
        <v>14</v>
      </c>
      <c r="H832">
        <v>22</v>
      </c>
      <c r="I832">
        <f t="shared" si="48"/>
        <v>64.727272727272734</v>
      </c>
      <c r="J832" t="s">
        <v>21</v>
      </c>
      <c r="K832" t="s">
        <v>22</v>
      </c>
      <c r="L832">
        <v>1514959200</v>
      </c>
      <c r="M832" s="7">
        <f t="shared" si="49"/>
        <v>43103.25</v>
      </c>
      <c r="N832">
        <v>1520056800</v>
      </c>
      <c r="O832" s="7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17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1"/>
        <v>1.089773429454171</v>
      </c>
      <c r="G833" t="s">
        <v>20</v>
      </c>
      <c r="H833">
        <v>4233</v>
      </c>
      <c r="I833">
        <f t="shared" si="48"/>
        <v>24.998110087408456</v>
      </c>
      <c r="J833" t="s">
        <v>21</v>
      </c>
      <c r="K833" t="s">
        <v>22</v>
      </c>
      <c r="L833">
        <v>1332738000</v>
      </c>
      <c r="M833" s="7">
        <f t="shared" si="49"/>
        <v>40994.208333333336</v>
      </c>
      <c r="N833">
        <v>1335675600</v>
      </c>
      <c r="O833" s="7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1"/>
        <v>3.1517592592592591</v>
      </c>
      <c r="G834" t="s">
        <v>20</v>
      </c>
      <c r="H834">
        <v>1297</v>
      </c>
      <c r="I834">
        <f t="shared" ref="I834:I897" si="52">E834/H834</f>
        <v>104.97764070932922</v>
      </c>
      <c r="J834" t="s">
        <v>36</v>
      </c>
      <c r="K834" t="s">
        <v>37</v>
      </c>
      <c r="L834">
        <v>1445490000</v>
      </c>
      <c r="M834" s="7">
        <f t="shared" si="49"/>
        <v>42299.208333333328</v>
      </c>
      <c r="N834">
        <v>1448431200</v>
      </c>
      <c r="O834" s="7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1"/>
        <v>1.5769117647058823</v>
      </c>
      <c r="G835" t="s">
        <v>20</v>
      </c>
      <c r="H835">
        <v>165</v>
      </c>
      <c r="I835">
        <f t="shared" si="52"/>
        <v>64.987878787878785</v>
      </c>
      <c r="J835" t="s">
        <v>36</v>
      </c>
      <c r="K835" t="s">
        <v>37</v>
      </c>
      <c r="L835">
        <v>1297663200</v>
      </c>
      <c r="M835" s="7">
        <f t="shared" ref="M835:M898" si="53">(((L835/60)/60)/24)+DATE(1970,1,1)</f>
        <v>40588.25</v>
      </c>
      <c r="N835">
        <v>1298613600</v>
      </c>
      <c r="O835" s="7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1"/>
        <v>1.5380821917808218</v>
      </c>
      <c r="G836" t="s">
        <v>20</v>
      </c>
      <c r="H836">
        <v>119</v>
      </c>
      <c r="I836">
        <f t="shared" si="52"/>
        <v>94.352941176470594</v>
      </c>
      <c r="J836" t="s">
        <v>21</v>
      </c>
      <c r="K836" t="s">
        <v>22</v>
      </c>
      <c r="L836">
        <v>1371963600</v>
      </c>
      <c r="M836" s="7">
        <f t="shared" si="53"/>
        <v>41448.208333333336</v>
      </c>
      <c r="N836">
        <v>1372482000</v>
      </c>
      <c r="O836" s="7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ref="F837:F900" si="55">E837/D837</f>
        <v>0.89738979118329465</v>
      </c>
      <c r="G837" t="s">
        <v>14</v>
      </c>
      <c r="H837">
        <v>1758</v>
      </c>
      <c r="I837">
        <f t="shared" si="52"/>
        <v>44.001706484641637</v>
      </c>
      <c r="J837" t="s">
        <v>21</v>
      </c>
      <c r="K837" t="s">
        <v>22</v>
      </c>
      <c r="L837">
        <v>1425103200</v>
      </c>
      <c r="M837" s="7">
        <f t="shared" si="53"/>
        <v>42063.25</v>
      </c>
      <c r="N837">
        <v>1425621600</v>
      </c>
      <c r="O837" s="7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5"/>
        <v>0.75135802469135804</v>
      </c>
      <c r="G838" t="s">
        <v>14</v>
      </c>
      <c r="H838">
        <v>94</v>
      </c>
      <c r="I838">
        <f t="shared" si="52"/>
        <v>64.744680851063833</v>
      </c>
      <c r="J838" t="s">
        <v>21</v>
      </c>
      <c r="K838" t="s">
        <v>22</v>
      </c>
      <c r="L838">
        <v>1265349600</v>
      </c>
      <c r="M838" s="7">
        <f t="shared" si="53"/>
        <v>40214.25</v>
      </c>
      <c r="N838">
        <v>1266300000</v>
      </c>
      <c r="O838" s="7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5"/>
        <v>8.5288135593220336</v>
      </c>
      <c r="G839" t="s">
        <v>20</v>
      </c>
      <c r="H839">
        <v>1797</v>
      </c>
      <c r="I839">
        <f t="shared" si="52"/>
        <v>84.00667779632721</v>
      </c>
      <c r="J839" t="s">
        <v>21</v>
      </c>
      <c r="K839" t="s">
        <v>22</v>
      </c>
      <c r="L839">
        <v>1301202000</v>
      </c>
      <c r="M839" s="7">
        <f t="shared" si="53"/>
        <v>40629.208333333336</v>
      </c>
      <c r="N839">
        <v>1305867600</v>
      </c>
      <c r="O839" s="7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5"/>
        <v>1.3890625000000001</v>
      </c>
      <c r="G840" t="s">
        <v>20</v>
      </c>
      <c r="H840">
        <v>261</v>
      </c>
      <c r="I840">
        <f t="shared" si="52"/>
        <v>34.061302681992338</v>
      </c>
      <c r="J840" t="s">
        <v>21</v>
      </c>
      <c r="K840" t="s">
        <v>22</v>
      </c>
      <c r="L840">
        <v>1538024400</v>
      </c>
      <c r="M840" s="7">
        <f t="shared" si="53"/>
        <v>43370.208333333328</v>
      </c>
      <c r="N840">
        <v>1538802000</v>
      </c>
      <c r="O840" s="7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5"/>
        <v>1.9018181818181819</v>
      </c>
      <c r="G841" t="s">
        <v>20</v>
      </c>
      <c r="H841">
        <v>157</v>
      </c>
      <c r="I841">
        <f t="shared" si="52"/>
        <v>93.273885350318466</v>
      </c>
      <c r="J841" t="s">
        <v>21</v>
      </c>
      <c r="K841" t="s">
        <v>22</v>
      </c>
      <c r="L841">
        <v>1395032400</v>
      </c>
      <c r="M841" s="7">
        <f t="shared" si="53"/>
        <v>41715.208333333336</v>
      </c>
      <c r="N841">
        <v>1398920400</v>
      </c>
      <c r="O841" s="7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5"/>
        <v>1.0024333619948409</v>
      </c>
      <c r="G842" t="s">
        <v>20</v>
      </c>
      <c r="H842">
        <v>3533</v>
      </c>
      <c r="I842">
        <f t="shared" si="52"/>
        <v>32.998301726577978</v>
      </c>
      <c r="J842" t="s">
        <v>21</v>
      </c>
      <c r="K842" t="s">
        <v>22</v>
      </c>
      <c r="L842">
        <v>1405486800</v>
      </c>
      <c r="M842" s="7">
        <f t="shared" si="53"/>
        <v>41836.208333333336</v>
      </c>
      <c r="N842">
        <v>1405659600</v>
      </c>
      <c r="O842" s="7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5"/>
        <v>1.4275824175824177</v>
      </c>
      <c r="G843" t="s">
        <v>20</v>
      </c>
      <c r="H843">
        <v>155</v>
      </c>
      <c r="I843">
        <f t="shared" si="52"/>
        <v>83.812903225806451</v>
      </c>
      <c r="J843" t="s">
        <v>21</v>
      </c>
      <c r="K843" t="s">
        <v>22</v>
      </c>
      <c r="L843">
        <v>1455861600</v>
      </c>
      <c r="M843" s="7">
        <f t="shared" si="53"/>
        <v>42419.25</v>
      </c>
      <c r="N843">
        <v>1457244000</v>
      </c>
      <c r="O843" s="7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17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5"/>
        <v>5.6313333333333331</v>
      </c>
      <c r="G844" t="s">
        <v>20</v>
      </c>
      <c r="H844">
        <v>132</v>
      </c>
      <c r="I844">
        <f t="shared" si="52"/>
        <v>63.992424242424242</v>
      </c>
      <c r="J844" t="s">
        <v>107</v>
      </c>
      <c r="K844" t="s">
        <v>108</v>
      </c>
      <c r="L844">
        <v>1529038800</v>
      </c>
      <c r="M844" s="7">
        <f t="shared" si="53"/>
        <v>43266.208333333328</v>
      </c>
      <c r="N844">
        <v>1529298000</v>
      </c>
      <c r="O844" s="7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17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5"/>
        <v>0.30715909090909088</v>
      </c>
      <c r="G845" t="s">
        <v>14</v>
      </c>
      <c r="H845">
        <v>33</v>
      </c>
      <c r="I845">
        <f t="shared" si="52"/>
        <v>81.909090909090907</v>
      </c>
      <c r="J845" t="s">
        <v>21</v>
      </c>
      <c r="K845" t="s">
        <v>22</v>
      </c>
      <c r="L845">
        <v>1535259600</v>
      </c>
      <c r="M845" s="7">
        <f t="shared" si="53"/>
        <v>43338.208333333328</v>
      </c>
      <c r="N845">
        <v>1535778000</v>
      </c>
      <c r="O845" s="7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5"/>
        <v>0.99397727272727276</v>
      </c>
      <c r="G846" t="s">
        <v>74</v>
      </c>
      <c r="H846">
        <v>94</v>
      </c>
      <c r="I846">
        <f t="shared" si="52"/>
        <v>93.053191489361708</v>
      </c>
      <c r="J846" t="s">
        <v>21</v>
      </c>
      <c r="K846" t="s">
        <v>22</v>
      </c>
      <c r="L846">
        <v>1327212000</v>
      </c>
      <c r="M846" s="7">
        <f t="shared" si="53"/>
        <v>40930.25</v>
      </c>
      <c r="N846">
        <v>1327471200</v>
      </c>
      <c r="O846" s="7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5"/>
        <v>1.9754935622317598</v>
      </c>
      <c r="G847" t="s">
        <v>20</v>
      </c>
      <c r="H847">
        <v>1354</v>
      </c>
      <c r="I847">
        <f t="shared" si="52"/>
        <v>101.98449039881831</v>
      </c>
      <c r="J847" t="s">
        <v>40</v>
      </c>
      <c r="K847" t="s">
        <v>41</v>
      </c>
      <c r="L847">
        <v>1526360400</v>
      </c>
      <c r="M847" s="7">
        <f t="shared" si="53"/>
        <v>43235.208333333328</v>
      </c>
      <c r="N847">
        <v>1529557200</v>
      </c>
      <c r="O847" s="7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5"/>
        <v>5.085</v>
      </c>
      <c r="G848" t="s">
        <v>20</v>
      </c>
      <c r="H848">
        <v>48</v>
      </c>
      <c r="I848">
        <f t="shared" si="52"/>
        <v>105.9375</v>
      </c>
      <c r="J848" t="s">
        <v>21</v>
      </c>
      <c r="K848" t="s">
        <v>22</v>
      </c>
      <c r="L848">
        <v>1532149200</v>
      </c>
      <c r="M848" s="7">
        <f t="shared" si="53"/>
        <v>43302.208333333328</v>
      </c>
      <c r="N848">
        <v>1535259600</v>
      </c>
      <c r="O848" s="7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5"/>
        <v>2.3774468085106384</v>
      </c>
      <c r="G849" t="s">
        <v>20</v>
      </c>
      <c r="H849">
        <v>110</v>
      </c>
      <c r="I849">
        <f t="shared" si="52"/>
        <v>101.58181818181818</v>
      </c>
      <c r="J849" t="s">
        <v>21</v>
      </c>
      <c r="K849" t="s">
        <v>22</v>
      </c>
      <c r="L849">
        <v>1515304800</v>
      </c>
      <c r="M849" s="7">
        <f t="shared" si="53"/>
        <v>43107.25</v>
      </c>
      <c r="N849">
        <v>1515564000</v>
      </c>
      <c r="O849" s="7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5"/>
        <v>3.3846875000000001</v>
      </c>
      <c r="G850" t="s">
        <v>20</v>
      </c>
      <c r="H850">
        <v>172</v>
      </c>
      <c r="I850">
        <f t="shared" si="52"/>
        <v>62.970930232558139</v>
      </c>
      <c r="J850" t="s">
        <v>21</v>
      </c>
      <c r="K850" t="s">
        <v>22</v>
      </c>
      <c r="L850">
        <v>1276318800</v>
      </c>
      <c r="M850" s="7">
        <f t="shared" si="53"/>
        <v>40341.208333333336</v>
      </c>
      <c r="N850">
        <v>1277096400</v>
      </c>
      <c r="O850" s="7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5"/>
        <v>1.3308955223880596</v>
      </c>
      <c r="G851" t="s">
        <v>20</v>
      </c>
      <c r="H851">
        <v>307</v>
      </c>
      <c r="I851">
        <f t="shared" si="52"/>
        <v>29.045602605863191</v>
      </c>
      <c r="J851" t="s">
        <v>21</v>
      </c>
      <c r="K851" t="s">
        <v>22</v>
      </c>
      <c r="L851">
        <v>1328767200</v>
      </c>
      <c r="M851" s="7">
        <f t="shared" si="53"/>
        <v>40948.25</v>
      </c>
      <c r="N851">
        <v>1329026400</v>
      </c>
      <c r="O851" s="7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7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5"/>
        <v>0.01</v>
      </c>
      <c r="G852" t="s">
        <v>14</v>
      </c>
      <c r="H852">
        <v>1</v>
      </c>
      <c r="I852">
        <f t="shared" si="52"/>
        <v>1</v>
      </c>
      <c r="J852" t="s">
        <v>21</v>
      </c>
      <c r="K852" t="s">
        <v>22</v>
      </c>
      <c r="L852">
        <v>1321682400</v>
      </c>
      <c r="M852" s="7">
        <f t="shared" si="53"/>
        <v>40866.25</v>
      </c>
      <c r="N852">
        <v>1322978400</v>
      </c>
      <c r="O852" s="7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17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5"/>
        <v>2.0779999999999998</v>
      </c>
      <c r="G853" t="s">
        <v>20</v>
      </c>
      <c r="H853">
        <v>160</v>
      </c>
      <c r="I853">
        <f t="shared" si="52"/>
        <v>77.924999999999997</v>
      </c>
      <c r="J853" t="s">
        <v>21</v>
      </c>
      <c r="K853" t="s">
        <v>22</v>
      </c>
      <c r="L853">
        <v>1335934800</v>
      </c>
      <c r="M853" s="7">
        <f t="shared" si="53"/>
        <v>41031.208333333336</v>
      </c>
      <c r="N853">
        <v>1338786000</v>
      </c>
      <c r="O853" s="7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17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5"/>
        <v>0.51122448979591839</v>
      </c>
      <c r="G854" t="s">
        <v>14</v>
      </c>
      <c r="H854">
        <v>31</v>
      </c>
      <c r="I854">
        <f t="shared" si="52"/>
        <v>80.806451612903231</v>
      </c>
      <c r="J854" t="s">
        <v>21</v>
      </c>
      <c r="K854" t="s">
        <v>22</v>
      </c>
      <c r="L854">
        <v>1310792400</v>
      </c>
      <c r="M854" s="7">
        <f t="shared" si="53"/>
        <v>40740.208333333336</v>
      </c>
      <c r="N854">
        <v>1311656400</v>
      </c>
      <c r="O854" s="7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5"/>
        <v>6.5205847953216374</v>
      </c>
      <c r="G855" t="s">
        <v>20</v>
      </c>
      <c r="H855">
        <v>1467</v>
      </c>
      <c r="I855">
        <f t="shared" si="52"/>
        <v>76.006816632583508</v>
      </c>
      <c r="J855" t="s">
        <v>15</v>
      </c>
      <c r="K855" t="s">
        <v>16</v>
      </c>
      <c r="L855">
        <v>1308546000</v>
      </c>
      <c r="M855" s="7">
        <f t="shared" si="53"/>
        <v>40714.208333333336</v>
      </c>
      <c r="N855">
        <v>1308978000</v>
      </c>
      <c r="O855" s="7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17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5"/>
        <v>1.1363099415204678</v>
      </c>
      <c r="G856" t="s">
        <v>20</v>
      </c>
      <c r="H856">
        <v>2662</v>
      </c>
      <c r="I856">
        <f t="shared" si="52"/>
        <v>72.993613824192337</v>
      </c>
      <c r="J856" t="s">
        <v>15</v>
      </c>
      <c r="K856" t="s">
        <v>16</v>
      </c>
      <c r="L856">
        <v>1574056800</v>
      </c>
      <c r="M856" s="7">
        <f t="shared" si="53"/>
        <v>43787.25</v>
      </c>
      <c r="N856">
        <v>1576389600</v>
      </c>
      <c r="O856" s="7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5"/>
        <v>1.0237606837606839</v>
      </c>
      <c r="G857" t="s">
        <v>20</v>
      </c>
      <c r="H857">
        <v>452</v>
      </c>
      <c r="I857">
        <f t="shared" si="52"/>
        <v>53</v>
      </c>
      <c r="J857" t="s">
        <v>26</v>
      </c>
      <c r="K857" t="s">
        <v>27</v>
      </c>
      <c r="L857">
        <v>1308373200</v>
      </c>
      <c r="M857" s="7">
        <f t="shared" si="53"/>
        <v>40712.208333333336</v>
      </c>
      <c r="N857">
        <v>1311051600</v>
      </c>
      <c r="O857" s="7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5"/>
        <v>3.5658333333333334</v>
      </c>
      <c r="G858" t="s">
        <v>20</v>
      </c>
      <c r="H858">
        <v>158</v>
      </c>
      <c r="I858">
        <f t="shared" si="52"/>
        <v>54.164556962025316</v>
      </c>
      <c r="J858" t="s">
        <v>21</v>
      </c>
      <c r="K858" t="s">
        <v>22</v>
      </c>
      <c r="L858">
        <v>1335243600</v>
      </c>
      <c r="M858" s="7">
        <f t="shared" si="53"/>
        <v>41023.208333333336</v>
      </c>
      <c r="N858">
        <v>1336712400</v>
      </c>
      <c r="O858" s="7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17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5"/>
        <v>1.3986792452830188</v>
      </c>
      <c r="G859" t="s">
        <v>20</v>
      </c>
      <c r="H859">
        <v>225</v>
      </c>
      <c r="I859">
        <f t="shared" si="52"/>
        <v>32.946666666666665</v>
      </c>
      <c r="J859" t="s">
        <v>98</v>
      </c>
      <c r="K859" t="s">
        <v>99</v>
      </c>
      <c r="L859">
        <v>1328421600</v>
      </c>
      <c r="M859" s="7">
        <f t="shared" si="53"/>
        <v>40944.25</v>
      </c>
      <c r="N859">
        <v>1330408800</v>
      </c>
      <c r="O859" s="7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17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5"/>
        <v>0.69450000000000001</v>
      </c>
      <c r="G860" t="s">
        <v>14</v>
      </c>
      <c r="H860">
        <v>35</v>
      </c>
      <c r="I860">
        <f t="shared" si="52"/>
        <v>79.371428571428567</v>
      </c>
      <c r="J860" t="s">
        <v>21</v>
      </c>
      <c r="K860" t="s">
        <v>22</v>
      </c>
      <c r="L860">
        <v>1524286800</v>
      </c>
      <c r="M860" s="7">
        <f t="shared" si="53"/>
        <v>43211.208333333328</v>
      </c>
      <c r="N860">
        <v>1524891600</v>
      </c>
      <c r="O860" s="7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17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5"/>
        <v>0.35534246575342465</v>
      </c>
      <c r="G861" t="s">
        <v>14</v>
      </c>
      <c r="H861">
        <v>63</v>
      </c>
      <c r="I861">
        <f t="shared" si="52"/>
        <v>41.174603174603178</v>
      </c>
      <c r="J861" t="s">
        <v>21</v>
      </c>
      <c r="K861" t="s">
        <v>22</v>
      </c>
      <c r="L861">
        <v>1362117600</v>
      </c>
      <c r="M861" s="7">
        <f t="shared" si="53"/>
        <v>41334.25</v>
      </c>
      <c r="N861">
        <v>1363669200</v>
      </c>
      <c r="O861" s="7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17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5"/>
        <v>2.5165000000000002</v>
      </c>
      <c r="G862" t="s">
        <v>20</v>
      </c>
      <c r="H862">
        <v>65</v>
      </c>
      <c r="I862">
        <f t="shared" si="52"/>
        <v>77.430769230769229</v>
      </c>
      <c r="J862" t="s">
        <v>21</v>
      </c>
      <c r="K862" t="s">
        <v>22</v>
      </c>
      <c r="L862">
        <v>1550556000</v>
      </c>
      <c r="M862" s="7">
        <f t="shared" si="53"/>
        <v>43515.25</v>
      </c>
      <c r="N862">
        <v>1551420000</v>
      </c>
      <c r="O862" s="7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5"/>
        <v>1.0587500000000001</v>
      </c>
      <c r="G863" t="s">
        <v>20</v>
      </c>
      <c r="H863">
        <v>163</v>
      </c>
      <c r="I863">
        <f t="shared" si="52"/>
        <v>57.159509202453989</v>
      </c>
      <c r="J863" t="s">
        <v>21</v>
      </c>
      <c r="K863" t="s">
        <v>22</v>
      </c>
      <c r="L863">
        <v>1269147600</v>
      </c>
      <c r="M863" s="7">
        <f t="shared" si="53"/>
        <v>40258.208333333336</v>
      </c>
      <c r="N863">
        <v>1269838800</v>
      </c>
      <c r="O863" s="7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5"/>
        <v>1.8742857142857143</v>
      </c>
      <c r="G864" t="s">
        <v>20</v>
      </c>
      <c r="H864">
        <v>85</v>
      </c>
      <c r="I864">
        <f t="shared" si="52"/>
        <v>77.17647058823529</v>
      </c>
      <c r="J864" t="s">
        <v>21</v>
      </c>
      <c r="K864" t="s">
        <v>22</v>
      </c>
      <c r="L864">
        <v>1312174800</v>
      </c>
      <c r="M864" s="7">
        <f t="shared" si="53"/>
        <v>40756.208333333336</v>
      </c>
      <c r="N864">
        <v>1312520400</v>
      </c>
      <c r="O864" s="7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5"/>
        <v>3.8678571428571429</v>
      </c>
      <c r="G865" t="s">
        <v>20</v>
      </c>
      <c r="H865">
        <v>217</v>
      </c>
      <c r="I865">
        <f t="shared" si="52"/>
        <v>24.953917050691246</v>
      </c>
      <c r="J865" t="s">
        <v>21</v>
      </c>
      <c r="K865" t="s">
        <v>22</v>
      </c>
      <c r="L865">
        <v>1434517200</v>
      </c>
      <c r="M865" s="7">
        <f t="shared" si="53"/>
        <v>42172.208333333328</v>
      </c>
      <c r="N865">
        <v>1436504400</v>
      </c>
      <c r="O865" s="7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5"/>
        <v>3.4707142857142856</v>
      </c>
      <c r="G866" t="s">
        <v>20</v>
      </c>
      <c r="H866">
        <v>150</v>
      </c>
      <c r="I866">
        <f t="shared" si="52"/>
        <v>97.18</v>
      </c>
      <c r="J866" t="s">
        <v>21</v>
      </c>
      <c r="K866" t="s">
        <v>22</v>
      </c>
      <c r="L866">
        <v>1471582800</v>
      </c>
      <c r="M866" s="7">
        <f t="shared" si="53"/>
        <v>42601.208333333328</v>
      </c>
      <c r="N866">
        <v>1472014800</v>
      </c>
      <c r="O866" s="7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5"/>
        <v>1.8582098765432098</v>
      </c>
      <c r="G867" t="s">
        <v>20</v>
      </c>
      <c r="H867">
        <v>3272</v>
      </c>
      <c r="I867">
        <f t="shared" si="52"/>
        <v>46.000916870415651</v>
      </c>
      <c r="J867" t="s">
        <v>21</v>
      </c>
      <c r="K867" t="s">
        <v>22</v>
      </c>
      <c r="L867">
        <v>1410757200</v>
      </c>
      <c r="M867" s="7">
        <f t="shared" si="53"/>
        <v>41897.208333333336</v>
      </c>
      <c r="N867">
        <v>1411534800</v>
      </c>
      <c r="O867" s="7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5"/>
        <v>0.43241247264770238</v>
      </c>
      <c r="G868" t="s">
        <v>74</v>
      </c>
      <c r="H868">
        <v>898</v>
      </c>
      <c r="I868">
        <f t="shared" si="52"/>
        <v>88.023385300668153</v>
      </c>
      <c r="J868" t="s">
        <v>21</v>
      </c>
      <c r="K868" t="s">
        <v>22</v>
      </c>
      <c r="L868">
        <v>1304830800</v>
      </c>
      <c r="M868" s="7">
        <f t="shared" si="53"/>
        <v>40671.208333333336</v>
      </c>
      <c r="N868">
        <v>1304917200</v>
      </c>
      <c r="O868" s="7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17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5"/>
        <v>1.6243749999999999</v>
      </c>
      <c r="G869" t="s">
        <v>20</v>
      </c>
      <c r="H869">
        <v>300</v>
      </c>
      <c r="I869">
        <f t="shared" si="52"/>
        <v>25.99</v>
      </c>
      <c r="J869" t="s">
        <v>21</v>
      </c>
      <c r="K869" t="s">
        <v>22</v>
      </c>
      <c r="L869">
        <v>1539061200</v>
      </c>
      <c r="M869" s="7">
        <f t="shared" si="53"/>
        <v>43382.208333333328</v>
      </c>
      <c r="N869">
        <v>1539579600</v>
      </c>
      <c r="O869" s="7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5"/>
        <v>1.8484285714285715</v>
      </c>
      <c r="G870" t="s">
        <v>20</v>
      </c>
      <c r="H870">
        <v>126</v>
      </c>
      <c r="I870">
        <f t="shared" si="52"/>
        <v>102.69047619047619</v>
      </c>
      <c r="J870" t="s">
        <v>21</v>
      </c>
      <c r="K870" t="s">
        <v>22</v>
      </c>
      <c r="L870">
        <v>1381554000</v>
      </c>
      <c r="M870" s="7">
        <f t="shared" si="53"/>
        <v>41559.208333333336</v>
      </c>
      <c r="N870">
        <v>1382504400</v>
      </c>
      <c r="O870" s="7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5"/>
        <v>0.23703520691785052</v>
      </c>
      <c r="G871" t="s">
        <v>14</v>
      </c>
      <c r="H871">
        <v>526</v>
      </c>
      <c r="I871">
        <f t="shared" si="52"/>
        <v>72.958174904942965</v>
      </c>
      <c r="J871" t="s">
        <v>21</v>
      </c>
      <c r="K871" t="s">
        <v>22</v>
      </c>
      <c r="L871">
        <v>1277096400</v>
      </c>
      <c r="M871" s="7">
        <f t="shared" si="53"/>
        <v>40350.208333333336</v>
      </c>
      <c r="N871">
        <v>1278306000</v>
      </c>
      <c r="O871" s="7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5"/>
        <v>0.89870129870129867</v>
      </c>
      <c r="G872" t="s">
        <v>14</v>
      </c>
      <c r="H872">
        <v>121</v>
      </c>
      <c r="I872">
        <f t="shared" si="52"/>
        <v>57.190082644628099</v>
      </c>
      <c r="J872" t="s">
        <v>21</v>
      </c>
      <c r="K872" t="s">
        <v>22</v>
      </c>
      <c r="L872">
        <v>1440392400</v>
      </c>
      <c r="M872" s="7">
        <f t="shared" si="53"/>
        <v>42240.208333333328</v>
      </c>
      <c r="N872">
        <v>1442552400</v>
      </c>
      <c r="O872" s="7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17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5"/>
        <v>2.7260419580419581</v>
      </c>
      <c r="G873" t="s">
        <v>20</v>
      </c>
      <c r="H873">
        <v>2320</v>
      </c>
      <c r="I873">
        <f t="shared" si="52"/>
        <v>84.013793103448279</v>
      </c>
      <c r="J873" t="s">
        <v>21</v>
      </c>
      <c r="K873" t="s">
        <v>22</v>
      </c>
      <c r="L873">
        <v>1509512400</v>
      </c>
      <c r="M873" s="7">
        <f t="shared" si="53"/>
        <v>43040.208333333328</v>
      </c>
      <c r="N873">
        <v>1511071200</v>
      </c>
      <c r="O873" s="7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5"/>
        <v>1.7004255319148935</v>
      </c>
      <c r="G874" t="s">
        <v>20</v>
      </c>
      <c r="H874">
        <v>81</v>
      </c>
      <c r="I874">
        <f t="shared" si="52"/>
        <v>98.666666666666671</v>
      </c>
      <c r="J874" t="s">
        <v>26</v>
      </c>
      <c r="K874" t="s">
        <v>27</v>
      </c>
      <c r="L874">
        <v>1535950800</v>
      </c>
      <c r="M874" s="7">
        <f t="shared" si="53"/>
        <v>43346.208333333328</v>
      </c>
      <c r="N874">
        <v>1536382800</v>
      </c>
      <c r="O874" s="7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5"/>
        <v>1.8828503562945369</v>
      </c>
      <c r="G875" t="s">
        <v>20</v>
      </c>
      <c r="H875">
        <v>1887</v>
      </c>
      <c r="I875">
        <f t="shared" si="52"/>
        <v>42.007419183889773</v>
      </c>
      <c r="J875" t="s">
        <v>21</v>
      </c>
      <c r="K875" t="s">
        <v>22</v>
      </c>
      <c r="L875">
        <v>1389160800</v>
      </c>
      <c r="M875" s="7">
        <f t="shared" si="53"/>
        <v>41647.25</v>
      </c>
      <c r="N875">
        <v>1389592800</v>
      </c>
      <c r="O875" s="7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5"/>
        <v>3.4693532338308457</v>
      </c>
      <c r="G876" t="s">
        <v>20</v>
      </c>
      <c r="H876">
        <v>4358</v>
      </c>
      <c r="I876">
        <f t="shared" si="52"/>
        <v>32.002753556677376</v>
      </c>
      <c r="J876" t="s">
        <v>21</v>
      </c>
      <c r="K876" t="s">
        <v>22</v>
      </c>
      <c r="L876">
        <v>1271998800</v>
      </c>
      <c r="M876" s="7">
        <f t="shared" si="53"/>
        <v>40291.208333333336</v>
      </c>
      <c r="N876">
        <v>1275282000</v>
      </c>
      <c r="O876" s="7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5"/>
        <v>0.6917721518987342</v>
      </c>
      <c r="G877" t="s">
        <v>14</v>
      </c>
      <c r="H877">
        <v>67</v>
      </c>
      <c r="I877">
        <f t="shared" si="52"/>
        <v>81.567164179104481</v>
      </c>
      <c r="J877" t="s">
        <v>21</v>
      </c>
      <c r="K877" t="s">
        <v>22</v>
      </c>
      <c r="L877">
        <v>1294898400</v>
      </c>
      <c r="M877" s="7">
        <f t="shared" si="53"/>
        <v>40556.25</v>
      </c>
      <c r="N877">
        <v>1294984800</v>
      </c>
      <c r="O877" s="7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17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5"/>
        <v>0.25433734939759034</v>
      </c>
      <c r="G878" t="s">
        <v>14</v>
      </c>
      <c r="H878">
        <v>57</v>
      </c>
      <c r="I878">
        <f t="shared" si="52"/>
        <v>37.035087719298247</v>
      </c>
      <c r="J878" t="s">
        <v>15</v>
      </c>
      <c r="K878" t="s">
        <v>16</v>
      </c>
      <c r="L878">
        <v>1559970000</v>
      </c>
      <c r="M878" s="7">
        <f t="shared" si="53"/>
        <v>43624.208333333328</v>
      </c>
      <c r="N878">
        <v>1562043600</v>
      </c>
      <c r="O878" s="7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5"/>
        <v>0.77400977995110021</v>
      </c>
      <c r="G879" t="s">
        <v>14</v>
      </c>
      <c r="H879">
        <v>1229</v>
      </c>
      <c r="I879">
        <f t="shared" si="52"/>
        <v>103.033360455655</v>
      </c>
      <c r="J879" t="s">
        <v>21</v>
      </c>
      <c r="K879" t="s">
        <v>22</v>
      </c>
      <c r="L879">
        <v>1469509200</v>
      </c>
      <c r="M879" s="7">
        <f t="shared" si="53"/>
        <v>42577.208333333328</v>
      </c>
      <c r="N879">
        <v>1469595600</v>
      </c>
      <c r="O879" s="7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5"/>
        <v>0.37481481481481482</v>
      </c>
      <c r="G880" t="s">
        <v>14</v>
      </c>
      <c r="H880">
        <v>12</v>
      </c>
      <c r="I880">
        <f t="shared" si="52"/>
        <v>84.333333333333329</v>
      </c>
      <c r="J880" t="s">
        <v>107</v>
      </c>
      <c r="K880" t="s">
        <v>108</v>
      </c>
      <c r="L880">
        <v>1579068000</v>
      </c>
      <c r="M880" s="7">
        <f t="shared" si="53"/>
        <v>43845.25</v>
      </c>
      <c r="N880">
        <v>1581141600</v>
      </c>
      <c r="O880" s="7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5"/>
        <v>5.4379999999999997</v>
      </c>
      <c r="G881" t="s">
        <v>20</v>
      </c>
      <c r="H881">
        <v>53</v>
      </c>
      <c r="I881">
        <f t="shared" si="52"/>
        <v>102.60377358490567</v>
      </c>
      <c r="J881" t="s">
        <v>21</v>
      </c>
      <c r="K881" t="s">
        <v>22</v>
      </c>
      <c r="L881">
        <v>1487743200</v>
      </c>
      <c r="M881" s="7">
        <f t="shared" si="53"/>
        <v>42788.25</v>
      </c>
      <c r="N881">
        <v>1488520800</v>
      </c>
      <c r="O881" s="7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5"/>
        <v>2.2852189349112426</v>
      </c>
      <c r="G882" t="s">
        <v>20</v>
      </c>
      <c r="H882">
        <v>2414</v>
      </c>
      <c r="I882">
        <f t="shared" si="52"/>
        <v>79.992129246064621</v>
      </c>
      <c r="J882" t="s">
        <v>21</v>
      </c>
      <c r="K882" t="s">
        <v>22</v>
      </c>
      <c r="L882">
        <v>1563685200</v>
      </c>
      <c r="M882" s="7">
        <f t="shared" si="53"/>
        <v>43667.208333333328</v>
      </c>
      <c r="N882">
        <v>1563858000</v>
      </c>
      <c r="O882" s="7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5"/>
        <v>0.38948339483394834</v>
      </c>
      <c r="G883" t="s">
        <v>14</v>
      </c>
      <c r="H883">
        <v>452</v>
      </c>
      <c r="I883">
        <f t="shared" si="52"/>
        <v>70.055309734513273</v>
      </c>
      <c r="J883" t="s">
        <v>21</v>
      </c>
      <c r="K883" t="s">
        <v>22</v>
      </c>
      <c r="L883">
        <v>1436418000</v>
      </c>
      <c r="M883" s="7">
        <f t="shared" si="53"/>
        <v>42194.208333333328</v>
      </c>
      <c r="N883">
        <v>1438923600</v>
      </c>
      <c r="O883" s="7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5"/>
        <v>3.7</v>
      </c>
      <c r="G884" t="s">
        <v>20</v>
      </c>
      <c r="H884">
        <v>80</v>
      </c>
      <c r="I884">
        <f t="shared" si="52"/>
        <v>37</v>
      </c>
      <c r="J884" t="s">
        <v>21</v>
      </c>
      <c r="K884" t="s">
        <v>22</v>
      </c>
      <c r="L884">
        <v>1421820000</v>
      </c>
      <c r="M884" s="7">
        <f t="shared" si="53"/>
        <v>42025.25</v>
      </c>
      <c r="N884">
        <v>1422165600</v>
      </c>
      <c r="O884" s="7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17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5"/>
        <v>2.3791176470588233</v>
      </c>
      <c r="G885" t="s">
        <v>20</v>
      </c>
      <c r="H885">
        <v>193</v>
      </c>
      <c r="I885">
        <f t="shared" si="52"/>
        <v>41.911917098445599</v>
      </c>
      <c r="J885" t="s">
        <v>21</v>
      </c>
      <c r="K885" t="s">
        <v>22</v>
      </c>
      <c r="L885">
        <v>1274763600</v>
      </c>
      <c r="M885" s="7">
        <f t="shared" si="53"/>
        <v>40323.208333333336</v>
      </c>
      <c r="N885">
        <v>1277874000</v>
      </c>
      <c r="O885" s="7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5"/>
        <v>0.64036299765807958</v>
      </c>
      <c r="G886" t="s">
        <v>14</v>
      </c>
      <c r="H886">
        <v>1886</v>
      </c>
      <c r="I886">
        <f t="shared" si="52"/>
        <v>57.992576882290564</v>
      </c>
      <c r="J886" t="s">
        <v>21</v>
      </c>
      <c r="K886" t="s">
        <v>22</v>
      </c>
      <c r="L886">
        <v>1399179600</v>
      </c>
      <c r="M886" s="7">
        <f t="shared" si="53"/>
        <v>41763.208333333336</v>
      </c>
      <c r="N886">
        <v>1399352400</v>
      </c>
      <c r="O886" s="7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5"/>
        <v>1.1827777777777777</v>
      </c>
      <c r="G887" t="s">
        <v>20</v>
      </c>
      <c r="H887">
        <v>52</v>
      </c>
      <c r="I887">
        <f t="shared" si="52"/>
        <v>40.942307692307693</v>
      </c>
      <c r="J887" t="s">
        <v>21</v>
      </c>
      <c r="K887" t="s">
        <v>22</v>
      </c>
      <c r="L887">
        <v>1275800400</v>
      </c>
      <c r="M887" s="7">
        <f t="shared" si="53"/>
        <v>40335.208333333336</v>
      </c>
      <c r="N887">
        <v>1279083600</v>
      </c>
      <c r="O887" s="7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5"/>
        <v>0.84824037184594958</v>
      </c>
      <c r="G888" t="s">
        <v>14</v>
      </c>
      <c r="H888">
        <v>1825</v>
      </c>
      <c r="I888">
        <f t="shared" si="52"/>
        <v>69.9972602739726</v>
      </c>
      <c r="J888" t="s">
        <v>21</v>
      </c>
      <c r="K888" t="s">
        <v>22</v>
      </c>
      <c r="L888">
        <v>1282798800</v>
      </c>
      <c r="M888" s="7">
        <f t="shared" si="53"/>
        <v>40416.208333333336</v>
      </c>
      <c r="N888">
        <v>1284354000</v>
      </c>
      <c r="O888" s="7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17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5"/>
        <v>0.29346153846153844</v>
      </c>
      <c r="G889" t="s">
        <v>14</v>
      </c>
      <c r="H889">
        <v>31</v>
      </c>
      <c r="I889">
        <f t="shared" si="52"/>
        <v>73.838709677419359</v>
      </c>
      <c r="J889" t="s">
        <v>21</v>
      </c>
      <c r="K889" t="s">
        <v>22</v>
      </c>
      <c r="L889">
        <v>1437109200</v>
      </c>
      <c r="M889" s="7">
        <f t="shared" si="53"/>
        <v>42202.208333333328</v>
      </c>
      <c r="N889">
        <v>1441170000</v>
      </c>
      <c r="O889" s="7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17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5"/>
        <v>2.0989655172413793</v>
      </c>
      <c r="G890" t="s">
        <v>20</v>
      </c>
      <c r="H890">
        <v>290</v>
      </c>
      <c r="I890">
        <f t="shared" si="52"/>
        <v>41.979310344827589</v>
      </c>
      <c r="J890" t="s">
        <v>21</v>
      </c>
      <c r="K890" t="s">
        <v>22</v>
      </c>
      <c r="L890">
        <v>1491886800</v>
      </c>
      <c r="M890" s="7">
        <f t="shared" si="53"/>
        <v>42836.208333333328</v>
      </c>
      <c r="N890">
        <v>1493528400</v>
      </c>
      <c r="O890" s="7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5"/>
        <v>1.697857142857143</v>
      </c>
      <c r="G891" t="s">
        <v>20</v>
      </c>
      <c r="H891">
        <v>122</v>
      </c>
      <c r="I891">
        <f t="shared" si="52"/>
        <v>77.93442622950819</v>
      </c>
      <c r="J891" t="s">
        <v>21</v>
      </c>
      <c r="K891" t="s">
        <v>22</v>
      </c>
      <c r="L891">
        <v>1394600400</v>
      </c>
      <c r="M891" s="7">
        <f t="shared" si="53"/>
        <v>41710.208333333336</v>
      </c>
      <c r="N891">
        <v>1395205200</v>
      </c>
      <c r="O891" s="7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5"/>
        <v>1.1595907738095239</v>
      </c>
      <c r="G892" t="s">
        <v>20</v>
      </c>
      <c r="H892">
        <v>1470</v>
      </c>
      <c r="I892">
        <f t="shared" si="52"/>
        <v>106.01972789115646</v>
      </c>
      <c r="J892" t="s">
        <v>21</v>
      </c>
      <c r="K892" t="s">
        <v>22</v>
      </c>
      <c r="L892">
        <v>1561352400</v>
      </c>
      <c r="M892" s="7">
        <f t="shared" si="53"/>
        <v>43640.208333333328</v>
      </c>
      <c r="N892">
        <v>1561438800</v>
      </c>
      <c r="O892" s="7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17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5"/>
        <v>2.5859999999999999</v>
      </c>
      <c r="G893" t="s">
        <v>20</v>
      </c>
      <c r="H893">
        <v>165</v>
      </c>
      <c r="I893">
        <f t="shared" si="52"/>
        <v>47.018181818181816</v>
      </c>
      <c r="J893" t="s">
        <v>15</v>
      </c>
      <c r="K893" t="s">
        <v>16</v>
      </c>
      <c r="L893">
        <v>1322892000</v>
      </c>
      <c r="M893" s="7">
        <f t="shared" si="53"/>
        <v>40880.25</v>
      </c>
      <c r="N893">
        <v>1326693600</v>
      </c>
      <c r="O893" s="7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5"/>
        <v>2.3058333333333332</v>
      </c>
      <c r="G894" t="s">
        <v>20</v>
      </c>
      <c r="H894">
        <v>182</v>
      </c>
      <c r="I894">
        <f t="shared" si="52"/>
        <v>76.016483516483518</v>
      </c>
      <c r="J894" t="s">
        <v>21</v>
      </c>
      <c r="K894" t="s">
        <v>22</v>
      </c>
      <c r="L894">
        <v>1274418000</v>
      </c>
      <c r="M894" s="7">
        <f t="shared" si="53"/>
        <v>40319.208333333336</v>
      </c>
      <c r="N894">
        <v>1277960400</v>
      </c>
      <c r="O894" s="7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5"/>
        <v>1.2821428571428573</v>
      </c>
      <c r="G895" t="s">
        <v>20</v>
      </c>
      <c r="H895">
        <v>199</v>
      </c>
      <c r="I895">
        <f t="shared" si="52"/>
        <v>54.120603015075375</v>
      </c>
      <c r="J895" t="s">
        <v>107</v>
      </c>
      <c r="K895" t="s">
        <v>108</v>
      </c>
      <c r="L895">
        <v>1434344400</v>
      </c>
      <c r="M895" s="7">
        <f t="shared" si="53"/>
        <v>42170.208333333328</v>
      </c>
      <c r="N895">
        <v>1434690000</v>
      </c>
      <c r="O895" s="7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5"/>
        <v>1.8870588235294117</v>
      </c>
      <c r="G896" t="s">
        <v>20</v>
      </c>
      <c r="H896">
        <v>56</v>
      </c>
      <c r="I896">
        <f t="shared" si="52"/>
        <v>57.285714285714285</v>
      </c>
      <c r="J896" t="s">
        <v>40</v>
      </c>
      <c r="K896" t="s">
        <v>41</v>
      </c>
      <c r="L896">
        <v>1373518800</v>
      </c>
      <c r="M896" s="7">
        <f t="shared" si="53"/>
        <v>41466.208333333336</v>
      </c>
      <c r="N896">
        <v>1376110800</v>
      </c>
      <c r="O896" s="7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17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5"/>
        <v>6.9511889862327911E-2</v>
      </c>
      <c r="G897" t="s">
        <v>14</v>
      </c>
      <c r="H897">
        <v>107</v>
      </c>
      <c r="I897">
        <f t="shared" si="52"/>
        <v>103.81308411214954</v>
      </c>
      <c r="J897" t="s">
        <v>21</v>
      </c>
      <c r="K897" t="s">
        <v>22</v>
      </c>
      <c r="L897">
        <v>1517637600</v>
      </c>
      <c r="M897" s="7">
        <f t="shared" si="53"/>
        <v>43134.25</v>
      </c>
      <c r="N897">
        <v>1518415200</v>
      </c>
      <c r="O897" s="7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17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5"/>
        <v>7.7443434343434348</v>
      </c>
      <c r="G898" t="s">
        <v>20</v>
      </c>
      <c r="H898">
        <v>1460</v>
      </c>
      <c r="I898">
        <f t="shared" ref="I898:I961" si="56">E898/H898</f>
        <v>105.02602739726028</v>
      </c>
      <c r="J898" t="s">
        <v>26</v>
      </c>
      <c r="K898" t="s">
        <v>27</v>
      </c>
      <c r="L898">
        <v>1310619600</v>
      </c>
      <c r="M898" s="7">
        <f t="shared" si="53"/>
        <v>40738.208333333336</v>
      </c>
      <c r="N898">
        <v>1310878800</v>
      </c>
      <c r="O898" s="7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5"/>
        <v>0.27693181818181817</v>
      </c>
      <c r="G899" t="s">
        <v>14</v>
      </c>
      <c r="H899">
        <v>27</v>
      </c>
      <c r="I899">
        <f t="shared" si="56"/>
        <v>90.259259259259252</v>
      </c>
      <c r="J899" t="s">
        <v>21</v>
      </c>
      <c r="K899" t="s">
        <v>22</v>
      </c>
      <c r="L899">
        <v>1556427600</v>
      </c>
      <c r="M899" s="7">
        <f t="shared" ref="M899:M962" si="57">(((L899/60)/60)/24)+DATE(1970,1,1)</f>
        <v>43583.208333333328</v>
      </c>
      <c r="N899">
        <v>1556600400</v>
      </c>
      <c r="O899" s="7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5"/>
        <v>0.52479620323841425</v>
      </c>
      <c r="G900" t="s">
        <v>14</v>
      </c>
      <c r="H900">
        <v>1221</v>
      </c>
      <c r="I900">
        <f t="shared" si="56"/>
        <v>76.978705978705975</v>
      </c>
      <c r="J900" t="s">
        <v>21</v>
      </c>
      <c r="K900" t="s">
        <v>22</v>
      </c>
      <c r="L900">
        <v>1576476000</v>
      </c>
      <c r="M900" s="7">
        <f t="shared" si="57"/>
        <v>43815.25</v>
      </c>
      <c r="N900">
        <v>1576994400</v>
      </c>
      <c r="O900" s="7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ref="F901:F964" si="59">E901/D901</f>
        <v>4.0709677419354842</v>
      </c>
      <c r="G901" t="s">
        <v>20</v>
      </c>
      <c r="H901">
        <v>123</v>
      </c>
      <c r="I901">
        <f t="shared" si="56"/>
        <v>102.60162601626017</v>
      </c>
      <c r="J901" t="s">
        <v>98</v>
      </c>
      <c r="K901" t="s">
        <v>99</v>
      </c>
      <c r="L901">
        <v>1381122000</v>
      </c>
      <c r="M901" s="7">
        <f t="shared" si="57"/>
        <v>41554.208333333336</v>
      </c>
      <c r="N901">
        <v>1382677200</v>
      </c>
      <c r="O901" s="7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9"/>
        <v>0.02</v>
      </c>
      <c r="G902" t="s">
        <v>14</v>
      </c>
      <c r="H902">
        <v>1</v>
      </c>
      <c r="I902">
        <f t="shared" si="56"/>
        <v>2</v>
      </c>
      <c r="J902" t="s">
        <v>21</v>
      </c>
      <c r="K902" t="s">
        <v>22</v>
      </c>
      <c r="L902">
        <v>1411102800</v>
      </c>
      <c r="M902" s="7">
        <f t="shared" si="57"/>
        <v>41901.208333333336</v>
      </c>
      <c r="N902">
        <v>1411189200</v>
      </c>
      <c r="O902" s="7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9"/>
        <v>1.5617857142857143</v>
      </c>
      <c r="G903" t="s">
        <v>20</v>
      </c>
      <c r="H903">
        <v>159</v>
      </c>
      <c r="I903">
        <f t="shared" si="56"/>
        <v>55.0062893081761</v>
      </c>
      <c r="J903" t="s">
        <v>21</v>
      </c>
      <c r="K903" t="s">
        <v>22</v>
      </c>
      <c r="L903">
        <v>1531803600</v>
      </c>
      <c r="M903" s="7">
        <f t="shared" si="57"/>
        <v>43298.208333333328</v>
      </c>
      <c r="N903">
        <v>1534654800</v>
      </c>
      <c r="O903" s="7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9"/>
        <v>2.5242857142857145</v>
      </c>
      <c r="G904" t="s">
        <v>20</v>
      </c>
      <c r="H904">
        <v>110</v>
      </c>
      <c r="I904">
        <f t="shared" si="56"/>
        <v>32.127272727272725</v>
      </c>
      <c r="J904" t="s">
        <v>21</v>
      </c>
      <c r="K904" t="s">
        <v>22</v>
      </c>
      <c r="L904">
        <v>1454133600</v>
      </c>
      <c r="M904" s="7">
        <f t="shared" si="57"/>
        <v>42399.25</v>
      </c>
      <c r="N904">
        <v>1457762400</v>
      </c>
      <c r="O904" s="7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17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9"/>
        <v>1.729268292682927E-2</v>
      </c>
      <c r="G905" t="s">
        <v>47</v>
      </c>
      <c r="H905">
        <v>14</v>
      </c>
      <c r="I905">
        <f t="shared" si="56"/>
        <v>50.642857142857146</v>
      </c>
      <c r="J905" t="s">
        <v>21</v>
      </c>
      <c r="K905" t="s">
        <v>22</v>
      </c>
      <c r="L905">
        <v>1336194000</v>
      </c>
      <c r="M905" s="7">
        <f t="shared" si="57"/>
        <v>41034.208333333336</v>
      </c>
      <c r="N905">
        <v>1337490000</v>
      </c>
      <c r="O905" s="7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9"/>
        <v>0.12230769230769231</v>
      </c>
      <c r="G906" t="s">
        <v>14</v>
      </c>
      <c r="H906">
        <v>16</v>
      </c>
      <c r="I906">
        <f t="shared" si="56"/>
        <v>49.6875</v>
      </c>
      <c r="J906" t="s">
        <v>21</v>
      </c>
      <c r="K906" t="s">
        <v>22</v>
      </c>
      <c r="L906">
        <v>1349326800</v>
      </c>
      <c r="M906" s="7">
        <f t="shared" si="57"/>
        <v>41186.208333333336</v>
      </c>
      <c r="N906">
        <v>1349672400</v>
      </c>
      <c r="O906" s="7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9"/>
        <v>1.6398734177215191</v>
      </c>
      <c r="G907" t="s">
        <v>20</v>
      </c>
      <c r="H907">
        <v>236</v>
      </c>
      <c r="I907">
        <f t="shared" si="56"/>
        <v>54.894067796610166</v>
      </c>
      <c r="J907" t="s">
        <v>21</v>
      </c>
      <c r="K907" t="s">
        <v>22</v>
      </c>
      <c r="L907">
        <v>1379566800</v>
      </c>
      <c r="M907" s="7">
        <f t="shared" si="57"/>
        <v>41536.208333333336</v>
      </c>
      <c r="N907">
        <v>1379826000</v>
      </c>
      <c r="O907" s="7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17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9"/>
        <v>1.6298181818181818</v>
      </c>
      <c r="G908" t="s">
        <v>20</v>
      </c>
      <c r="H908">
        <v>191</v>
      </c>
      <c r="I908">
        <f t="shared" si="56"/>
        <v>46.931937172774866</v>
      </c>
      <c r="J908" t="s">
        <v>21</v>
      </c>
      <c r="K908" t="s">
        <v>22</v>
      </c>
      <c r="L908">
        <v>1494651600</v>
      </c>
      <c r="M908" s="7">
        <f t="shared" si="57"/>
        <v>42868.208333333328</v>
      </c>
      <c r="N908">
        <v>1497762000</v>
      </c>
      <c r="O908" s="7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9"/>
        <v>0.20252747252747252</v>
      </c>
      <c r="G909" t="s">
        <v>14</v>
      </c>
      <c r="H909">
        <v>41</v>
      </c>
      <c r="I909">
        <f t="shared" si="56"/>
        <v>44.951219512195124</v>
      </c>
      <c r="J909" t="s">
        <v>21</v>
      </c>
      <c r="K909" t="s">
        <v>22</v>
      </c>
      <c r="L909">
        <v>1303880400</v>
      </c>
      <c r="M909" s="7">
        <f t="shared" si="57"/>
        <v>40660.208333333336</v>
      </c>
      <c r="N909">
        <v>1304485200</v>
      </c>
      <c r="O909" s="7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9"/>
        <v>3.1924083769633507</v>
      </c>
      <c r="G910" t="s">
        <v>20</v>
      </c>
      <c r="H910">
        <v>3934</v>
      </c>
      <c r="I910">
        <f t="shared" si="56"/>
        <v>30.99898322318251</v>
      </c>
      <c r="J910" t="s">
        <v>21</v>
      </c>
      <c r="K910" t="s">
        <v>22</v>
      </c>
      <c r="L910">
        <v>1335934800</v>
      </c>
      <c r="M910" s="7">
        <f t="shared" si="57"/>
        <v>41031.208333333336</v>
      </c>
      <c r="N910">
        <v>1336885200</v>
      </c>
      <c r="O910" s="7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9"/>
        <v>4.7894444444444444</v>
      </c>
      <c r="G911" t="s">
        <v>20</v>
      </c>
      <c r="H911">
        <v>80</v>
      </c>
      <c r="I911">
        <f t="shared" si="56"/>
        <v>107.7625</v>
      </c>
      <c r="J911" t="s">
        <v>15</v>
      </c>
      <c r="K911" t="s">
        <v>16</v>
      </c>
      <c r="L911">
        <v>1528088400</v>
      </c>
      <c r="M911" s="7">
        <f t="shared" si="57"/>
        <v>43255.208333333328</v>
      </c>
      <c r="N911">
        <v>1530421200</v>
      </c>
      <c r="O911" s="7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9"/>
        <v>0.19556634304207121</v>
      </c>
      <c r="G912" t="s">
        <v>74</v>
      </c>
      <c r="H912">
        <v>296</v>
      </c>
      <c r="I912">
        <f t="shared" si="56"/>
        <v>102.07770270270271</v>
      </c>
      <c r="J912" t="s">
        <v>21</v>
      </c>
      <c r="K912" t="s">
        <v>22</v>
      </c>
      <c r="L912">
        <v>1421906400</v>
      </c>
      <c r="M912" s="7">
        <f t="shared" si="57"/>
        <v>42026.25</v>
      </c>
      <c r="N912">
        <v>1421992800</v>
      </c>
      <c r="O912" s="7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9"/>
        <v>1.9894827586206896</v>
      </c>
      <c r="G913" t="s">
        <v>20</v>
      </c>
      <c r="H913">
        <v>462</v>
      </c>
      <c r="I913">
        <f t="shared" si="56"/>
        <v>24.976190476190474</v>
      </c>
      <c r="J913" t="s">
        <v>21</v>
      </c>
      <c r="K913" t="s">
        <v>22</v>
      </c>
      <c r="L913">
        <v>1568005200</v>
      </c>
      <c r="M913" s="7">
        <f t="shared" si="57"/>
        <v>43717.208333333328</v>
      </c>
      <c r="N913">
        <v>1568178000</v>
      </c>
      <c r="O913" s="7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9"/>
        <v>7.95</v>
      </c>
      <c r="G914" t="s">
        <v>20</v>
      </c>
      <c r="H914">
        <v>179</v>
      </c>
      <c r="I914">
        <f t="shared" si="56"/>
        <v>79.944134078212286</v>
      </c>
      <c r="J914" t="s">
        <v>21</v>
      </c>
      <c r="K914" t="s">
        <v>22</v>
      </c>
      <c r="L914">
        <v>1346821200</v>
      </c>
      <c r="M914" s="7">
        <f t="shared" si="57"/>
        <v>41157.208333333336</v>
      </c>
      <c r="N914">
        <v>1347944400</v>
      </c>
      <c r="O914" s="7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9"/>
        <v>0.50621082621082625</v>
      </c>
      <c r="G915" t="s">
        <v>14</v>
      </c>
      <c r="H915">
        <v>523</v>
      </c>
      <c r="I915">
        <f t="shared" si="56"/>
        <v>67.946462715105156</v>
      </c>
      <c r="J915" t="s">
        <v>26</v>
      </c>
      <c r="K915" t="s">
        <v>27</v>
      </c>
      <c r="L915">
        <v>1557637200</v>
      </c>
      <c r="M915" s="7">
        <f t="shared" si="57"/>
        <v>43597.208333333328</v>
      </c>
      <c r="N915">
        <v>1558760400</v>
      </c>
      <c r="O915" s="7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9"/>
        <v>0.57437499999999997</v>
      </c>
      <c r="G916" t="s">
        <v>14</v>
      </c>
      <c r="H916">
        <v>141</v>
      </c>
      <c r="I916">
        <f t="shared" si="56"/>
        <v>26.070921985815602</v>
      </c>
      <c r="J916" t="s">
        <v>40</v>
      </c>
      <c r="K916" t="s">
        <v>41</v>
      </c>
      <c r="L916">
        <v>1375592400</v>
      </c>
      <c r="M916" s="7">
        <f t="shared" si="57"/>
        <v>41490.208333333336</v>
      </c>
      <c r="N916">
        <v>1376629200</v>
      </c>
      <c r="O916" s="7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9"/>
        <v>1.5562827640984909</v>
      </c>
      <c r="G917" t="s">
        <v>20</v>
      </c>
      <c r="H917">
        <v>1866</v>
      </c>
      <c r="I917">
        <f t="shared" si="56"/>
        <v>105.0032154340836</v>
      </c>
      <c r="J917" t="s">
        <v>40</v>
      </c>
      <c r="K917" t="s">
        <v>41</v>
      </c>
      <c r="L917">
        <v>1503982800</v>
      </c>
      <c r="M917" s="7">
        <f t="shared" si="57"/>
        <v>42976.208333333328</v>
      </c>
      <c r="N917">
        <v>1504760400</v>
      </c>
      <c r="O917" s="7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17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9"/>
        <v>0.36297297297297298</v>
      </c>
      <c r="G918" t="s">
        <v>14</v>
      </c>
      <c r="H918">
        <v>52</v>
      </c>
      <c r="I918">
        <f t="shared" si="56"/>
        <v>25.826923076923077</v>
      </c>
      <c r="J918" t="s">
        <v>21</v>
      </c>
      <c r="K918" t="s">
        <v>22</v>
      </c>
      <c r="L918">
        <v>1418882400</v>
      </c>
      <c r="M918" s="7">
        <f t="shared" si="57"/>
        <v>41991.25</v>
      </c>
      <c r="N918">
        <v>1419660000</v>
      </c>
      <c r="O918" s="7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9"/>
        <v>0.58250000000000002</v>
      </c>
      <c r="G919" t="s">
        <v>47</v>
      </c>
      <c r="H919">
        <v>27</v>
      </c>
      <c r="I919">
        <f t="shared" si="56"/>
        <v>77.666666666666671</v>
      </c>
      <c r="J919" t="s">
        <v>40</v>
      </c>
      <c r="K919" t="s">
        <v>41</v>
      </c>
      <c r="L919">
        <v>1309237200</v>
      </c>
      <c r="M919" s="7">
        <f t="shared" si="57"/>
        <v>40722.208333333336</v>
      </c>
      <c r="N919">
        <v>1311310800</v>
      </c>
      <c r="O919" s="7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9"/>
        <v>2.3739473684210526</v>
      </c>
      <c r="G920" t="s">
        <v>20</v>
      </c>
      <c r="H920">
        <v>156</v>
      </c>
      <c r="I920">
        <f t="shared" si="56"/>
        <v>57.82692307692308</v>
      </c>
      <c r="J920" t="s">
        <v>98</v>
      </c>
      <c r="K920" t="s">
        <v>99</v>
      </c>
      <c r="L920">
        <v>1343365200</v>
      </c>
      <c r="M920" s="7">
        <f t="shared" si="57"/>
        <v>41117.208333333336</v>
      </c>
      <c r="N920">
        <v>1344315600</v>
      </c>
      <c r="O920" s="7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9"/>
        <v>0.58750000000000002</v>
      </c>
      <c r="G921" t="s">
        <v>14</v>
      </c>
      <c r="H921">
        <v>225</v>
      </c>
      <c r="I921">
        <f t="shared" si="56"/>
        <v>92.955555555555549</v>
      </c>
      <c r="J921" t="s">
        <v>26</v>
      </c>
      <c r="K921" t="s">
        <v>27</v>
      </c>
      <c r="L921">
        <v>1507957200</v>
      </c>
      <c r="M921" s="7">
        <f t="shared" si="57"/>
        <v>43022.208333333328</v>
      </c>
      <c r="N921">
        <v>1510725600</v>
      </c>
      <c r="O921" s="7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9"/>
        <v>1.8256603773584905</v>
      </c>
      <c r="G922" t="s">
        <v>20</v>
      </c>
      <c r="H922">
        <v>255</v>
      </c>
      <c r="I922">
        <f t="shared" si="56"/>
        <v>37.945098039215686</v>
      </c>
      <c r="J922" t="s">
        <v>21</v>
      </c>
      <c r="K922" t="s">
        <v>22</v>
      </c>
      <c r="L922">
        <v>1549519200</v>
      </c>
      <c r="M922" s="7">
        <f t="shared" si="57"/>
        <v>43503.25</v>
      </c>
      <c r="N922">
        <v>1551247200</v>
      </c>
      <c r="O922" s="7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9"/>
        <v>7.5436408977556111E-3</v>
      </c>
      <c r="G923" t="s">
        <v>14</v>
      </c>
      <c r="H923">
        <v>38</v>
      </c>
      <c r="I923">
        <f t="shared" si="56"/>
        <v>31.842105263157894</v>
      </c>
      <c r="J923" t="s">
        <v>21</v>
      </c>
      <c r="K923" t="s">
        <v>22</v>
      </c>
      <c r="L923">
        <v>1329026400</v>
      </c>
      <c r="M923" s="7">
        <f t="shared" si="57"/>
        <v>40951.25</v>
      </c>
      <c r="N923">
        <v>1330236000</v>
      </c>
      <c r="O923" s="7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9"/>
        <v>1.7595330739299611</v>
      </c>
      <c r="G924" t="s">
        <v>20</v>
      </c>
      <c r="H924">
        <v>2261</v>
      </c>
      <c r="I924">
        <f t="shared" si="56"/>
        <v>40</v>
      </c>
      <c r="J924" t="s">
        <v>21</v>
      </c>
      <c r="K924" t="s">
        <v>22</v>
      </c>
      <c r="L924">
        <v>1544335200</v>
      </c>
      <c r="M924" s="7">
        <f t="shared" si="57"/>
        <v>43443.25</v>
      </c>
      <c r="N924">
        <v>1545112800</v>
      </c>
      <c r="O924" s="7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9"/>
        <v>2.3788235294117648</v>
      </c>
      <c r="G925" t="s">
        <v>20</v>
      </c>
      <c r="H925">
        <v>40</v>
      </c>
      <c r="I925">
        <f t="shared" si="56"/>
        <v>101.1</v>
      </c>
      <c r="J925" t="s">
        <v>21</v>
      </c>
      <c r="K925" t="s">
        <v>22</v>
      </c>
      <c r="L925">
        <v>1279083600</v>
      </c>
      <c r="M925" s="7">
        <f t="shared" si="57"/>
        <v>40373.208333333336</v>
      </c>
      <c r="N925">
        <v>1279170000</v>
      </c>
      <c r="O925" s="7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9"/>
        <v>4.8805076142131982</v>
      </c>
      <c r="G926" t="s">
        <v>20</v>
      </c>
      <c r="H926">
        <v>2289</v>
      </c>
      <c r="I926">
        <f t="shared" si="56"/>
        <v>84.006989951944078</v>
      </c>
      <c r="J926" t="s">
        <v>107</v>
      </c>
      <c r="K926" t="s">
        <v>108</v>
      </c>
      <c r="L926">
        <v>1572498000</v>
      </c>
      <c r="M926" s="7">
        <f t="shared" si="57"/>
        <v>43769.208333333328</v>
      </c>
      <c r="N926">
        <v>1573452000</v>
      </c>
      <c r="O926" s="7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17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9"/>
        <v>2.2406666666666668</v>
      </c>
      <c r="G927" t="s">
        <v>20</v>
      </c>
      <c r="H927">
        <v>65</v>
      </c>
      <c r="I927">
        <f t="shared" si="56"/>
        <v>103.41538461538461</v>
      </c>
      <c r="J927" t="s">
        <v>21</v>
      </c>
      <c r="K927" t="s">
        <v>22</v>
      </c>
      <c r="L927">
        <v>1506056400</v>
      </c>
      <c r="M927" s="7">
        <f t="shared" si="57"/>
        <v>43000.208333333328</v>
      </c>
      <c r="N927">
        <v>1507093200</v>
      </c>
      <c r="O927" s="7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9"/>
        <v>0.18126436781609195</v>
      </c>
      <c r="G928" t="s">
        <v>14</v>
      </c>
      <c r="H928">
        <v>15</v>
      </c>
      <c r="I928">
        <f t="shared" si="56"/>
        <v>105.13333333333334</v>
      </c>
      <c r="J928" t="s">
        <v>21</v>
      </c>
      <c r="K928" t="s">
        <v>22</v>
      </c>
      <c r="L928">
        <v>1463029200</v>
      </c>
      <c r="M928" s="7">
        <f t="shared" si="57"/>
        <v>42502.208333333328</v>
      </c>
      <c r="N928">
        <v>1463374800</v>
      </c>
      <c r="O928" s="7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9"/>
        <v>0.45847222222222223</v>
      </c>
      <c r="G929" t="s">
        <v>14</v>
      </c>
      <c r="H929">
        <v>37</v>
      </c>
      <c r="I929">
        <f t="shared" si="56"/>
        <v>89.21621621621621</v>
      </c>
      <c r="J929" t="s">
        <v>21</v>
      </c>
      <c r="K929" t="s">
        <v>22</v>
      </c>
      <c r="L929">
        <v>1342069200</v>
      </c>
      <c r="M929" s="7">
        <f t="shared" si="57"/>
        <v>41102.208333333336</v>
      </c>
      <c r="N929">
        <v>1344574800</v>
      </c>
      <c r="O929" s="7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9"/>
        <v>1.1731541218637993</v>
      </c>
      <c r="G930" t="s">
        <v>20</v>
      </c>
      <c r="H930">
        <v>3777</v>
      </c>
      <c r="I930">
        <f t="shared" si="56"/>
        <v>51.995234312946785</v>
      </c>
      <c r="J930" t="s">
        <v>107</v>
      </c>
      <c r="K930" t="s">
        <v>108</v>
      </c>
      <c r="L930">
        <v>1388296800</v>
      </c>
      <c r="M930" s="7">
        <f t="shared" si="57"/>
        <v>41637.25</v>
      </c>
      <c r="N930">
        <v>1389074400</v>
      </c>
      <c r="O930" s="7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9"/>
        <v>2.173090909090909</v>
      </c>
      <c r="G931" t="s">
        <v>20</v>
      </c>
      <c r="H931">
        <v>184</v>
      </c>
      <c r="I931">
        <f t="shared" si="56"/>
        <v>64.956521739130437</v>
      </c>
      <c r="J931" t="s">
        <v>40</v>
      </c>
      <c r="K931" t="s">
        <v>41</v>
      </c>
      <c r="L931">
        <v>1493787600</v>
      </c>
      <c r="M931" s="7">
        <f t="shared" si="57"/>
        <v>42858.208333333328</v>
      </c>
      <c r="N931">
        <v>1494997200</v>
      </c>
      <c r="O931" s="7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9"/>
        <v>1.1228571428571428</v>
      </c>
      <c r="G932" t="s">
        <v>20</v>
      </c>
      <c r="H932">
        <v>85</v>
      </c>
      <c r="I932">
        <f t="shared" si="56"/>
        <v>46.235294117647058</v>
      </c>
      <c r="J932" t="s">
        <v>21</v>
      </c>
      <c r="K932" t="s">
        <v>22</v>
      </c>
      <c r="L932">
        <v>1424844000</v>
      </c>
      <c r="M932" s="7">
        <f t="shared" si="57"/>
        <v>42060.25</v>
      </c>
      <c r="N932">
        <v>1425448800</v>
      </c>
      <c r="O932" s="7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9"/>
        <v>0.72518987341772156</v>
      </c>
      <c r="G933" t="s">
        <v>14</v>
      </c>
      <c r="H933">
        <v>112</v>
      </c>
      <c r="I933">
        <f t="shared" si="56"/>
        <v>51.151785714285715</v>
      </c>
      <c r="J933" t="s">
        <v>21</v>
      </c>
      <c r="K933" t="s">
        <v>22</v>
      </c>
      <c r="L933">
        <v>1403931600</v>
      </c>
      <c r="M933" s="7">
        <f t="shared" si="57"/>
        <v>41818.208333333336</v>
      </c>
      <c r="N933">
        <v>1404104400</v>
      </c>
      <c r="O933" s="7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9"/>
        <v>2.1230434782608696</v>
      </c>
      <c r="G934" t="s">
        <v>20</v>
      </c>
      <c r="H934">
        <v>144</v>
      </c>
      <c r="I934">
        <f t="shared" si="56"/>
        <v>33.909722222222221</v>
      </c>
      <c r="J934" t="s">
        <v>21</v>
      </c>
      <c r="K934" t="s">
        <v>22</v>
      </c>
      <c r="L934">
        <v>1394514000</v>
      </c>
      <c r="M934" s="7">
        <f t="shared" si="57"/>
        <v>41709.208333333336</v>
      </c>
      <c r="N934">
        <v>1394773200</v>
      </c>
      <c r="O934" s="7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9"/>
        <v>2.3974657534246577</v>
      </c>
      <c r="G935" t="s">
        <v>20</v>
      </c>
      <c r="H935">
        <v>1902</v>
      </c>
      <c r="I935">
        <f t="shared" si="56"/>
        <v>92.016298633017882</v>
      </c>
      <c r="J935" t="s">
        <v>21</v>
      </c>
      <c r="K935" t="s">
        <v>22</v>
      </c>
      <c r="L935">
        <v>1365397200</v>
      </c>
      <c r="M935" s="7">
        <f t="shared" si="57"/>
        <v>41372.208333333336</v>
      </c>
      <c r="N935">
        <v>1366520400</v>
      </c>
      <c r="O935" s="7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9"/>
        <v>1.8193548387096774</v>
      </c>
      <c r="G936" t="s">
        <v>20</v>
      </c>
      <c r="H936">
        <v>105</v>
      </c>
      <c r="I936">
        <f t="shared" si="56"/>
        <v>107.42857142857143</v>
      </c>
      <c r="J936" t="s">
        <v>21</v>
      </c>
      <c r="K936" t="s">
        <v>22</v>
      </c>
      <c r="L936">
        <v>1456120800</v>
      </c>
      <c r="M936" s="7">
        <f t="shared" si="57"/>
        <v>42422.25</v>
      </c>
      <c r="N936">
        <v>1456639200</v>
      </c>
      <c r="O936" s="7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17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9"/>
        <v>1.6413114754098361</v>
      </c>
      <c r="G937" t="s">
        <v>20</v>
      </c>
      <c r="H937">
        <v>132</v>
      </c>
      <c r="I937">
        <f t="shared" si="56"/>
        <v>75.848484848484844</v>
      </c>
      <c r="J937" t="s">
        <v>21</v>
      </c>
      <c r="K937" t="s">
        <v>22</v>
      </c>
      <c r="L937">
        <v>1437714000</v>
      </c>
      <c r="M937" s="7">
        <f t="shared" si="57"/>
        <v>42209.208333333328</v>
      </c>
      <c r="N937">
        <v>1438318800</v>
      </c>
      <c r="O937" s="7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9"/>
        <v>1.6375968992248063E-2</v>
      </c>
      <c r="G938" t="s">
        <v>14</v>
      </c>
      <c r="H938">
        <v>21</v>
      </c>
      <c r="I938">
        <f t="shared" si="56"/>
        <v>80.476190476190482</v>
      </c>
      <c r="J938" t="s">
        <v>21</v>
      </c>
      <c r="K938" t="s">
        <v>22</v>
      </c>
      <c r="L938">
        <v>1563771600</v>
      </c>
      <c r="M938" s="7">
        <f t="shared" si="57"/>
        <v>43668.208333333328</v>
      </c>
      <c r="N938">
        <v>1564030800</v>
      </c>
      <c r="O938" s="7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9"/>
        <v>0.49643859649122807</v>
      </c>
      <c r="G939" t="s">
        <v>74</v>
      </c>
      <c r="H939">
        <v>976</v>
      </c>
      <c r="I939">
        <f t="shared" si="56"/>
        <v>86.978483606557376</v>
      </c>
      <c r="J939" t="s">
        <v>21</v>
      </c>
      <c r="K939" t="s">
        <v>22</v>
      </c>
      <c r="L939">
        <v>1448517600</v>
      </c>
      <c r="M939" s="7">
        <f t="shared" si="57"/>
        <v>42334.25</v>
      </c>
      <c r="N939">
        <v>1449295200</v>
      </c>
      <c r="O939" s="7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9"/>
        <v>1.0970652173913042</v>
      </c>
      <c r="G940" t="s">
        <v>20</v>
      </c>
      <c r="H940">
        <v>96</v>
      </c>
      <c r="I940">
        <f t="shared" si="56"/>
        <v>105.13541666666667</v>
      </c>
      <c r="J940" t="s">
        <v>21</v>
      </c>
      <c r="K940" t="s">
        <v>22</v>
      </c>
      <c r="L940">
        <v>1528779600</v>
      </c>
      <c r="M940" s="7">
        <f t="shared" si="57"/>
        <v>43263.208333333328</v>
      </c>
      <c r="N940">
        <v>1531890000</v>
      </c>
      <c r="O940" s="7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17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9"/>
        <v>0.49217948717948717</v>
      </c>
      <c r="G941" t="s">
        <v>14</v>
      </c>
      <c r="H941">
        <v>67</v>
      </c>
      <c r="I941">
        <f t="shared" si="56"/>
        <v>57.298507462686565</v>
      </c>
      <c r="J941" t="s">
        <v>21</v>
      </c>
      <c r="K941" t="s">
        <v>22</v>
      </c>
      <c r="L941">
        <v>1304744400</v>
      </c>
      <c r="M941" s="7">
        <f t="shared" si="57"/>
        <v>40670.208333333336</v>
      </c>
      <c r="N941">
        <v>1306213200</v>
      </c>
      <c r="O941" s="7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9"/>
        <v>0.62232323232323228</v>
      </c>
      <c r="G942" t="s">
        <v>47</v>
      </c>
      <c r="H942">
        <v>66</v>
      </c>
      <c r="I942">
        <f t="shared" si="56"/>
        <v>93.348484848484844</v>
      </c>
      <c r="J942" t="s">
        <v>15</v>
      </c>
      <c r="K942" t="s">
        <v>16</v>
      </c>
      <c r="L942">
        <v>1354341600</v>
      </c>
      <c r="M942" s="7">
        <f t="shared" si="57"/>
        <v>41244.25</v>
      </c>
      <c r="N942">
        <v>1356242400</v>
      </c>
      <c r="O942" s="7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9"/>
        <v>0.1305813953488372</v>
      </c>
      <c r="G943" t="s">
        <v>14</v>
      </c>
      <c r="H943">
        <v>78</v>
      </c>
      <c r="I943">
        <f t="shared" si="56"/>
        <v>71.987179487179489</v>
      </c>
      <c r="J943" t="s">
        <v>21</v>
      </c>
      <c r="K943" t="s">
        <v>22</v>
      </c>
      <c r="L943">
        <v>1294552800</v>
      </c>
      <c r="M943" s="7">
        <f t="shared" si="57"/>
        <v>40552.25</v>
      </c>
      <c r="N943">
        <v>1297576800</v>
      </c>
      <c r="O943" s="7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9"/>
        <v>0.64635416666666667</v>
      </c>
      <c r="G944" t="s">
        <v>14</v>
      </c>
      <c r="H944">
        <v>67</v>
      </c>
      <c r="I944">
        <f t="shared" si="56"/>
        <v>92.611940298507463</v>
      </c>
      <c r="J944" t="s">
        <v>26</v>
      </c>
      <c r="K944" t="s">
        <v>27</v>
      </c>
      <c r="L944">
        <v>1295935200</v>
      </c>
      <c r="M944" s="7">
        <f t="shared" si="57"/>
        <v>40568.25</v>
      </c>
      <c r="N944">
        <v>1296194400</v>
      </c>
      <c r="O944" s="7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9"/>
        <v>1.5958666666666668</v>
      </c>
      <c r="G945" t="s">
        <v>20</v>
      </c>
      <c r="H945">
        <v>114</v>
      </c>
      <c r="I945">
        <f t="shared" si="56"/>
        <v>104.99122807017544</v>
      </c>
      <c r="J945" t="s">
        <v>21</v>
      </c>
      <c r="K945" t="s">
        <v>22</v>
      </c>
      <c r="L945">
        <v>1411534800</v>
      </c>
      <c r="M945" s="7">
        <f t="shared" si="57"/>
        <v>41906.208333333336</v>
      </c>
      <c r="N945">
        <v>1414558800</v>
      </c>
      <c r="O945" s="7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9"/>
        <v>0.81420000000000003</v>
      </c>
      <c r="G946" t="s">
        <v>14</v>
      </c>
      <c r="H946">
        <v>263</v>
      </c>
      <c r="I946">
        <f t="shared" si="56"/>
        <v>30.958174904942965</v>
      </c>
      <c r="J946" t="s">
        <v>26</v>
      </c>
      <c r="K946" t="s">
        <v>27</v>
      </c>
      <c r="L946">
        <v>1486706400</v>
      </c>
      <c r="M946" s="7">
        <f t="shared" si="57"/>
        <v>42776.25</v>
      </c>
      <c r="N946">
        <v>1488348000</v>
      </c>
      <c r="O946" s="7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9"/>
        <v>0.32444767441860467</v>
      </c>
      <c r="G947" t="s">
        <v>14</v>
      </c>
      <c r="H947">
        <v>1691</v>
      </c>
      <c r="I947">
        <f t="shared" si="56"/>
        <v>33.001182732111175</v>
      </c>
      <c r="J947" t="s">
        <v>21</v>
      </c>
      <c r="K947" t="s">
        <v>22</v>
      </c>
      <c r="L947">
        <v>1333602000</v>
      </c>
      <c r="M947" s="7">
        <f t="shared" si="57"/>
        <v>41004.208333333336</v>
      </c>
      <c r="N947">
        <v>1334898000</v>
      </c>
      <c r="O947" s="7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17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9"/>
        <v>9.9141184124918666E-2</v>
      </c>
      <c r="G948" t="s">
        <v>14</v>
      </c>
      <c r="H948">
        <v>181</v>
      </c>
      <c r="I948">
        <f t="shared" si="56"/>
        <v>84.187845303867405</v>
      </c>
      <c r="J948" t="s">
        <v>21</v>
      </c>
      <c r="K948" t="s">
        <v>22</v>
      </c>
      <c r="L948">
        <v>1308200400</v>
      </c>
      <c r="M948" s="7">
        <f t="shared" si="57"/>
        <v>40710.208333333336</v>
      </c>
      <c r="N948">
        <v>1308373200</v>
      </c>
      <c r="O948" s="7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9"/>
        <v>0.26694444444444443</v>
      </c>
      <c r="G949" t="s">
        <v>14</v>
      </c>
      <c r="H949">
        <v>13</v>
      </c>
      <c r="I949">
        <f t="shared" si="56"/>
        <v>73.92307692307692</v>
      </c>
      <c r="J949" t="s">
        <v>21</v>
      </c>
      <c r="K949" t="s">
        <v>22</v>
      </c>
      <c r="L949">
        <v>1411707600</v>
      </c>
      <c r="M949" s="7">
        <f t="shared" si="57"/>
        <v>41908.208333333336</v>
      </c>
      <c r="N949">
        <v>1412312400</v>
      </c>
      <c r="O949" s="7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9"/>
        <v>0.62957446808510642</v>
      </c>
      <c r="G950" t="s">
        <v>74</v>
      </c>
      <c r="H950">
        <v>160</v>
      </c>
      <c r="I950">
        <f t="shared" si="56"/>
        <v>36.987499999999997</v>
      </c>
      <c r="J950" t="s">
        <v>21</v>
      </c>
      <c r="K950" t="s">
        <v>22</v>
      </c>
      <c r="L950">
        <v>1418364000</v>
      </c>
      <c r="M950" s="7">
        <f t="shared" si="57"/>
        <v>41985.25</v>
      </c>
      <c r="N950">
        <v>1419228000</v>
      </c>
      <c r="O950" s="7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17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9"/>
        <v>1.6135593220338984</v>
      </c>
      <c r="G951" t="s">
        <v>20</v>
      </c>
      <c r="H951">
        <v>203</v>
      </c>
      <c r="I951">
        <f t="shared" si="56"/>
        <v>46.896551724137929</v>
      </c>
      <c r="J951" t="s">
        <v>21</v>
      </c>
      <c r="K951" t="s">
        <v>22</v>
      </c>
      <c r="L951">
        <v>1429333200</v>
      </c>
      <c r="M951" s="7">
        <f t="shared" si="57"/>
        <v>42112.208333333328</v>
      </c>
      <c r="N951">
        <v>1430974800</v>
      </c>
      <c r="O951" s="7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9"/>
        <v>0.05</v>
      </c>
      <c r="G952" t="s">
        <v>14</v>
      </c>
      <c r="H952">
        <v>1</v>
      </c>
      <c r="I952">
        <f t="shared" si="56"/>
        <v>5</v>
      </c>
      <c r="J952" t="s">
        <v>21</v>
      </c>
      <c r="K952" t="s">
        <v>22</v>
      </c>
      <c r="L952">
        <v>1555390800</v>
      </c>
      <c r="M952" s="7">
        <f t="shared" si="57"/>
        <v>43571.208333333328</v>
      </c>
      <c r="N952">
        <v>1555822800</v>
      </c>
      <c r="O952" s="7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9"/>
        <v>10.969379310344827</v>
      </c>
      <c r="G953" t="s">
        <v>20</v>
      </c>
      <c r="H953">
        <v>1559</v>
      </c>
      <c r="I953">
        <f t="shared" si="56"/>
        <v>102.02437459910199</v>
      </c>
      <c r="J953" t="s">
        <v>21</v>
      </c>
      <c r="K953" t="s">
        <v>22</v>
      </c>
      <c r="L953">
        <v>1482732000</v>
      </c>
      <c r="M953" s="7">
        <f t="shared" si="57"/>
        <v>42730.25</v>
      </c>
      <c r="N953">
        <v>1482818400</v>
      </c>
      <c r="O953" s="7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9"/>
        <v>0.70094158075601376</v>
      </c>
      <c r="G954" t="s">
        <v>74</v>
      </c>
      <c r="H954">
        <v>2266</v>
      </c>
      <c r="I954">
        <f t="shared" si="56"/>
        <v>45.007502206531335</v>
      </c>
      <c r="J954" t="s">
        <v>21</v>
      </c>
      <c r="K954" t="s">
        <v>22</v>
      </c>
      <c r="L954">
        <v>1470718800</v>
      </c>
      <c r="M954" s="7">
        <f t="shared" si="57"/>
        <v>42591.208333333328</v>
      </c>
      <c r="N954">
        <v>1471928400</v>
      </c>
      <c r="O954" s="7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17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9"/>
        <v>0.6</v>
      </c>
      <c r="G955" t="s">
        <v>14</v>
      </c>
      <c r="H955">
        <v>21</v>
      </c>
      <c r="I955">
        <f t="shared" si="56"/>
        <v>94.285714285714292</v>
      </c>
      <c r="J955" t="s">
        <v>21</v>
      </c>
      <c r="K955" t="s">
        <v>22</v>
      </c>
      <c r="L955">
        <v>1450591200</v>
      </c>
      <c r="M955" s="7">
        <f t="shared" si="57"/>
        <v>42358.25</v>
      </c>
      <c r="N955">
        <v>1453701600</v>
      </c>
      <c r="O955" s="7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9"/>
        <v>3.6709859154929578</v>
      </c>
      <c r="G956" t="s">
        <v>20</v>
      </c>
      <c r="H956">
        <v>1548</v>
      </c>
      <c r="I956">
        <f t="shared" si="56"/>
        <v>101.02325581395348</v>
      </c>
      <c r="J956" t="s">
        <v>26</v>
      </c>
      <c r="K956" t="s">
        <v>27</v>
      </c>
      <c r="L956">
        <v>1348290000</v>
      </c>
      <c r="M956" s="7">
        <f t="shared" si="57"/>
        <v>41174.208333333336</v>
      </c>
      <c r="N956">
        <v>1350363600</v>
      </c>
      <c r="O956" s="7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17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9"/>
        <v>11.09</v>
      </c>
      <c r="G957" t="s">
        <v>20</v>
      </c>
      <c r="H957">
        <v>80</v>
      </c>
      <c r="I957">
        <f t="shared" si="56"/>
        <v>97.037499999999994</v>
      </c>
      <c r="J957" t="s">
        <v>21</v>
      </c>
      <c r="K957" t="s">
        <v>22</v>
      </c>
      <c r="L957">
        <v>1353823200</v>
      </c>
      <c r="M957" s="7">
        <f t="shared" si="57"/>
        <v>41238.25</v>
      </c>
      <c r="N957">
        <v>1353996000</v>
      </c>
      <c r="O957" s="7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9"/>
        <v>0.19028784648187633</v>
      </c>
      <c r="G958" t="s">
        <v>14</v>
      </c>
      <c r="H958">
        <v>830</v>
      </c>
      <c r="I958">
        <f t="shared" si="56"/>
        <v>43.00963855421687</v>
      </c>
      <c r="J958" t="s">
        <v>21</v>
      </c>
      <c r="K958" t="s">
        <v>22</v>
      </c>
      <c r="L958">
        <v>1450764000</v>
      </c>
      <c r="M958" s="7">
        <f t="shared" si="57"/>
        <v>42360.25</v>
      </c>
      <c r="N958">
        <v>1451109600</v>
      </c>
      <c r="O958" s="7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9"/>
        <v>1.2687755102040816</v>
      </c>
      <c r="G959" t="s">
        <v>20</v>
      </c>
      <c r="H959">
        <v>131</v>
      </c>
      <c r="I959">
        <f t="shared" si="56"/>
        <v>94.916030534351151</v>
      </c>
      <c r="J959" t="s">
        <v>21</v>
      </c>
      <c r="K959" t="s">
        <v>22</v>
      </c>
      <c r="L959">
        <v>1329372000</v>
      </c>
      <c r="M959" s="7">
        <f t="shared" si="57"/>
        <v>40955.25</v>
      </c>
      <c r="N959">
        <v>1329631200</v>
      </c>
      <c r="O959" s="7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17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9"/>
        <v>7.3463636363636367</v>
      </c>
      <c r="G960" t="s">
        <v>20</v>
      </c>
      <c r="H960">
        <v>112</v>
      </c>
      <c r="I960">
        <f t="shared" si="56"/>
        <v>72.151785714285708</v>
      </c>
      <c r="J960" t="s">
        <v>21</v>
      </c>
      <c r="K960" t="s">
        <v>22</v>
      </c>
      <c r="L960">
        <v>1277096400</v>
      </c>
      <c r="M960" s="7">
        <f t="shared" si="57"/>
        <v>40350.208333333336</v>
      </c>
      <c r="N960">
        <v>1278997200</v>
      </c>
      <c r="O960" s="7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9"/>
        <v>4.5731034482758622E-2</v>
      </c>
      <c r="G961" t="s">
        <v>14</v>
      </c>
      <c r="H961">
        <v>130</v>
      </c>
      <c r="I961">
        <f t="shared" si="56"/>
        <v>51.007692307692309</v>
      </c>
      <c r="J961" t="s">
        <v>21</v>
      </c>
      <c r="K961" t="s">
        <v>22</v>
      </c>
      <c r="L961">
        <v>1277701200</v>
      </c>
      <c r="M961" s="7">
        <f t="shared" si="57"/>
        <v>40357.208333333336</v>
      </c>
      <c r="N961">
        <v>1280120400</v>
      </c>
      <c r="O961" s="7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9"/>
        <v>0.85054545454545449</v>
      </c>
      <c r="G962" t="s">
        <v>14</v>
      </c>
      <c r="H962">
        <v>55</v>
      </c>
      <c r="I962">
        <f t="shared" ref="I962:I1001" si="60">E962/H962</f>
        <v>85.054545454545448</v>
      </c>
      <c r="J962" t="s">
        <v>21</v>
      </c>
      <c r="K962" t="s">
        <v>22</v>
      </c>
      <c r="L962">
        <v>1454911200</v>
      </c>
      <c r="M962" s="7">
        <f t="shared" si="57"/>
        <v>42408.25</v>
      </c>
      <c r="N962">
        <v>1458104400</v>
      </c>
      <c r="O962" s="7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7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59"/>
        <v>1.1929824561403508</v>
      </c>
      <c r="G963" t="s">
        <v>20</v>
      </c>
      <c r="H963">
        <v>155</v>
      </c>
      <c r="I963">
        <f t="shared" si="60"/>
        <v>43.87096774193548</v>
      </c>
      <c r="J963" t="s">
        <v>21</v>
      </c>
      <c r="K963" t="s">
        <v>22</v>
      </c>
      <c r="L963">
        <v>1297922400</v>
      </c>
      <c r="M963" s="7">
        <f t="shared" ref="M963:M1001" si="61">(((L963/60)/60)/24)+DATE(1970,1,1)</f>
        <v>40591.25</v>
      </c>
      <c r="N963">
        <v>1298268000</v>
      </c>
      <c r="O963" s="7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59"/>
        <v>2.9602777777777778</v>
      </c>
      <c r="G964" t="s">
        <v>20</v>
      </c>
      <c r="H964">
        <v>266</v>
      </c>
      <c r="I964">
        <f t="shared" si="60"/>
        <v>40.063909774436091</v>
      </c>
      <c r="J964" t="s">
        <v>21</v>
      </c>
      <c r="K964" t="s">
        <v>22</v>
      </c>
      <c r="L964">
        <v>1384408800</v>
      </c>
      <c r="M964" s="7">
        <f t="shared" si="61"/>
        <v>41592.25</v>
      </c>
      <c r="N964">
        <v>1386223200</v>
      </c>
      <c r="O964" s="7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ref="F965:F1001" si="63">E965/D965</f>
        <v>0.84694915254237291</v>
      </c>
      <c r="G965" t="s">
        <v>14</v>
      </c>
      <c r="H965">
        <v>114</v>
      </c>
      <c r="I965">
        <f t="shared" si="60"/>
        <v>43.833333333333336</v>
      </c>
      <c r="J965" t="s">
        <v>107</v>
      </c>
      <c r="K965" t="s">
        <v>108</v>
      </c>
      <c r="L965">
        <v>1299304800</v>
      </c>
      <c r="M965" s="7">
        <f t="shared" si="61"/>
        <v>40607.25</v>
      </c>
      <c r="N965">
        <v>1299823200</v>
      </c>
      <c r="O965" s="7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3"/>
        <v>3.5578378378378379</v>
      </c>
      <c r="G966" t="s">
        <v>20</v>
      </c>
      <c r="H966">
        <v>155</v>
      </c>
      <c r="I966">
        <f t="shared" si="60"/>
        <v>84.92903225806451</v>
      </c>
      <c r="J966" t="s">
        <v>21</v>
      </c>
      <c r="K966" t="s">
        <v>22</v>
      </c>
      <c r="L966">
        <v>1431320400</v>
      </c>
      <c r="M966" s="7">
        <f t="shared" si="61"/>
        <v>42135.208333333328</v>
      </c>
      <c r="N966">
        <v>1431752400</v>
      </c>
      <c r="O966" s="7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3"/>
        <v>3.8640909090909092</v>
      </c>
      <c r="G967" t="s">
        <v>20</v>
      </c>
      <c r="H967">
        <v>207</v>
      </c>
      <c r="I967">
        <f t="shared" si="60"/>
        <v>41.067632850241544</v>
      </c>
      <c r="J967" t="s">
        <v>40</v>
      </c>
      <c r="K967" t="s">
        <v>41</v>
      </c>
      <c r="L967">
        <v>1264399200</v>
      </c>
      <c r="M967" s="7">
        <f t="shared" si="61"/>
        <v>40203.25</v>
      </c>
      <c r="N967">
        <v>1267855200</v>
      </c>
      <c r="O967" s="7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3"/>
        <v>7.9223529411764702</v>
      </c>
      <c r="G968" t="s">
        <v>20</v>
      </c>
      <c r="H968">
        <v>245</v>
      </c>
      <c r="I968">
        <f t="shared" si="60"/>
        <v>54.971428571428568</v>
      </c>
      <c r="J968" t="s">
        <v>21</v>
      </c>
      <c r="K968" t="s">
        <v>22</v>
      </c>
      <c r="L968">
        <v>1497502800</v>
      </c>
      <c r="M968" s="7">
        <f t="shared" si="61"/>
        <v>42901.208333333328</v>
      </c>
      <c r="N968">
        <v>1497675600</v>
      </c>
      <c r="O968" s="7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3"/>
        <v>1.3703393665158372</v>
      </c>
      <c r="G969" t="s">
        <v>20</v>
      </c>
      <c r="H969">
        <v>1573</v>
      </c>
      <c r="I969">
        <f t="shared" si="60"/>
        <v>77.010807374443743</v>
      </c>
      <c r="J969" t="s">
        <v>21</v>
      </c>
      <c r="K969" t="s">
        <v>22</v>
      </c>
      <c r="L969">
        <v>1333688400</v>
      </c>
      <c r="M969" s="7">
        <f t="shared" si="61"/>
        <v>41005.208333333336</v>
      </c>
      <c r="N969">
        <v>1336885200</v>
      </c>
      <c r="O969" s="7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3"/>
        <v>3.3820833333333336</v>
      </c>
      <c r="G970" t="s">
        <v>20</v>
      </c>
      <c r="H970">
        <v>114</v>
      </c>
      <c r="I970">
        <f t="shared" si="60"/>
        <v>71.201754385964918</v>
      </c>
      <c r="J970" t="s">
        <v>21</v>
      </c>
      <c r="K970" t="s">
        <v>22</v>
      </c>
      <c r="L970">
        <v>1293861600</v>
      </c>
      <c r="M970" s="7">
        <f t="shared" si="61"/>
        <v>40544.25</v>
      </c>
      <c r="N970">
        <v>1295157600</v>
      </c>
      <c r="O970" s="7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3"/>
        <v>1.0822784810126582</v>
      </c>
      <c r="G971" t="s">
        <v>20</v>
      </c>
      <c r="H971">
        <v>93</v>
      </c>
      <c r="I971">
        <f t="shared" si="60"/>
        <v>91.935483870967744</v>
      </c>
      <c r="J971" t="s">
        <v>21</v>
      </c>
      <c r="K971" t="s">
        <v>22</v>
      </c>
      <c r="L971">
        <v>1576994400</v>
      </c>
      <c r="M971" s="7">
        <f t="shared" si="61"/>
        <v>43821.25</v>
      </c>
      <c r="N971">
        <v>1577599200</v>
      </c>
      <c r="O971" s="7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17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3"/>
        <v>0.60757639620653314</v>
      </c>
      <c r="G972" t="s">
        <v>14</v>
      </c>
      <c r="H972">
        <v>594</v>
      </c>
      <c r="I972">
        <f t="shared" si="60"/>
        <v>97.069023569023571</v>
      </c>
      <c r="J972" t="s">
        <v>21</v>
      </c>
      <c r="K972" t="s">
        <v>22</v>
      </c>
      <c r="L972">
        <v>1304917200</v>
      </c>
      <c r="M972" s="7">
        <f t="shared" si="61"/>
        <v>40672.208333333336</v>
      </c>
      <c r="N972">
        <v>1305003600</v>
      </c>
      <c r="O972" s="7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3"/>
        <v>0.27725490196078434</v>
      </c>
      <c r="G973" t="s">
        <v>14</v>
      </c>
      <c r="H973">
        <v>24</v>
      </c>
      <c r="I973">
        <f t="shared" si="60"/>
        <v>58.916666666666664</v>
      </c>
      <c r="J973" t="s">
        <v>21</v>
      </c>
      <c r="K973" t="s">
        <v>22</v>
      </c>
      <c r="L973">
        <v>1381208400</v>
      </c>
      <c r="M973" s="7">
        <f t="shared" si="61"/>
        <v>41555.208333333336</v>
      </c>
      <c r="N973">
        <v>1381726800</v>
      </c>
      <c r="O973" s="7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17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3"/>
        <v>2.283934426229508</v>
      </c>
      <c r="G974" t="s">
        <v>20</v>
      </c>
      <c r="H974">
        <v>1681</v>
      </c>
      <c r="I974">
        <f t="shared" si="60"/>
        <v>58.015466983938133</v>
      </c>
      <c r="J974" t="s">
        <v>21</v>
      </c>
      <c r="K974" t="s">
        <v>22</v>
      </c>
      <c r="L974">
        <v>1401685200</v>
      </c>
      <c r="M974" s="7">
        <f t="shared" si="61"/>
        <v>41792.208333333336</v>
      </c>
      <c r="N974">
        <v>1402462800</v>
      </c>
      <c r="O974" s="7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3"/>
        <v>0.21615194054500414</v>
      </c>
      <c r="G975" t="s">
        <v>14</v>
      </c>
      <c r="H975">
        <v>252</v>
      </c>
      <c r="I975">
        <f t="shared" si="60"/>
        <v>103.87301587301587</v>
      </c>
      <c r="J975" t="s">
        <v>21</v>
      </c>
      <c r="K975" t="s">
        <v>22</v>
      </c>
      <c r="L975">
        <v>1291960800</v>
      </c>
      <c r="M975" s="7">
        <f t="shared" si="61"/>
        <v>40522.25</v>
      </c>
      <c r="N975">
        <v>1292133600</v>
      </c>
      <c r="O975" s="7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3"/>
        <v>3.73875</v>
      </c>
      <c r="G976" t="s">
        <v>20</v>
      </c>
      <c r="H976">
        <v>32</v>
      </c>
      <c r="I976">
        <f t="shared" si="60"/>
        <v>93.46875</v>
      </c>
      <c r="J976" t="s">
        <v>21</v>
      </c>
      <c r="K976" t="s">
        <v>22</v>
      </c>
      <c r="L976">
        <v>1368853200</v>
      </c>
      <c r="M976" s="7">
        <f t="shared" si="61"/>
        <v>41412.208333333336</v>
      </c>
      <c r="N976">
        <v>1368939600</v>
      </c>
      <c r="O976" s="7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3"/>
        <v>1.5492592592592593</v>
      </c>
      <c r="G977" t="s">
        <v>20</v>
      </c>
      <c r="H977">
        <v>135</v>
      </c>
      <c r="I977">
        <f t="shared" si="60"/>
        <v>61.970370370370368</v>
      </c>
      <c r="J977" t="s">
        <v>21</v>
      </c>
      <c r="K977" t="s">
        <v>22</v>
      </c>
      <c r="L977">
        <v>1448776800</v>
      </c>
      <c r="M977" s="7">
        <f t="shared" si="61"/>
        <v>42337.25</v>
      </c>
      <c r="N977">
        <v>1452146400</v>
      </c>
      <c r="O977" s="7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17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3"/>
        <v>3.2214999999999998</v>
      </c>
      <c r="G978" t="s">
        <v>20</v>
      </c>
      <c r="H978">
        <v>140</v>
      </c>
      <c r="I978">
        <f t="shared" si="60"/>
        <v>92.042857142857144</v>
      </c>
      <c r="J978" t="s">
        <v>21</v>
      </c>
      <c r="K978" t="s">
        <v>22</v>
      </c>
      <c r="L978">
        <v>1296194400</v>
      </c>
      <c r="M978" s="7">
        <f t="shared" si="61"/>
        <v>40571.25</v>
      </c>
      <c r="N978">
        <v>1296712800</v>
      </c>
      <c r="O978" s="7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3"/>
        <v>0.73957142857142855</v>
      </c>
      <c r="G979" t="s">
        <v>14</v>
      </c>
      <c r="H979">
        <v>67</v>
      </c>
      <c r="I979">
        <f t="shared" si="60"/>
        <v>77.268656716417908</v>
      </c>
      <c r="J979" t="s">
        <v>21</v>
      </c>
      <c r="K979" t="s">
        <v>22</v>
      </c>
      <c r="L979">
        <v>1517983200</v>
      </c>
      <c r="M979" s="7">
        <f t="shared" si="61"/>
        <v>43138.25</v>
      </c>
      <c r="N979">
        <v>1520748000</v>
      </c>
      <c r="O979" s="7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3"/>
        <v>8.641</v>
      </c>
      <c r="G980" t="s">
        <v>20</v>
      </c>
      <c r="H980">
        <v>92</v>
      </c>
      <c r="I980">
        <f t="shared" si="60"/>
        <v>93.923913043478265</v>
      </c>
      <c r="J980" t="s">
        <v>21</v>
      </c>
      <c r="K980" t="s">
        <v>22</v>
      </c>
      <c r="L980">
        <v>1478930400</v>
      </c>
      <c r="M980" s="7">
        <f t="shared" si="61"/>
        <v>42686.25</v>
      </c>
      <c r="N980">
        <v>1480831200</v>
      </c>
      <c r="O980" s="7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3"/>
        <v>1.432624584717608</v>
      </c>
      <c r="G981" t="s">
        <v>20</v>
      </c>
      <c r="H981">
        <v>1015</v>
      </c>
      <c r="I981">
        <f t="shared" si="60"/>
        <v>84.969458128078813</v>
      </c>
      <c r="J981" t="s">
        <v>40</v>
      </c>
      <c r="K981" t="s">
        <v>41</v>
      </c>
      <c r="L981">
        <v>1426395600</v>
      </c>
      <c r="M981" s="7">
        <f t="shared" si="61"/>
        <v>42078.208333333328</v>
      </c>
      <c r="N981">
        <v>1426914000</v>
      </c>
      <c r="O981" s="7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3"/>
        <v>0.40281762295081969</v>
      </c>
      <c r="G982" t="s">
        <v>14</v>
      </c>
      <c r="H982">
        <v>742</v>
      </c>
      <c r="I982">
        <f t="shared" si="60"/>
        <v>105.97035040431267</v>
      </c>
      <c r="J982" t="s">
        <v>21</v>
      </c>
      <c r="K982" t="s">
        <v>22</v>
      </c>
      <c r="L982">
        <v>1446181200</v>
      </c>
      <c r="M982" s="7">
        <f t="shared" si="61"/>
        <v>42307.208333333328</v>
      </c>
      <c r="N982">
        <v>1446616800</v>
      </c>
      <c r="O982" s="7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3"/>
        <v>1.7822388059701493</v>
      </c>
      <c r="G983" t="s">
        <v>20</v>
      </c>
      <c r="H983">
        <v>323</v>
      </c>
      <c r="I983">
        <f t="shared" si="60"/>
        <v>36.969040247678016</v>
      </c>
      <c r="J983" t="s">
        <v>21</v>
      </c>
      <c r="K983" t="s">
        <v>22</v>
      </c>
      <c r="L983">
        <v>1514181600</v>
      </c>
      <c r="M983" s="7">
        <f t="shared" si="61"/>
        <v>43094.25</v>
      </c>
      <c r="N983">
        <v>1517032800</v>
      </c>
      <c r="O983" s="7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3"/>
        <v>0.84930555555555554</v>
      </c>
      <c r="G984" t="s">
        <v>14</v>
      </c>
      <c r="H984">
        <v>75</v>
      </c>
      <c r="I984">
        <f t="shared" si="60"/>
        <v>81.533333333333331</v>
      </c>
      <c r="J984" t="s">
        <v>21</v>
      </c>
      <c r="K984" t="s">
        <v>22</v>
      </c>
      <c r="L984">
        <v>1311051600</v>
      </c>
      <c r="M984" s="7">
        <f t="shared" si="61"/>
        <v>40743.208333333336</v>
      </c>
      <c r="N984">
        <v>1311224400</v>
      </c>
      <c r="O984" s="7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3"/>
        <v>1.4593648334624323</v>
      </c>
      <c r="G985" t="s">
        <v>20</v>
      </c>
      <c r="H985">
        <v>2326</v>
      </c>
      <c r="I985">
        <f t="shared" si="60"/>
        <v>80.999140154772135</v>
      </c>
      <c r="J985" t="s">
        <v>21</v>
      </c>
      <c r="K985" t="s">
        <v>22</v>
      </c>
      <c r="L985">
        <v>1564894800</v>
      </c>
      <c r="M985" s="7">
        <f t="shared" si="61"/>
        <v>43681.208333333328</v>
      </c>
      <c r="N985">
        <v>1566190800</v>
      </c>
      <c r="O985" s="7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17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3"/>
        <v>1.5246153846153847</v>
      </c>
      <c r="G986" t="s">
        <v>20</v>
      </c>
      <c r="H986">
        <v>381</v>
      </c>
      <c r="I986">
        <f t="shared" si="60"/>
        <v>26.010498687664043</v>
      </c>
      <c r="J986" t="s">
        <v>21</v>
      </c>
      <c r="K986" t="s">
        <v>22</v>
      </c>
      <c r="L986">
        <v>1567918800</v>
      </c>
      <c r="M986" s="7">
        <f t="shared" si="61"/>
        <v>43716.208333333328</v>
      </c>
      <c r="N986">
        <v>1570165200</v>
      </c>
      <c r="O986" s="7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3"/>
        <v>0.67129542790152408</v>
      </c>
      <c r="G987" t="s">
        <v>14</v>
      </c>
      <c r="H987">
        <v>4405</v>
      </c>
      <c r="I987">
        <f t="shared" si="60"/>
        <v>25.998410896708286</v>
      </c>
      <c r="J987" t="s">
        <v>21</v>
      </c>
      <c r="K987" t="s">
        <v>22</v>
      </c>
      <c r="L987">
        <v>1386309600</v>
      </c>
      <c r="M987" s="7">
        <f t="shared" si="61"/>
        <v>41614.25</v>
      </c>
      <c r="N987">
        <v>1388556000</v>
      </c>
      <c r="O987" s="7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17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3"/>
        <v>0.40307692307692305</v>
      </c>
      <c r="G988" t="s">
        <v>14</v>
      </c>
      <c r="H988">
        <v>92</v>
      </c>
      <c r="I988">
        <f t="shared" si="60"/>
        <v>34.173913043478258</v>
      </c>
      <c r="J988" t="s">
        <v>21</v>
      </c>
      <c r="K988" t="s">
        <v>22</v>
      </c>
      <c r="L988">
        <v>1301979600</v>
      </c>
      <c r="M988" s="7">
        <f t="shared" si="61"/>
        <v>40638.208333333336</v>
      </c>
      <c r="N988">
        <v>1303189200</v>
      </c>
      <c r="O988" s="7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3"/>
        <v>2.1679032258064517</v>
      </c>
      <c r="G989" t="s">
        <v>20</v>
      </c>
      <c r="H989">
        <v>480</v>
      </c>
      <c r="I989">
        <f t="shared" si="60"/>
        <v>28.002083333333335</v>
      </c>
      <c r="J989" t="s">
        <v>21</v>
      </c>
      <c r="K989" t="s">
        <v>22</v>
      </c>
      <c r="L989">
        <v>1493269200</v>
      </c>
      <c r="M989" s="7">
        <f t="shared" si="61"/>
        <v>42852.208333333328</v>
      </c>
      <c r="N989">
        <v>1494478800</v>
      </c>
      <c r="O989" s="7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3"/>
        <v>0.52117021276595743</v>
      </c>
      <c r="G990" t="s">
        <v>14</v>
      </c>
      <c r="H990">
        <v>64</v>
      </c>
      <c r="I990">
        <f t="shared" si="60"/>
        <v>76.546875</v>
      </c>
      <c r="J990" t="s">
        <v>21</v>
      </c>
      <c r="K990" t="s">
        <v>22</v>
      </c>
      <c r="L990">
        <v>1478930400</v>
      </c>
      <c r="M990" s="7">
        <f t="shared" si="61"/>
        <v>42686.25</v>
      </c>
      <c r="N990">
        <v>1480744800</v>
      </c>
      <c r="O990" s="7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3"/>
        <v>4.9958333333333336</v>
      </c>
      <c r="G991" t="s">
        <v>20</v>
      </c>
      <c r="H991">
        <v>226</v>
      </c>
      <c r="I991">
        <f t="shared" si="60"/>
        <v>53.053097345132741</v>
      </c>
      <c r="J991" t="s">
        <v>21</v>
      </c>
      <c r="K991" t="s">
        <v>22</v>
      </c>
      <c r="L991">
        <v>1555390800</v>
      </c>
      <c r="M991" s="7">
        <f t="shared" si="61"/>
        <v>43571.208333333328</v>
      </c>
      <c r="N991">
        <v>1555822800</v>
      </c>
      <c r="O991" s="7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3"/>
        <v>0.87679487179487181</v>
      </c>
      <c r="G992" t="s">
        <v>14</v>
      </c>
      <c r="H992">
        <v>64</v>
      </c>
      <c r="I992">
        <f t="shared" si="60"/>
        <v>106.859375</v>
      </c>
      <c r="J992" t="s">
        <v>21</v>
      </c>
      <c r="K992" t="s">
        <v>22</v>
      </c>
      <c r="L992">
        <v>1456984800</v>
      </c>
      <c r="M992" s="7">
        <f t="shared" si="61"/>
        <v>42432.25</v>
      </c>
      <c r="N992">
        <v>1458882000</v>
      </c>
      <c r="O992" s="7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3"/>
        <v>1.131734693877551</v>
      </c>
      <c r="G993" t="s">
        <v>20</v>
      </c>
      <c r="H993">
        <v>241</v>
      </c>
      <c r="I993">
        <f t="shared" si="60"/>
        <v>46.020746887966808</v>
      </c>
      <c r="J993" t="s">
        <v>21</v>
      </c>
      <c r="K993" t="s">
        <v>22</v>
      </c>
      <c r="L993">
        <v>1411621200</v>
      </c>
      <c r="M993" s="7">
        <f t="shared" si="61"/>
        <v>41907.208333333336</v>
      </c>
      <c r="N993">
        <v>1411966800</v>
      </c>
      <c r="O993" s="7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3"/>
        <v>4.2654838709677421</v>
      </c>
      <c r="G994" t="s">
        <v>20</v>
      </c>
      <c r="H994">
        <v>132</v>
      </c>
      <c r="I994">
        <f t="shared" si="60"/>
        <v>100.17424242424242</v>
      </c>
      <c r="J994" t="s">
        <v>21</v>
      </c>
      <c r="K994" t="s">
        <v>22</v>
      </c>
      <c r="L994">
        <v>1525669200</v>
      </c>
      <c r="M994" s="7">
        <f t="shared" si="61"/>
        <v>43227.208333333328</v>
      </c>
      <c r="N994">
        <v>1526878800</v>
      </c>
      <c r="O994" s="7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3"/>
        <v>0.77632653061224488</v>
      </c>
      <c r="G995" t="s">
        <v>74</v>
      </c>
      <c r="H995">
        <v>75</v>
      </c>
      <c r="I995">
        <f t="shared" si="60"/>
        <v>101.44</v>
      </c>
      <c r="J995" t="s">
        <v>107</v>
      </c>
      <c r="K995" t="s">
        <v>108</v>
      </c>
      <c r="L995">
        <v>1450936800</v>
      </c>
      <c r="M995" s="7">
        <f t="shared" si="61"/>
        <v>42362.25</v>
      </c>
      <c r="N995">
        <v>1452405600</v>
      </c>
      <c r="O995" s="7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3"/>
        <v>0.52496810772501767</v>
      </c>
      <c r="G996" t="s">
        <v>14</v>
      </c>
      <c r="H996">
        <v>842</v>
      </c>
      <c r="I996">
        <f t="shared" si="60"/>
        <v>87.972684085510693</v>
      </c>
      <c r="J996" t="s">
        <v>21</v>
      </c>
      <c r="K996" t="s">
        <v>22</v>
      </c>
      <c r="L996">
        <v>1413522000</v>
      </c>
      <c r="M996" s="7">
        <f t="shared" si="61"/>
        <v>41929.208333333336</v>
      </c>
      <c r="N996">
        <v>1414040400</v>
      </c>
      <c r="O996" s="7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3"/>
        <v>1.5746762589928058</v>
      </c>
      <c r="G997" t="s">
        <v>20</v>
      </c>
      <c r="H997">
        <v>2043</v>
      </c>
      <c r="I997">
        <f t="shared" si="60"/>
        <v>74.995594713656388</v>
      </c>
      <c r="J997" t="s">
        <v>21</v>
      </c>
      <c r="K997" t="s">
        <v>22</v>
      </c>
      <c r="L997">
        <v>1541307600</v>
      </c>
      <c r="M997" s="7">
        <f t="shared" si="61"/>
        <v>43408.208333333328</v>
      </c>
      <c r="N997">
        <v>1543816800</v>
      </c>
      <c r="O997" s="7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17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3"/>
        <v>0.72939393939393937</v>
      </c>
      <c r="G998" t="s">
        <v>14</v>
      </c>
      <c r="H998">
        <v>112</v>
      </c>
      <c r="I998">
        <f t="shared" si="60"/>
        <v>42.982142857142854</v>
      </c>
      <c r="J998" t="s">
        <v>21</v>
      </c>
      <c r="K998" t="s">
        <v>22</v>
      </c>
      <c r="L998">
        <v>1357106400</v>
      </c>
      <c r="M998" s="7">
        <f t="shared" si="61"/>
        <v>41276.25</v>
      </c>
      <c r="N998">
        <v>1359698400</v>
      </c>
      <c r="O998" s="7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3"/>
        <v>0.60565789473684206</v>
      </c>
      <c r="G999" t="s">
        <v>74</v>
      </c>
      <c r="H999">
        <v>139</v>
      </c>
      <c r="I999">
        <f t="shared" si="60"/>
        <v>33.115107913669064</v>
      </c>
      <c r="J999" t="s">
        <v>107</v>
      </c>
      <c r="K999" t="s">
        <v>108</v>
      </c>
      <c r="L999">
        <v>1390197600</v>
      </c>
      <c r="M999" s="7">
        <f t="shared" si="61"/>
        <v>41659.25</v>
      </c>
      <c r="N999">
        <v>1390629600</v>
      </c>
      <c r="O999" s="7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3"/>
        <v>0.5679129129129129</v>
      </c>
      <c r="G1000" t="s">
        <v>14</v>
      </c>
      <c r="H1000">
        <v>374</v>
      </c>
      <c r="I1000">
        <f t="shared" si="60"/>
        <v>101.13101604278074</v>
      </c>
      <c r="J1000" t="s">
        <v>21</v>
      </c>
      <c r="K1000" t="s">
        <v>22</v>
      </c>
      <c r="L1000">
        <v>1265868000</v>
      </c>
      <c r="M1000" s="7">
        <f t="shared" si="61"/>
        <v>40220.25</v>
      </c>
      <c r="N1000">
        <v>1267077600</v>
      </c>
      <c r="O1000" s="7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3"/>
        <v>0.56542754275427543</v>
      </c>
      <c r="G1001" t="s">
        <v>74</v>
      </c>
      <c r="H1001">
        <v>1122</v>
      </c>
      <c r="I1001">
        <f t="shared" si="60"/>
        <v>55.98841354723708</v>
      </c>
      <c r="J1001" t="s">
        <v>21</v>
      </c>
      <c r="K1001" t="s">
        <v>22</v>
      </c>
      <c r="L1001">
        <v>1467176400</v>
      </c>
      <c r="M1001" s="7">
        <f t="shared" si="61"/>
        <v>42550.208333333328</v>
      </c>
      <c r="N1001">
        <v>1467781200</v>
      </c>
      <c r="O1001" s="7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R1:R1001" xr:uid="{00000000-0001-0000-0000-000000000000}"/>
  <conditionalFormatting sqref="G1:G1048576">
    <cfRule type="containsText" dxfId="4" priority="3" operator="containsText" text="live">
      <formula>NOT(ISERROR(SEARCH("live",G1)))</formula>
    </cfRule>
    <cfRule type="containsText" dxfId="3" priority="4" operator="containsText" text="canceled">
      <formula>NOT(ISERROR(SEARCH("canceled",G1)))</formula>
    </cfRule>
    <cfRule type="containsText" dxfId="2" priority="5" operator="containsText" text="successful">
      <formula>NOT(ISERROR(SEARCH("successful",G1)))</formula>
    </cfRule>
    <cfRule type="containsText" dxfId="1" priority="6" operator="containsText" text="failed">
      <formula>NOT(ISERROR(SEARCH("failed",G1)))</formula>
    </cfRule>
  </conditionalFormatting>
  <conditionalFormatting sqref="F1:F1048576">
    <cfRule type="colorScale" priority="2">
      <colorScale>
        <cfvo type="num" val="0"/>
        <cfvo type="num" val="1"/>
        <cfvo type="num" val="2"/>
        <color rgb="FFC00000"/>
        <color rgb="FF00B050"/>
        <color rgb="FF00B0F0"/>
      </colorScale>
    </cfRule>
  </conditionalFormatting>
  <conditionalFormatting sqref="S2">
    <cfRule type="containsText" dxfId="0" priority="1" operator="containsText" text="/">
      <formula>NOT(ISERROR(SEARCH("/",S2)))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Parent Chart</vt:lpstr>
      <vt:lpstr>Child Chart</vt:lpstr>
      <vt:lpstr>Time based-outcome</vt:lpstr>
      <vt:lpstr>Campaign Backing</vt:lpstr>
      <vt:lpstr>Sheet3</vt:lpstr>
      <vt:lpstr>Outcome Based on Goal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Alex Rosenberg</cp:lastModifiedBy>
  <dcterms:created xsi:type="dcterms:W3CDTF">2021-09-29T18:52:28Z</dcterms:created>
  <dcterms:modified xsi:type="dcterms:W3CDTF">2022-12-10T23:17:36Z</dcterms:modified>
</cp:coreProperties>
</file>