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GT 40750 Fall 2016\Exams\Final\"/>
    </mc:Choice>
  </mc:AlternateContent>
  <bookViews>
    <workbookView xWindow="240" yWindow="20" windowWidth="8460" windowHeight="3990" firstSheet="1" activeTab="1"/>
  </bookViews>
  <sheets>
    <sheet name="RiskSerializationData" sheetId="5" state="hidden" r:id="rId1"/>
    <sheet name="Shell" sheetId="7" r:id="rId2"/>
    <sheet name="Model" sheetId="8" r:id="rId3"/>
    <sheet name="Results" sheetId="2" r:id="rId4"/>
    <sheet name="Simulation Results" sheetId="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"S3UJHMVXXPRZI3XSVMPFFYBD"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7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O4" i="5" l="1"/>
  <c r="AN4" i="5"/>
  <c r="AG4" i="5"/>
  <c r="A4" i="5"/>
  <c r="AN3" i="5"/>
  <c r="AG3" i="5"/>
  <c r="A3" i="5"/>
  <c r="C8" i="2"/>
  <c r="C10" i="8"/>
  <c r="C8" i="8"/>
  <c r="C11" i="8" s="1"/>
  <c r="C12" i="8" s="1"/>
  <c r="C15" i="8" s="1"/>
  <c r="C10" i="2"/>
  <c r="AV4" i="5"/>
  <c r="C11" i="2" l="1"/>
  <c r="C12" i="2" s="1"/>
  <c r="C15" i="2" s="1"/>
  <c r="C14" i="8"/>
  <c r="C16" i="8"/>
  <c r="C14" i="2" l="1"/>
  <c r="C16" i="2" s="1"/>
</calcChain>
</file>

<file path=xl/sharedStrings.xml><?xml version="1.0" encoding="utf-8"?>
<sst xmlns="http://schemas.openxmlformats.org/spreadsheetml/2006/main" count="95" uniqueCount="31">
  <si>
    <t>Seats Available</t>
  </si>
  <si>
    <t>Ticket Price per Seat</t>
  </si>
  <si>
    <t>Prob. of No-Show</t>
  </si>
  <si>
    <t>Cost of Bumping</t>
  </si>
  <si>
    <t>Seats Demanded</t>
  </si>
  <si>
    <t>Tickets Sold</t>
  </si>
  <si>
    <t>Piedmont Commuter Airlines</t>
  </si>
  <si>
    <t>(from Spreadsheet Modeling and Decision Analysis by Ragsdale)</t>
  </si>
  <si>
    <t>Demand</t>
  </si>
  <si>
    <t>Probability</t>
  </si>
  <si>
    <t>Passengers Wanting to Board</t>
  </si>
  <si>
    <t>Max # of Reservations to Accept</t>
  </si>
  <si>
    <t>GF1_rK0qDwEACACyAAwjACYAPQBRAFoAWwBnAHMAkAApAKwALQD//wAAAAABAQEAAQQAAAAABiQjLCMjMAAAAAEOUHJvZml0IChTaW0jMSkBAAEBBQABAAEDAQEA/wEBAQEBAAEBAQACAAEBAQEBAAEBAQACAAF3AAIVAA5Qcm9maXQgKFNpbSMxKQAALwECAAIAmACiAAEBAgGamZmZmZmpPwAAZmZmZmZm7j8AAAUAAQEBAA==</t>
  </si>
  <si>
    <t>&gt;75%</t>
  </si>
  <si>
    <t>&lt;25%</t>
  </si>
  <si>
    <t>&gt;90%</t>
  </si>
  <si>
    <t>GF1_rK0qDwEACAAUAQwjACYAPgCHAJAAkQCdAKkA8gApAA4BLQD//wAAAAABAQEAAQQAAAAAB0dlbmVyYWwAAAABI1Bhc3NlbmdlcnMgV2FudGluZyB0byBCb2FyZCAoU2ltIzEpASBDb21wYXJpc29uIHdpdGggQmlub21pYWwoMTUsMC45KQEBBQABAAEDAQEA/wEBAQEBAAEBAQACAAEBAQEBAAEBAQACAAKwAALeAAAqACNQYXNzZW5nZXJzIFdhbnRpbmcgdG8gQm9hcmQgKFNpbSMxKQAALwECAAIAEgALVGhlb3JldGljYWwBASUBAgD6AAQBAQECAZqZmZmZmak/AABmZmZmZmbuPwAABQABAQEA</t>
  </si>
  <si>
    <t>Cost of Lost Sales</t>
  </si>
  <si>
    <t>Total Cost</t>
  </si>
  <si>
    <t>@RISK Output Results</t>
  </si>
  <si>
    <t>Name</t>
  </si>
  <si>
    <t>Cell</t>
  </si>
  <si>
    <t>Sim#</t>
  </si>
  <si>
    <t>Graph</t>
  </si>
  <si>
    <t>Min</t>
  </si>
  <si>
    <t>Mean</t>
  </si>
  <si>
    <t>Max</t>
  </si>
  <si>
    <t>5%</t>
  </si>
  <si>
    <t>95%</t>
  </si>
  <si>
    <t>Errors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</si>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</sst>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"/>
  </numFmts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3" fontId="2" fillId="0" borderId="10" xfId="1" applyFont="1" applyFill="1" applyBorder="1" applyAlignment="1">
      <alignment vertical="top"/>
    </xf>
    <xf numFmtId="43" fontId="2" fillId="0" borderId="11" xfId="1" applyFont="1" applyFill="1" applyBorder="1" applyAlignment="1">
      <alignment vertical="top"/>
    </xf>
    <xf numFmtId="43" fontId="2" fillId="0" borderId="11" xfId="1" applyFont="1" applyFill="1" applyBorder="1" applyAlignment="1">
      <alignment horizontal="left" vertical="center"/>
    </xf>
    <xf numFmtId="49" fontId="2" fillId="0" borderId="11" xfId="1" applyNumberFormat="1" applyFont="1" applyFill="1" applyBorder="1" applyAlignment="1">
      <alignment vertical="top"/>
    </xf>
    <xf numFmtId="43" fontId="2" fillId="0" borderId="12" xfId="1" applyFont="1" applyFill="1" applyBorder="1" applyAlignment="1">
      <alignment vertical="top"/>
    </xf>
    <xf numFmtId="0" fontId="2" fillId="0" borderId="13" xfId="1" applyNumberFormat="1" applyFont="1" applyFill="1" applyBorder="1" applyAlignment="1">
      <alignment horizontal="left" vertical="center" wrapText="1"/>
    </xf>
    <xf numFmtId="0" fontId="2" fillId="0" borderId="14" xfId="1" applyNumberFormat="1" applyFont="1" applyFill="1" applyBorder="1" applyAlignment="1">
      <alignment horizontal="left" vertical="center" wrapText="1"/>
    </xf>
    <xf numFmtId="0" fontId="2" fillId="0" borderId="14" xfId="1" applyNumberFormat="1" applyFont="1" applyFill="1" applyBorder="1" applyAlignment="1">
      <alignment horizontal="left" vertical="center"/>
    </xf>
    <xf numFmtId="164" fontId="2" fillId="0" borderId="14" xfId="1" applyNumberFormat="1" applyFont="1" applyFill="1" applyBorder="1" applyAlignment="1">
      <alignment horizontal="left" vertical="center" wrapText="1"/>
    </xf>
    <xf numFmtId="0" fontId="2" fillId="0" borderId="15" xfId="1" applyNumberFormat="1" applyFont="1" applyFill="1" applyBorder="1" applyAlignment="1">
      <alignment horizontal="left" vertical="center" wrapText="1"/>
    </xf>
    <xf numFmtId="0" fontId="2" fillId="0" borderId="16" xfId="1" applyNumberFormat="1" applyFont="1" applyFill="1" applyBorder="1" applyAlignment="1">
      <alignment horizontal="left" vertical="center" wrapText="1"/>
    </xf>
    <xf numFmtId="0" fontId="2" fillId="0" borderId="17" xfId="1" applyNumberFormat="1" applyFont="1" applyFill="1" applyBorder="1" applyAlignment="1">
      <alignment horizontal="left" vertical="center" wrapText="1"/>
    </xf>
    <xf numFmtId="0" fontId="2" fillId="0" borderId="17" xfId="1" applyNumberFormat="1" applyFont="1" applyFill="1" applyBorder="1" applyAlignment="1">
      <alignment horizontal="left" vertical="center"/>
    </xf>
    <xf numFmtId="164" fontId="2" fillId="0" borderId="17" xfId="1" applyNumberFormat="1" applyFont="1" applyFill="1" applyBorder="1" applyAlignment="1">
      <alignment horizontal="left" vertical="center" wrapText="1"/>
    </xf>
    <xf numFmtId="0" fontId="2" fillId="0" borderId="18" xfId="1" applyNumberFormat="1" applyFont="1" applyFill="1" applyBorder="1" applyAlignment="1">
      <alignment horizontal="left" vertical="center" wrapText="1"/>
    </xf>
    <xf numFmtId="0" fontId="2" fillId="0" borderId="19" xfId="1" applyNumberFormat="1" applyFont="1" applyFill="1" applyBorder="1" applyAlignment="1">
      <alignment horizontal="left" vertical="center" wrapText="1"/>
    </xf>
    <xf numFmtId="0" fontId="2" fillId="0" borderId="20" xfId="1" applyNumberFormat="1" applyFont="1" applyFill="1" applyBorder="1" applyAlignment="1">
      <alignment horizontal="left" vertical="center" wrapText="1"/>
    </xf>
    <xf numFmtId="0" fontId="2" fillId="0" borderId="20" xfId="1" applyNumberFormat="1" applyFont="1" applyFill="1" applyBorder="1" applyAlignment="1">
      <alignment horizontal="left" vertical="center"/>
    </xf>
    <xf numFmtId="164" fontId="2" fillId="0" borderId="20" xfId="1" applyNumberFormat="1" applyFont="1" applyFill="1" applyBorder="1" applyAlignment="1">
      <alignment horizontal="left" vertical="center" wrapText="1"/>
    </xf>
    <xf numFmtId="0" fontId="2" fillId="0" borderId="21" xfId="1" applyNumberFormat="1" applyFont="1" applyFill="1" applyBorder="1" applyAlignment="1">
      <alignment horizontal="left" vertical="center" wrapText="1"/>
    </xf>
    <xf numFmtId="0" fontId="2" fillId="0" borderId="22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2" fillId="0" borderId="24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9525</xdr:rowOff>
    </xdr:from>
    <xdr:to>
      <xdr:col>4</xdr:col>
      <xdr:colOff>0</xdr:colOff>
      <xdr:row>4</xdr:row>
      <xdr:rowOff>0</xdr:rowOff>
    </xdr:to>
    <xdr:pic>
      <xdr:nvPicPr>
        <xdr:cNvPr id="2" name="Picture 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912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4</xdr:row>
      <xdr:rowOff>9525</xdr:rowOff>
    </xdr:from>
    <xdr:to>
      <xdr:col>4</xdr:col>
      <xdr:colOff>0</xdr:colOff>
      <xdr:row>5</xdr:row>
      <xdr:rowOff>0</xdr:rowOff>
    </xdr:to>
    <xdr:pic>
      <xdr:nvPicPr>
        <xdr:cNvPr id="3" name="Picture 2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917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5</xdr:row>
      <xdr:rowOff>9525</xdr:rowOff>
    </xdr:from>
    <xdr:to>
      <xdr:col>4</xdr:col>
      <xdr:colOff>0</xdr:colOff>
      <xdr:row>6</xdr:row>
      <xdr:rowOff>0</xdr:rowOff>
    </xdr:to>
    <xdr:pic>
      <xdr:nvPicPr>
        <xdr:cNvPr id="4" name="Picture 3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922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6</xdr:row>
      <xdr:rowOff>9525</xdr:rowOff>
    </xdr:from>
    <xdr:to>
      <xdr:col>4</xdr:col>
      <xdr:colOff>0</xdr:colOff>
      <xdr:row>7</xdr:row>
      <xdr:rowOff>0</xdr:rowOff>
    </xdr:to>
    <xdr:pic>
      <xdr:nvPicPr>
        <xdr:cNvPr id="5" name="Picture 4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927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7</xdr:row>
      <xdr:rowOff>9525</xdr:rowOff>
    </xdr:from>
    <xdr:to>
      <xdr:col>4</xdr:col>
      <xdr:colOff>0</xdr:colOff>
      <xdr:row>8</xdr:row>
      <xdr:rowOff>0</xdr:rowOff>
    </xdr:to>
    <xdr:pic>
      <xdr:nvPicPr>
        <xdr:cNvPr id="6" name="Picture 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932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9525</xdr:rowOff>
    </xdr:from>
    <xdr:to>
      <xdr:col>4</xdr:col>
      <xdr:colOff>0</xdr:colOff>
      <xdr:row>9</xdr:row>
      <xdr:rowOff>0</xdr:rowOff>
    </xdr:to>
    <xdr:pic>
      <xdr:nvPicPr>
        <xdr:cNvPr id="7" name="Picture 6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1937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9</xdr:row>
      <xdr:rowOff>9525</xdr:rowOff>
    </xdr:from>
    <xdr:to>
      <xdr:col>4</xdr:col>
      <xdr:colOff>0</xdr:colOff>
      <xdr:row>10</xdr:row>
      <xdr:rowOff>0</xdr:rowOff>
    </xdr:to>
    <xdr:pic>
      <xdr:nvPicPr>
        <xdr:cNvPr id="8" name="Picture 7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1942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1"/>
  <sheetViews>
    <sheetView workbookViewId="0"/>
  </sheetViews>
  <sheetFormatPr defaultRowHeight="12.5" x14ac:dyDescent="0.25"/>
  <sheetData>
    <row r="1" spans="1:192" x14ac:dyDescent="0.25">
      <c r="A1">
        <v>2</v>
      </c>
      <c r="B1">
        <v>0</v>
      </c>
    </row>
    <row r="2" spans="1:192" x14ac:dyDescent="0.25">
      <c r="A2">
        <v>0</v>
      </c>
    </row>
    <row r="3" spans="1:192" x14ac:dyDescent="0.25">
      <c r="A3" t="e">
        <f>#REF!</f>
        <v>#REF!</v>
      </c>
      <c r="B3" t="b">
        <v>1</v>
      </c>
      <c r="C3">
        <v>0</v>
      </c>
      <c r="D3">
        <v>7</v>
      </c>
      <c r="E3" t="s">
        <v>12</v>
      </c>
      <c r="F3">
        <v>1</v>
      </c>
      <c r="G3">
        <v>0</v>
      </c>
      <c r="H3">
        <v>0</v>
      </c>
      <c r="J3" t="s">
        <v>13</v>
      </c>
      <c r="K3" t="s">
        <v>14</v>
      </c>
      <c r="L3" t="s">
        <v>15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13</v>
      </c>
      <c r="AU3" t="s">
        <v>14</v>
      </c>
      <c r="AV3" t="s">
        <v>15</v>
      </c>
      <c r="BR3">
        <v>0</v>
      </c>
      <c r="BS3">
        <v>0</v>
      </c>
      <c r="BT3">
        <v>0</v>
      </c>
      <c r="BV3" t="s">
        <v>13</v>
      </c>
      <c r="BW3" t="s">
        <v>14</v>
      </c>
      <c r="BX3" t="s">
        <v>15</v>
      </c>
      <c r="CT3">
        <v>0</v>
      </c>
      <c r="CU3">
        <v>0</v>
      </c>
      <c r="CV3">
        <v>0</v>
      </c>
      <c r="CX3" t="s">
        <v>13</v>
      </c>
      <c r="CY3" t="s">
        <v>14</v>
      </c>
      <c r="CZ3" t="s">
        <v>15</v>
      </c>
      <c r="DV3">
        <v>0</v>
      </c>
      <c r="DW3">
        <v>0</v>
      </c>
      <c r="DX3">
        <v>0</v>
      </c>
      <c r="DZ3" t="s">
        <v>13</v>
      </c>
      <c r="EA3" t="s">
        <v>14</v>
      </c>
      <c r="EB3" t="s">
        <v>15</v>
      </c>
      <c r="EX3">
        <v>0</v>
      </c>
      <c r="EY3">
        <v>0</v>
      </c>
      <c r="EZ3">
        <v>0</v>
      </c>
      <c r="FB3" t="s">
        <v>13</v>
      </c>
      <c r="FC3" t="s">
        <v>14</v>
      </c>
      <c r="FD3" t="s">
        <v>15</v>
      </c>
      <c r="FZ3">
        <v>0</v>
      </c>
      <c r="GA3">
        <v>0</v>
      </c>
      <c r="GB3">
        <v>0</v>
      </c>
      <c r="GD3" t="s">
        <v>13</v>
      </c>
      <c r="GE3" t="s">
        <v>14</v>
      </c>
      <c r="GF3" t="s">
        <v>15</v>
      </c>
    </row>
    <row r="4" spans="1:192" x14ac:dyDescent="0.25">
      <c r="A4" t="e">
        <f>#REF!</f>
        <v>#REF!</v>
      </c>
      <c r="B4" t="b">
        <v>0</v>
      </c>
      <c r="C4">
        <v>1</v>
      </c>
      <c r="D4">
        <v>7</v>
      </c>
      <c r="E4" t="s">
        <v>16</v>
      </c>
      <c r="F4">
        <v>2</v>
      </c>
      <c r="G4">
        <v>0</v>
      </c>
      <c r="H4">
        <v>0</v>
      </c>
      <c r="AG4" t="e">
        <f>#REF!</f>
        <v>#REF!</v>
      </c>
      <c r="AH4">
        <v>3</v>
      </c>
      <c r="AI4">
        <v>1</v>
      </c>
      <c r="AJ4" t="b">
        <v>0</v>
      </c>
      <c r="AK4" t="b">
        <v>0</v>
      </c>
      <c r="AL4">
        <v>1</v>
      </c>
      <c r="AM4" t="b">
        <v>0</v>
      </c>
      <c r="AN4" t="e">
        <f>_</f>
        <v>#NAME?</v>
      </c>
      <c r="AO4" t="e">
        <f>#REF!</f>
        <v>#REF!</v>
      </c>
      <c r="AP4">
        <v>3</v>
      </c>
      <c r="AQ4">
        <v>1</v>
      </c>
      <c r="AR4" t="b">
        <v>1</v>
      </c>
      <c r="AS4" t="b">
        <v>0</v>
      </c>
      <c r="AT4">
        <v>1</v>
      </c>
      <c r="AU4" t="b">
        <v>1</v>
      </c>
      <c r="AV4" t="e">
        <f ca="1">_RiskBinomial(C11,1-C6)</f>
        <v>#NAME?</v>
      </c>
      <c r="AX4">
        <v>0</v>
      </c>
      <c r="AY4">
        <v>0</v>
      </c>
      <c r="AZ4">
        <v>0</v>
      </c>
      <c r="BZ4">
        <v>0</v>
      </c>
      <c r="CA4">
        <v>0</v>
      </c>
      <c r="CB4">
        <v>0</v>
      </c>
      <c r="DB4">
        <v>0</v>
      </c>
      <c r="DC4">
        <v>0</v>
      </c>
      <c r="DD4">
        <v>0</v>
      </c>
      <c r="ED4">
        <v>0</v>
      </c>
      <c r="EE4">
        <v>0</v>
      </c>
      <c r="EF4">
        <v>0</v>
      </c>
      <c r="FF4">
        <v>0</v>
      </c>
      <c r="FG4">
        <v>0</v>
      </c>
      <c r="FH4">
        <v>0</v>
      </c>
      <c r="GH4">
        <v>0</v>
      </c>
      <c r="GI4">
        <v>0</v>
      </c>
      <c r="GJ4">
        <v>0</v>
      </c>
    </row>
    <row r="5" spans="1:192" x14ac:dyDescent="0.25">
      <c r="A5">
        <v>0</v>
      </c>
    </row>
    <row r="6" spans="1:192" x14ac:dyDescent="0.25">
      <c r="A6" t="b">
        <v>0</v>
      </c>
      <c r="B6">
        <v>13995</v>
      </c>
      <c r="C6">
        <v>9675</v>
      </c>
      <c r="D6">
        <v>6180</v>
      </c>
      <c r="E6">
        <v>1260</v>
      </c>
    </row>
    <row r="7" spans="1:192" x14ac:dyDescent="0.25">
      <c r="A7" t="b">
        <v>0</v>
      </c>
      <c r="B7">
        <v>14000</v>
      </c>
      <c r="C7">
        <v>6709.375</v>
      </c>
      <c r="D7">
        <v>11200</v>
      </c>
      <c r="E7">
        <v>500</v>
      </c>
    </row>
    <row r="8" spans="1:192" x14ac:dyDescent="0.25">
      <c r="A8" t="b">
        <v>0</v>
      </c>
      <c r="B8">
        <v>14000</v>
      </c>
      <c r="C8">
        <v>6709.375</v>
      </c>
      <c r="D8">
        <v>11200</v>
      </c>
      <c r="E8">
        <v>1000</v>
      </c>
    </row>
    <row r="9" spans="1:192" x14ac:dyDescent="0.25">
      <c r="A9" t="b">
        <v>0</v>
      </c>
      <c r="B9">
        <v>14000</v>
      </c>
      <c r="C9">
        <v>6709.375</v>
      </c>
      <c r="D9">
        <v>11200</v>
      </c>
      <c r="E9">
        <v>1500</v>
      </c>
    </row>
    <row r="10" spans="1:192" x14ac:dyDescent="0.25">
      <c r="A10" t="b">
        <v>0</v>
      </c>
      <c r="B10">
        <v>14000</v>
      </c>
      <c r="C10">
        <v>6709.375</v>
      </c>
      <c r="D10">
        <v>11200</v>
      </c>
      <c r="E10">
        <v>2000</v>
      </c>
    </row>
    <row r="11" spans="1:192" x14ac:dyDescent="0.25">
      <c r="A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24" sqref="H24"/>
    </sheetView>
  </sheetViews>
  <sheetFormatPr defaultColWidth="9.1796875" defaultRowHeight="15.5" x14ac:dyDescent="0.35"/>
  <cols>
    <col min="1" max="1" width="30.1796875" style="2" bestFit="1" customWidth="1"/>
    <col min="2" max="2" width="30.453125" style="2" customWidth="1"/>
    <col min="3" max="3" width="11.453125" style="2" customWidth="1"/>
    <col min="4" max="4" width="8.1796875" style="2" bestFit="1" customWidth="1"/>
    <col min="5" max="5" width="10.453125" style="2" bestFit="1" customWidth="1"/>
    <col min="6" max="6" width="4.453125" style="2" customWidth="1"/>
    <col min="7" max="7" width="30.1796875" style="2" bestFit="1" customWidth="1"/>
    <col min="8" max="8" width="30.453125" style="2" bestFit="1" customWidth="1"/>
    <col min="9" max="16384" width="9.1796875" style="2"/>
  </cols>
  <sheetData>
    <row r="1" spans="1:8" x14ac:dyDescent="0.35">
      <c r="A1" s="1" t="s">
        <v>6</v>
      </c>
    </row>
    <row r="2" spans="1:8" ht="16" thickBot="1" x14ac:dyDescent="0.4">
      <c r="H2" s="1"/>
    </row>
    <row r="3" spans="1:8" ht="16.5" thickTop="1" thickBot="1" x14ac:dyDescent="0.4">
      <c r="A3" s="2" t="s">
        <v>0</v>
      </c>
      <c r="B3" s="4">
        <v>19</v>
      </c>
      <c r="D3" s="2" t="s">
        <v>8</v>
      </c>
      <c r="E3" s="2" t="s">
        <v>9</v>
      </c>
      <c r="G3" s="2" t="s">
        <v>11</v>
      </c>
    </row>
    <row r="4" spans="1:8" ht="16" thickTop="1" x14ac:dyDescent="0.35">
      <c r="A4" s="2" t="s">
        <v>1</v>
      </c>
      <c r="B4" s="5">
        <v>250</v>
      </c>
      <c r="D4" s="8">
        <v>14</v>
      </c>
      <c r="E4" s="9">
        <v>0.03</v>
      </c>
      <c r="G4" s="2">
        <v>19</v>
      </c>
    </row>
    <row r="5" spans="1:8" x14ac:dyDescent="0.35">
      <c r="A5" s="2" t="s">
        <v>2</v>
      </c>
      <c r="B5" s="6">
        <v>0.1</v>
      </c>
      <c r="D5" s="10">
        <v>15</v>
      </c>
      <c r="E5" s="11">
        <v>0.05</v>
      </c>
      <c r="G5" s="2">
        <v>20</v>
      </c>
    </row>
    <row r="6" spans="1:8" ht="16" thickBot="1" x14ac:dyDescent="0.4">
      <c r="A6" s="2" t="s">
        <v>3</v>
      </c>
      <c r="B6" s="7">
        <v>400</v>
      </c>
      <c r="D6" s="10">
        <v>16</v>
      </c>
      <c r="E6" s="11">
        <v>7.0000000000000007E-2</v>
      </c>
      <c r="G6" s="2">
        <v>21</v>
      </c>
    </row>
    <row r="7" spans="1:8" ht="16" thickTop="1" x14ac:dyDescent="0.35">
      <c r="A7" s="2" t="s">
        <v>11</v>
      </c>
      <c r="B7" s="34"/>
      <c r="D7" s="10">
        <v>17</v>
      </c>
      <c r="E7" s="11">
        <v>0.09</v>
      </c>
      <c r="G7" s="2">
        <v>22</v>
      </c>
    </row>
    <row r="8" spans="1:8" x14ac:dyDescent="0.35">
      <c r="D8" s="10">
        <v>18</v>
      </c>
      <c r="E8" s="11">
        <v>0.11</v>
      </c>
      <c r="G8" s="2">
        <v>23</v>
      </c>
    </row>
    <row r="9" spans="1:8" x14ac:dyDescent="0.35">
      <c r="A9" s="2" t="s">
        <v>4</v>
      </c>
      <c r="B9" s="35"/>
      <c r="D9" s="10">
        <v>19</v>
      </c>
      <c r="E9" s="11">
        <v>0.15</v>
      </c>
      <c r="G9" s="2">
        <v>24</v>
      </c>
    </row>
    <row r="10" spans="1:8" x14ac:dyDescent="0.35">
      <c r="A10" s="2" t="s">
        <v>5</v>
      </c>
      <c r="B10" s="35"/>
      <c r="D10" s="10">
        <v>20</v>
      </c>
      <c r="E10" s="11">
        <v>0.18</v>
      </c>
    </row>
    <row r="11" spans="1:8" x14ac:dyDescent="0.35">
      <c r="A11" s="2" t="s">
        <v>10</v>
      </c>
      <c r="B11" s="35"/>
      <c r="D11" s="10">
        <v>21</v>
      </c>
      <c r="E11" s="11">
        <v>0.14000000000000001</v>
      </c>
    </row>
    <row r="12" spans="1:8" x14ac:dyDescent="0.35">
      <c r="D12" s="10">
        <v>22</v>
      </c>
      <c r="E12" s="11">
        <v>0.08</v>
      </c>
    </row>
    <row r="13" spans="1:8" x14ac:dyDescent="0.35">
      <c r="A13" s="2" t="s">
        <v>17</v>
      </c>
      <c r="B13" s="36"/>
      <c r="D13" s="10">
        <v>23</v>
      </c>
      <c r="E13" s="11">
        <v>0.05</v>
      </c>
    </row>
    <row r="14" spans="1:8" ht="16" thickBot="1" x14ac:dyDescent="0.4">
      <c r="A14" s="2" t="s">
        <v>3</v>
      </c>
      <c r="B14" s="36"/>
      <c r="D14" s="12">
        <v>24</v>
      </c>
      <c r="E14" s="13">
        <v>0.05</v>
      </c>
    </row>
    <row r="15" spans="1:8" ht="16" thickTop="1" x14ac:dyDescent="0.35">
      <c r="A15" s="2" t="s">
        <v>18</v>
      </c>
      <c r="B15" s="3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6" sqref="C16"/>
    </sheetView>
  </sheetViews>
  <sheetFormatPr defaultColWidth="9.1796875" defaultRowHeight="15.5" x14ac:dyDescent="0.35"/>
  <cols>
    <col min="1" max="1" width="5.1796875" style="2" customWidth="1"/>
    <col min="2" max="2" width="15.26953125" style="2" bestFit="1" customWidth="1"/>
    <col min="3" max="3" width="14.453125" style="2" bestFit="1" customWidth="1"/>
    <col min="4" max="4" width="5.1796875" style="2" customWidth="1"/>
    <col min="5" max="5" width="4.26953125" style="2" bestFit="1" customWidth="1"/>
    <col min="6" max="6" width="5.26953125" style="2" bestFit="1" customWidth="1"/>
    <col min="7" max="7" width="5.1796875" style="2" customWidth="1"/>
    <col min="8" max="8" width="15.26953125" style="2" customWidth="1"/>
    <col min="9" max="16384" width="9.1796875" style="2"/>
  </cols>
  <sheetData>
    <row r="1" spans="1:8" x14ac:dyDescent="0.35">
      <c r="A1" s="38" t="s">
        <v>6</v>
      </c>
      <c r="B1" s="38"/>
      <c r="C1" s="38"/>
    </row>
    <row r="2" spans="1:8" x14ac:dyDescent="0.35">
      <c r="A2" s="39" t="s">
        <v>7</v>
      </c>
      <c r="B2" s="39"/>
      <c r="C2" s="39"/>
    </row>
    <row r="3" spans="1:8" ht="16" thickBot="1" x14ac:dyDescent="0.4">
      <c r="H3" s="1"/>
    </row>
    <row r="4" spans="1:8" ht="16.5" thickTop="1" thickBot="1" x14ac:dyDescent="0.4">
      <c r="B4" s="2" t="s">
        <v>0</v>
      </c>
      <c r="C4" s="4">
        <v>19</v>
      </c>
      <c r="E4" s="2" t="s">
        <v>8</v>
      </c>
      <c r="F4" s="2" t="s">
        <v>9</v>
      </c>
      <c r="H4" s="2" t="s">
        <v>11</v>
      </c>
    </row>
    <row r="5" spans="1:8" ht="16" thickTop="1" x14ac:dyDescent="0.35">
      <c r="B5" s="2" t="s">
        <v>1</v>
      </c>
      <c r="C5" s="5">
        <v>250</v>
      </c>
      <c r="E5" s="8">
        <v>14</v>
      </c>
      <c r="F5" s="9">
        <v>0.03</v>
      </c>
      <c r="H5" s="2">
        <v>19</v>
      </c>
    </row>
    <row r="6" spans="1:8" x14ac:dyDescent="0.3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" thickBot="1" x14ac:dyDescent="0.4">
      <c r="B7" s="2" t="s">
        <v>3</v>
      </c>
      <c r="C7" s="7">
        <v>400</v>
      </c>
      <c r="E7" s="10">
        <v>16</v>
      </c>
      <c r="F7" s="11">
        <v>7.0000000000000007E-2</v>
      </c>
      <c r="H7" s="2">
        <v>21</v>
      </c>
    </row>
    <row r="8" spans="1:8" ht="16" thickTop="1" x14ac:dyDescent="0.35">
      <c r="B8" s="2" t="s">
        <v>11</v>
      </c>
      <c r="C8" s="2">
        <f ca="1">_xll.RiskSimtable(H5:H11)</f>
        <v>19</v>
      </c>
      <c r="E8" s="10">
        <v>17</v>
      </c>
      <c r="F8" s="11">
        <v>0.09</v>
      </c>
      <c r="H8" s="2">
        <v>22</v>
      </c>
    </row>
    <row r="9" spans="1:8" x14ac:dyDescent="0.35">
      <c r="E9" s="10">
        <v>18</v>
      </c>
      <c r="F9" s="11">
        <v>0.11</v>
      </c>
      <c r="H9" s="2">
        <v>23</v>
      </c>
    </row>
    <row r="10" spans="1:8" x14ac:dyDescent="0.35">
      <c r="B10" s="2" t="s">
        <v>4</v>
      </c>
      <c r="C10" s="2">
        <f ca="1">_xll.RiskDiscrete(E5:E16,F5:F16)</f>
        <v>25</v>
      </c>
      <c r="E10" s="10">
        <v>19</v>
      </c>
      <c r="F10" s="11">
        <v>0.15</v>
      </c>
      <c r="H10" s="2">
        <v>24</v>
      </c>
    </row>
    <row r="11" spans="1:8" x14ac:dyDescent="0.35">
      <c r="B11" s="2" t="s">
        <v>5</v>
      </c>
      <c r="C11" s="2">
        <f ca="1">MIN(C8,C10)</f>
        <v>19</v>
      </c>
      <c r="E11" s="10">
        <v>20</v>
      </c>
      <c r="F11" s="11">
        <v>0.18</v>
      </c>
      <c r="H11" s="2">
        <v>25</v>
      </c>
    </row>
    <row r="12" spans="1:8" x14ac:dyDescent="0.35">
      <c r="B12" s="2" t="s">
        <v>10</v>
      </c>
      <c r="C12" s="2">
        <f ca="1">_xll.RiskBinomial(C11,1-C6)</f>
        <v>18</v>
      </c>
      <c r="E12" s="10">
        <v>21</v>
      </c>
      <c r="F12" s="11">
        <v>0.14000000000000001</v>
      </c>
    </row>
    <row r="13" spans="1:8" x14ac:dyDescent="0.35">
      <c r="E13" s="10">
        <v>22</v>
      </c>
      <c r="F13" s="11">
        <v>0.08</v>
      </c>
    </row>
    <row r="14" spans="1:8" x14ac:dyDescent="0.35">
      <c r="B14" s="2" t="s">
        <v>17</v>
      </c>
      <c r="C14" s="3">
        <f ca="1">C5*MAX(C10-C11,0)</f>
        <v>1500</v>
      </c>
      <c r="E14" s="10">
        <v>23</v>
      </c>
      <c r="F14" s="11">
        <v>0.05</v>
      </c>
    </row>
    <row r="15" spans="1:8" x14ac:dyDescent="0.35">
      <c r="B15" s="2" t="s">
        <v>3</v>
      </c>
      <c r="C15" s="3">
        <f ca="1">C7*MAX(C12-C4,0)</f>
        <v>0</v>
      </c>
      <c r="E15" s="10">
        <v>24</v>
      </c>
      <c r="F15" s="11">
        <v>0.03</v>
      </c>
    </row>
    <row r="16" spans="1:8" ht="16" thickBot="1" x14ac:dyDescent="0.4">
      <c r="B16" s="2" t="s">
        <v>18</v>
      </c>
      <c r="C16" s="3">
        <f ca="1">_xll.RiskOutput()+C14+C15</f>
        <v>1500</v>
      </c>
      <c r="E16" s="12">
        <v>25</v>
      </c>
      <c r="F16" s="13">
        <v>0.02</v>
      </c>
    </row>
    <row r="17" ht="16" thickTop="1" x14ac:dyDescent="0.35"/>
  </sheetData>
  <mergeCells count="2">
    <mergeCell ref="A1:C1"/>
    <mergeCell ref="A2:C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9" sqref="L9"/>
    </sheetView>
  </sheetViews>
  <sheetFormatPr defaultColWidth="9.1796875" defaultRowHeight="15.5" x14ac:dyDescent="0.35"/>
  <cols>
    <col min="1" max="1" width="5.1796875" style="2" customWidth="1"/>
    <col min="2" max="2" width="30.453125" style="2" bestFit="1" customWidth="1"/>
    <col min="3" max="3" width="30.7265625" style="2" customWidth="1"/>
    <col min="4" max="4" width="5.1796875" style="2" customWidth="1"/>
    <col min="5" max="5" width="9" style="2" bestFit="1" customWidth="1"/>
    <col min="6" max="6" width="11.26953125" style="2" bestFit="1" customWidth="1"/>
    <col min="7" max="7" width="5.1796875" style="2" customWidth="1"/>
    <col min="8" max="8" width="30.453125" style="2" bestFit="1" customWidth="1"/>
    <col min="9" max="16384" width="9.1796875" style="2"/>
  </cols>
  <sheetData>
    <row r="1" spans="1:8" x14ac:dyDescent="0.35">
      <c r="A1" s="1" t="s">
        <v>6</v>
      </c>
    </row>
    <row r="2" spans="1:8" x14ac:dyDescent="0.35">
      <c r="A2" s="2" t="s">
        <v>7</v>
      </c>
    </row>
    <row r="3" spans="1:8" ht="16" thickBot="1" x14ac:dyDescent="0.4">
      <c r="H3" s="1"/>
    </row>
    <row r="4" spans="1:8" ht="16.5" thickTop="1" thickBot="1" x14ac:dyDescent="0.4">
      <c r="B4" s="2" t="s">
        <v>0</v>
      </c>
      <c r="C4" s="4">
        <v>19</v>
      </c>
      <c r="E4" s="2" t="s">
        <v>8</v>
      </c>
      <c r="F4" s="2" t="s">
        <v>9</v>
      </c>
      <c r="H4" s="2" t="s">
        <v>11</v>
      </c>
    </row>
    <row r="5" spans="1:8" ht="16" thickTop="1" x14ac:dyDescent="0.35">
      <c r="B5" s="2" t="s">
        <v>1</v>
      </c>
      <c r="C5" s="5">
        <v>250</v>
      </c>
      <c r="E5" s="8">
        <v>14</v>
      </c>
      <c r="F5" s="9">
        <v>0.03</v>
      </c>
      <c r="H5" s="2">
        <v>19</v>
      </c>
    </row>
    <row r="6" spans="1:8" x14ac:dyDescent="0.3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" thickBot="1" x14ac:dyDescent="0.4">
      <c r="B7" s="2" t="s">
        <v>3</v>
      </c>
      <c r="C7" s="7">
        <v>400</v>
      </c>
      <c r="E7" s="10">
        <v>16</v>
      </c>
      <c r="F7" s="11">
        <v>7.0000000000000007E-2</v>
      </c>
      <c r="H7" s="2">
        <v>21</v>
      </c>
    </row>
    <row r="8" spans="1:8" ht="16" thickTop="1" x14ac:dyDescent="0.35">
      <c r="B8" s="2" t="s">
        <v>11</v>
      </c>
      <c r="C8" s="2">
        <f ca="1">_xll.RiskSimtable(H5:H11)</f>
        <v>19</v>
      </c>
      <c r="E8" s="10">
        <v>17</v>
      </c>
      <c r="F8" s="11">
        <v>0.09</v>
      </c>
      <c r="H8" s="2">
        <v>22</v>
      </c>
    </row>
    <row r="9" spans="1:8" x14ac:dyDescent="0.35">
      <c r="E9" s="10">
        <v>18</v>
      </c>
      <c r="F9" s="11">
        <v>0.11</v>
      </c>
      <c r="H9" s="2">
        <v>23</v>
      </c>
    </row>
    <row r="10" spans="1:8" x14ac:dyDescent="0.35">
      <c r="B10" s="2" t="s">
        <v>4</v>
      </c>
      <c r="C10" s="2">
        <f ca="1">_xll.RiskDiscrete(E5:E16,F5:F16)</f>
        <v>19</v>
      </c>
      <c r="E10" s="10">
        <v>19</v>
      </c>
      <c r="F10" s="11">
        <v>0.15</v>
      </c>
      <c r="H10" s="2">
        <v>24</v>
      </c>
    </row>
    <row r="11" spans="1:8" x14ac:dyDescent="0.35">
      <c r="B11" s="2" t="s">
        <v>5</v>
      </c>
      <c r="C11" s="2">
        <f ca="1">MIN(C8,C10)</f>
        <v>19</v>
      </c>
      <c r="E11" s="10">
        <v>20</v>
      </c>
      <c r="F11" s="11">
        <v>0.18</v>
      </c>
      <c r="H11" s="2">
        <v>25</v>
      </c>
    </row>
    <row r="12" spans="1:8" x14ac:dyDescent="0.35">
      <c r="B12" s="2" t="s">
        <v>10</v>
      </c>
      <c r="C12" s="2">
        <f ca="1">_xll.RiskBinomial(C11,1-C6)</f>
        <v>16</v>
      </c>
      <c r="E12" s="10">
        <v>21</v>
      </c>
      <c r="F12" s="11">
        <v>0.14000000000000001</v>
      </c>
    </row>
    <row r="13" spans="1:8" x14ac:dyDescent="0.35">
      <c r="E13" s="10">
        <v>22</v>
      </c>
      <c r="F13" s="11">
        <v>0.08</v>
      </c>
    </row>
    <row r="14" spans="1:8" x14ac:dyDescent="0.35">
      <c r="B14" s="2" t="s">
        <v>17</v>
      </c>
      <c r="C14" s="3">
        <f ca="1">C5*MAX(C10-C11,0)</f>
        <v>0</v>
      </c>
      <c r="E14" s="10">
        <v>23</v>
      </c>
      <c r="F14" s="11">
        <v>0.05</v>
      </c>
    </row>
    <row r="15" spans="1:8" x14ac:dyDescent="0.35">
      <c r="B15" s="2" t="s">
        <v>3</v>
      </c>
      <c r="C15" s="3">
        <f ca="1">C7*MAX(C12-C4,0)</f>
        <v>0</v>
      </c>
      <c r="E15" s="10">
        <v>24</v>
      </c>
      <c r="F15" s="11">
        <v>0.03</v>
      </c>
    </row>
    <row r="16" spans="1:8" ht="16" thickBot="1" x14ac:dyDescent="0.4">
      <c r="B16" s="2" t="s">
        <v>18</v>
      </c>
      <c r="C16" s="3">
        <f ca="1">_xll.RiskOutput()+C14+C15</f>
        <v>0</v>
      </c>
      <c r="E16" s="12">
        <v>25</v>
      </c>
      <c r="F16" s="13">
        <v>0.02</v>
      </c>
    </row>
    <row r="17" ht="16" thickTop="1" x14ac:dyDescent="0.3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R10" sqref="R10"/>
    </sheetView>
  </sheetViews>
  <sheetFormatPr defaultColWidth="9.1796875" defaultRowHeight="15.5" x14ac:dyDescent="0.35"/>
  <cols>
    <col min="1" max="1" width="10.1796875" style="2" bestFit="1" customWidth="1"/>
    <col min="2" max="2" width="5.81640625" style="2" bestFit="1" customWidth="1"/>
    <col min="3" max="3" width="6.81640625" style="2" bestFit="1" customWidth="1"/>
    <col min="4" max="4" width="7.81640625" style="2" bestFit="1" customWidth="1"/>
    <col min="5" max="5" width="4.453125" style="2" bestFit="1" customWidth="1"/>
    <col min="6" max="6" width="6" style="2" bestFit="1" customWidth="1"/>
    <col min="7" max="7" width="7.26953125" style="2" bestFit="1" customWidth="1"/>
    <col min="8" max="8" width="4" style="2" bestFit="1" customWidth="1"/>
    <col min="9" max="9" width="7.26953125" style="2" bestFit="1" customWidth="1"/>
    <col min="10" max="10" width="7.81640625" style="2" bestFit="1" customWidth="1"/>
    <col min="11" max="16384" width="9.1796875" style="2"/>
  </cols>
  <sheetData>
    <row r="1" spans="1:10" x14ac:dyDescent="0.35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6" thickBot="1" x14ac:dyDescent="0.4"/>
    <row r="3" spans="1:10" x14ac:dyDescent="0.35">
      <c r="A3" s="14" t="s">
        <v>20</v>
      </c>
      <c r="B3" s="15" t="s">
        <v>21</v>
      </c>
      <c r="C3" s="15" t="s">
        <v>22</v>
      </c>
      <c r="D3" s="16" t="s">
        <v>23</v>
      </c>
      <c r="E3" s="17" t="s">
        <v>24</v>
      </c>
      <c r="F3" s="17" t="s">
        <v>25</v>
      </c>
      <c r="G3" s="17" t="s">
        <v>26</v>
      </c>
      <c r="H3" s="17" t="s">
        <v>27</v>
      </c>
      <c r="I3" s="17" t="s">
        <v>28</v>
      </c>
      <c r="J3" s="18" t="s">
        <v>29</v>
      </c>
    </row>
    <row r="4" spans="1:10" x14ac:dyDescent="0.35">
      <c r="A4" s="19" t="s">
        <v>18</v>
      </c>
      <c r="B4" s="20" t="s">
        <v>30</v>
      </c>
      <c r="C4" s="20">
        <v>1</v>
      </c>
      <c r="D4" s="21"/>
      <c r="E4" s="22">
        <v>0</v>
      </c>
      <c r="F4" s="22">
        <v>292.5</v>
      </c>
      <c r="G4" s="22">
        <v>1500</v>
      </c>
      <c r="H4" s="22">
        <v>0</v>
      </c>
      <c r="I4" s="22">
        <v>1000</v>
      </c>
      <c r="J4" s="23">
        <v>0</v>
      </c>
    </row>
    <row r="5" spans="1:10" x14ac:dyDescent="0.35">
      <c r="A5" s="24" t="s">
        <v>18</v>
      </c>
      <c r="B5" s="25" t="s">
        <v>30</v>
      </c>
      <c r="C5" s="25">
        <v>2</v>
      </c>
      <c r="D5" s="26"/>
      <c r="E5" s="27">
        <v>0</v>
      </c>
      <c r="F5" s="27">
        <v>192.3</v>
      </c>
      <c r="G5" s="27">
        <v>1650</v>
      </c>
      <c r="H5" s="27">
        <v>0</v>
      </c>
      <c r="I5" s="27">
        <v>1000</v>
      </c>
      <c r="J5" s="28">
        <v>0</v>
      </c>
    </row>
    <row r="6" spans="1:10" x14ac:dyDescent="0.35">
      <c r="A6" s="24" t="s">
        <v>18</v>
      </c>
      <c r="B6" s="25" t="s">
        <v>30</v>
      </c>
      <c r="C6" s="25">
        <v>3</v>
      </c>
      <c r="D6" s="26"/>
      <c r="E6" s="27">
        <v>0</v>
      </c>
      <c r="F6" s="27">
        <v>156.97999999999999</v>
      </c>
      <c r="G6" s="27">
        <v>1800</v>
      </c>
      <c r="H6" s="27">
        <v>0</v>
      </c>
      <c r="I6" s="27">
        <v>900</v>
      </c>
      <c r="J6" s="28">
        <v>0</v>
      </c>
    </row>
    <row r="7" spans="1:10" x14ac:dyDescent="0.35">
      <c r="A7" s="24" t="s">
        <v>18</v>
      </c>
      <c r="B7" s="25" t="s">
        <v>30</v>
      </c>
      <c r="C7" s="25">
        <v>4</v>
      </c>
      <c r="D7" s="26"/>
      <c r="E7" s="27">
        <v>0</v>
      </c>
      <c r="F7" s="27">
        <v>154.02000000000001</v>
      </c>
      <c r="G7" s="27">
        <v>1950</v>
      </c>
      <c r="H7" s="27">
        <v>0</v>
      </c>
      <c r="I7" s="27">
        <v>900</v>
      </c>
      <c r="J7" s="28">
        <v>0</v>
      </c>
    </row>
    <row r="8" spans="1:10" x14ac:dyDescent="0.35">
      <c r="A8" s="24" t="s">
        <v>18</v>
      </c>
      <c r="B8" s="25" t="s">
        <v>30</v>
      </c>
      <c r="C8" s="25">
        <v>5</v>
      </c>
      <c r="D8" s="26"/>
      <c r="E8" s="27">
        <v>0</v>
      </c>
      <c r="F8" s="27">
        <v>159.1</v>
      </c>
      <c r="G8" s="27">
        <v>2100</v>
      </c>
      <c r="H8" s="27">
        <v>0</v>
      </c>
      <c r="I8" s="27">
        <v>1050</v>
      </c>
      <c r="J8" s="28">
        <v>0</v>
      </c>
    </row>
    <row r="9" spans="1:10" x14ac:dyDescent="0.35">
      <c r="A9" s="24" t="s">
        <v>18</v>
      </c>
      <c r="B9" s="25" t="s">
        <v>30</v>
      </c>
      <c r="C9" s="25">
        <v>6</v>
      </c>
      <c r="D9" s="26"/>
      <c r="E9" s="27">
        <v>0</v>
      </c>
      <c r="F9" s="27">
        <v>163</v>
      </c>
      <c r="G9" s="27">
        <v>2250</v>
      </c>
      <c r="H9" s="27">
        <v>0</v>
      </c>
      <c r="I9" s="27">
        <v>1050</v>
      </c>
      <c r="J9" s="28">
        <v>0</v>
      </c>
    </row>
    <row r="10" spans="1:10" ht="16" thickBot="1" x14ac:dyDescent="0.4">
      <c r="A10" s="29" t="s">
        <v>18</v>
      </c>
      <c r="B10" s="30" t="s">
        <v>30</v>
      </c>
      <c r="C10" s="30">
        <v>7</v>
      </c>
      <c r="D10" s="31"/>
      <c r="E10" s="32">
        <v>0</v>
      </c>
      <c r="F10" s="32">
        <v>165.12</v>
      </c>
      <c r="G10" s="32">
        <v>2400</v>
      </c>
      <c r="H10" s="32">
        <v>0</v>
      </c>
      <c r="I10" s="32">
        <v>1200</v>
      </c>
      <c r="J10" s="33">
        <v>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Shell</vt:lpstr>
      <vt:lpstr>Model</vt:lpstr>
      <vt:lpstr>Results</vt:lpstr>
      <vt:lpstr>Simulation Results</vt:lpstr>
    </vt:vector>
  </TitlesOfParts>
  <Company>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dhartvig</dc:creator>
  <cp:lastModifiedBy>Hong Guo</cp:lastModifiedBy>
  <dcterms:created xsi:type="dcterms:W3CDTF">2002-04-04T21:52:47Z</dcterms:created>
  <dcterms:modified xsi:type="dcterms:W3CDTF">2016-10-06T18:01:41Z</dcterms:modified>
</cp:coreProperties>
</file>