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1"/>
  <workbookPr codeName="ThisWorkbook" defaultThemeVersion="124226"/>
  <xr:revisionPtr revIDLastSave="0" documentId="11_7A55451E620904443ED3A90CDC6D4EDEAF508F03" xr6:coauthVersionLast="47" xr6:coauthVersionMax="47" xr10:uidLastSave="{00000000-0000-0000-0000-000000000000}"/>
  <bookViews>
    <workbookView xWindow="240" yWindow="120" windowWidth="18780" windowHeight="11895" tabRatio="839" xr2:uid="{00000000-000D-0000-FFFF-FFFF00000000}"/>
  </bookViews>
  <sheets>
    <sheet name="ECS" sheetId="16" r:id="rId1"/>
    <sheet name="ECS failure" sheetId="2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2" l="1"/>
  <c r="A18" i="22" s="1"/>
  <c r="C16" i="22"/>
  <c r="D16" i="22" s="1"/>
  <c r="B16" i="22"/>
  <c r="AD10" i="22"/>
  <c r="I9" i="22"/>
  <c r="I8" i="22"/>
  <c r="AD7" i="22"/>
  <c r="AD4" i="22"/>
  <c r="G18" i="22" l="1"/>
  <c r="C18" i="22"/>
  <c r="D18" i="22" s="1"/>
  <c r="A19" i="22"/>
  <c r="B18" i="22"/>
  <c r="C17" i="22"/>
  <c r="D17" i="22" s="1"/>
  <c r="G17" i="22"/>
  <c r="B17" i="22"/>
  <c r="C19" i="22" l="1"/>
  <c r="D19" i="22" s="1"/>
  <c r="A20" i="22"/>
  <c r="B19" i="22"/>
  <c r="G19" i="22"/>
  <c r="C20" i="22" l="1"/>
  <c r="D20" i="22" s="1"/>
  <c r="A21" i="22"/>
  <c r="G20" i="22"/>
  <c r="B20" i="22"/>
  <c r="A22" i="22" l="1"/>
  <c r="B21" i="22"/>
  <c r="C21" i="22"/>
  <c r="D21" i="22" s="1"/>
  <c r="G21" i="22"/>
  <c r="F22" i="22" l="1"/>
  <c r="A23" i="22"/>
  <c r="C22" i="22"/>
  <c r="D22" i="22" s="1"/>
  <c r="G22" i="22"/>
  <c r="B22" i="22"/>
  <c r="A24" i="22" l="1"/>
  <c r="C23" i="22"/>
  <c r="D23" i="22" s="1"/>
  <c r="G23" i="22"/>
  <c r="F23" i="22"/>
  <c r="B23" i="22"/>
  <c r="F24" i="22" l="1"/>
  <c r="A25" i="22"/>
  <c r="C24" i="22"/>
  <c r="D24" i="22" s="1"/>
  <c r="G24" i="22"/>
  <c r="B24" i="22"/>
  <c r="G25" i="22" l="1"/>
  <c r="C25" i="22"/>
  <c r="B25" i="22"/>
  <c r="A26" i="22"/>
  <c r="F25" i="22"/>
  <c r="E25" i="22" l="1"/>
  <c r="D25" i="22"/>
  <c r="A27" i="22"/>
  <c r="C26" i="22"/>
  <c r="F26" i="22"/>
  <c r="B26" i="22"/>
  <c r="G26" i="22"/>
  <c r="D26" i="22" l="1"/>
  <c r="E26" i="22"/>
  <c r="G27" i="22"/>
  <c r="C27" i="22"/>
  <c r="F27" i="22"/>
  <c r="B27" i="22"/>
  <c r="A28" i="22"/>
  <c r="E27" i="22" l="1"/>
  <c r="D27" i="22"/>
  <c r="F28" i="22"/>
  <c r="B28" i="22"/>
  <c r="A29" i="22"/>
  <c r="G28" i="22"/>
  <c r="C28" i="22"/>
  <c r="G29" i="22" l="1"/>
  <c r="C29" i="22"/>
  <c r="F29" i="22"/>
  <c r="A30" i="22"/>
  <c r="B29" i="22"/>
  <c r="E28" i="22"/>
  <c r="D28" i="22"/>
  <c r="A31" i="22" l="1"/>
  <c r="G30" i="22"/>
  <c r="F30" i="22"/>
  <c r="B30" i="22"/>
  <c r="C30" i="22"/>
  <c r="E29" i="22"/>
  <c r="D29" i="22"/>
  <c r="D30" i="22" l="1"/>
  <c r="E30" i="22"/>
  <c r="A32" i="22"/>
  <c r="G31" i="22"/>
  <c r="C31" i="22"/>
  <c r="F31" i="22"/>
  <c r="B31" i="22"/>
  <c r="E31" i="22" l="1"/>
  <c r="D31" i="22"/>
  <c r="F32" i="22"/>
  <c r="B32" i="22"/>
  <c r="A33" i="22"/>
  <c r="G32" i="22"/>
  <c r="C32" i="22"/>
  <c r="G33" i="22" l="1"/>
  <c r="C33" i="22"/>
  <c r="A34" i="22"/>
  <c r="F33" i="22"/>
  <c r="B33" i="22"/>
  <c r="D32" i="22"/>
  <c r="E32" i="22"/>
  <c r="A35" i="22" l="1"/>
  <c r="G34" i="22"/>
  <c r="F34" i="22"/>
  <c r="B34" i="22"/>
  <c r="C34" i="22"/>
  <c r="E33" i="22"/>
  <c r="D33" i="22"/>
  <c r="D34" i="22" l="1"/>
  <c r="E34" i="22"/>
  <c r="G35" i="22"/>
  <c r="C35" i="22"/>
  <c r="F35" i="22"/>
  <c r="B35" i="22"/>
  <c r="A36" i="22"/>
  <c r="E35" i="22" l="1"/>
  <c r="D35" i="22"/>
  <c r="F36" i="22"/>
  <c r="B36" i="22"/>
  <c r="G36" i="22"/>
  <c r="C36" i="22"/>
  <c r="D36" i="22" l="1"/>
  <c r="E36" i="22"/>
  <c r="AD10" i="16" l="1"/>
  <c r="AD7" i="16"/>
  <c r="AD4" i="16"/>
  <c r="I9" i="16"/>
  <c r="I8" i="16"/>
  <c r="C16" i="16" l="1"/>
  <c r="B16" i="16"/>
  <c r="A17" i="16" l="1"/>
  <c r="D16" i="16"/>
  <c r="C17" i="16" l="1"/>
  <c r="B17" i="16"/>
  <c r="A18" i="16"/>
  <c r="G17" i="16"/>
  <c r="D17" i="16"/>
  <c r="C18" i="16" l="1"/>
  <c r="B18" i="16"/>
  <c r="A19" i="16"/>
  <c r="D18" i="16"/>
  <c r="G18" i="16"/>
  <c r="C19" i="16" l="1"/>
  <c r="B19" i="16"/>
  <c r="G19" i="16"/>
  <c r="A20" i="16"/>
  <c r="D19" i="16"/>
  <c r="C20" i="16" l="1"/>
  <c r="B20" i="16"/>
  <c r="G20" i="16"/>
  <c r="A21" i="16"/>
  <c r="D20" i="16"/>
  <c r="C21" i="16" l="1"/>
  <c r="B21" i="16"/>
  <c r="D21" i="16"/>
  <c r="G21" i="16"/>
  <c r="A22" i="16"/>
  <c r="C22" i="16" l="1"/>
  <c r="B22" i="16"/>
  <c r="A23" i="16"/>
  <c r="F22" i="16"/>
  <c r="D22" i="16"/>
  <c r="G22" i="16"/>
  <c r="C23" i="16" l="1"/>
  <c r="B23" i="16"/>
  <c r="A24" i="16"/>
  <c r="F23" i="16"/>
  <c r="D23" i="16"/>
  <c r="G23" i="16"/>
  <c r="C24" i="16" l="1"/>
  <c r="B24" i="16"/>
  <c r="A25" i="16"/>
  <c r="F24" i="16"/>
  <c r="D24" i="16"/>
  <c r="G24" i="16"/>
  <c r="C25" i="16" l="1"/>
  <c r="B25" i="16"/>
  <c r="G25" i="16"/>
  <c r="A26" i="16"/>
  <c r="F25" i="16"/>
  <c r="C26" i="16" l="1"/>
  <c r="B26" i="16"/>
  <c r="A27" i="16"/>
  <c r="F26" i="16"/>
  <c r="G26" i="16"/>
  <c r="E25" i="16"/>
  <c r="D25" i="16"/>
  <c r="C27" i="16" l="1"/>
  <c r="B27" i="16"/>
  <c r="G27" i="16"/>
  <c r="A28" i="16"/>
  <c r="F27" i="16"/>
  <c r="D26" i="16"/>
  <c r="E26" i="16"/>
  <c r="C28" i="16" l="1"/>
  <c r="B28" i="16"/>
  <c r="E27" i="16"/>
  <c r="D27" i="16"/>
  <c r="A29" i="16"/>
  <c r="F28" i="16"/>
  <c r="G28" i="16"/>
  <c r="C29" i="16" l="1"/>
  <c r="B29" i="16"/>
  <c r="E28" i="16"/>
  <c r="D28" i="16"/>
  <c r="A30" i="16"/>
  <c r="F29" i="16"/>
  <c r="G29" i="16"/>
  <c r="C30" i="16" l="1"/>
  <c r="B30" i="16"/>
  <c r="G30" i="16"/>
  <c r="A31" i="16"/>
  <c r="F30" i="16"/>
  <c r="E29" i="16"/>
  <c r="D29" i="16"/>
  <c r="C31" i="16" l="1"/>
  <c r="B31" i="16"/>
  <c r="G31" i="16"/>
  <c r="A32" i="16"/>
  <c r="F31" i="16"/>
  <c r="E30" i="16"/>
  <c r="D30" i="16"/>
  <c r="C32" i="16" l="1"/>
  <c r="B32" i="16"/>
  <c r="G32" i="16"/>
  <c r="A33" i="16"/>
  <c r="F32" i="16"/>
  <c r="D31" i="16"/>
  <c r="E31" i="16"/>
  <c r="C33" i="16" l="1"/>
  <c r="B33" i="16"/>
  <c r="E32" i="16"/>
  <c r="D32" i="16"/>
  <c r="A34" i="16"/>
  <c r="F33" i="16"/>
  <c r="G33" i="16"/>
  <c r="C34" i="16" l="1"/>
  <c r="B34" i="16"/>
  <c r="A35" i="16"/>
  <c r="E33" i="16"/>
  <c r="D33" i="16"/>
  <c r="G34" i="16"/>
  <c r="F34" i="16"/>
  <c r="C35" i="16" l="1"/>
  <c r="B35" i="16"/>
  <c r="A36" i="16"/>
  <c r="G35" i="16"/>
  <c r="F35" i="16"/>
  <c r="E34" i="16"/>
  <c r="D34" i="16"/>
  <c r="C36" i="16" l="1"/>
  <c r="B36" i="16"/>
  <c r="G36" i="16"/>
  <c r="F36" i="16"/>
  <c r="D35" i="16"/>
  <c r="E35" i="16"/>
  <c r="D36" i="16" l="1"/>
  <c r="E36" i="16"/>
</calcChain>
</file>

<file path=xl/sharedStrings.xml><?xml version="1.0" encoding="utf-8"?>
<sst xmlns="http://schemas.openxmlformats.org/spreadsheetml/2006/main" count="240" uniqueCount="69">
  <si>
    <t>U</t>
  </si>
  <si>
    <t>W/m²/K</t>
  </si>
  <si>
    <t>Hot Day</t>
  </si>
  <si>
    <t>Cold Day</t>
  </si>
  <si>
    <t>A</t>
  </si>
  <si>
    <t>m²</t>
  </si>
  <si>
    <t>Cell to fill</t>
  </si>
  <si>
    <t>Nb pax</t>
  </si>
  <si>
    <t>Cooling: air blowing temperature</t>
  </si>
  <si>
    <t>Tdb</t>
  </si>
  <si>
    <t>°C</t>
  </si>
  <si>
    <t>UA</t>
  </si>
  <si>
    <t>W/K</t>
  </si>
  <si>
    <t>Nb crew</t>
  </si>
  <si>
    <t>free water</t>
  </si>
  <si>
    <t>g/kg</t>
  </si>
  <si>
    <t>Aircraft leakage</t>
  </si>
  <si>
    <t>cm²</t>
  </si>
  <si>
    <t>Tdar</t>
  </si>
  <si>
    <t>OFV leakage</t>
  </si>
  <si>
    <t>Tcabin cooling</t>
  </si>
  <si>
    <t>Heating: air blowing temperature</t>
  </si>
  <si>
    <t>Total leakage</t>
  </si>
  <si>
    <t>Tcabin heating</t>
  </si>
  <si>
    <t>no free water in heating mode</t>
  </si>
  <si>
    <t>Total windows area</t>
  </si>
  <si>
    <t>Efficient projected window area</t>
  </si>
  <si>
    <t>Heat load per pax cooling</t>
  </si>
  <si>
    <t>W</t>
  </si>
  <si>
    <t>Cooling subfreezing: air blowing temperature</t>
  </si>
  <si>
    <t>Pressurized volume</t>
  </si>
  <si>
    <t>m3</t>
  </si>
  <si>
    <t>Heat load per pax heating</t>
  </si>
  <si>
    <t>Hot day Heat Loads</t>
  </si>
  <si>
    <t>Cold day Heat Loads</t>
  </si>
  <si>
    <t>Altitude</t>
  </si>
  <si>
    <t>Solar flux</t>
  </si>
  <si>
    <t>ISA</t>
  </si>
  <si>
    <t>OAT hot day</t>
  </si>
  <si>
    <t>OAT cold day</t>
  </si>
  <si>
    <t>Mach min</t>
  </si>
  <si>
    <t>Mach max</t>
  </si>
  <si>
    <t>Tskin hot day</t>
  </si>
  <si>
    <t>Tskin cold day</t>
  </si>
  <si>
    <t>External</t>
  </si>
  <si>
    <t>Metabolic</t>
  </si>
  <si>
    <t>Electrical</t>
  </si>
  <si>
    <t>Solar</t>
  </si>
  <si>
    <t>Total</t>
  </si>
  <si>
    <t>Ambiant pressure</t>
  </si>
  <si>
    <t>Pcab climb</t>
  </si>
  <si>
    <t>Pcab descent</t>
  </si>
  <si>
    <t>Pressure ratio</t>
  </si>
  <si>
    <t>Pressurisation flow</t>
  </si>
  <si>
    <t>Cabin air weight</t>
  </si>
  <si>
    <t>Repressurisation flow</t>
  </si>
  <si>
    <t>Min pressurisation + repressurisation flow</t>
  </si>
  <si>
    <t>Min cooling flow</t>
  </si>
  <si>
    <t>Min heating flow</t>
  </si>
  <si>
    <t>Min fresh air flow</t>
  </si>
  <si>
    <t>Min cooling subfreezing flow</t>
  </si>
  <si>
    <t>Proposed Flow schedule</t>
  </si>
  <si>
    <t>Eco flow schedule</t>
  </si>
  <si>
    <t>Flow single pack</t>
  </si>
  <si>
    <t>ft</t>
  </si>
  <si>
    <t>W/m²</t>
  </si>
  <si>
    <t>mbar</t>
  </si>
  <si>
    <t>kg/s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</si>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</sst>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schedule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794088665187437E-2"/>
          <c:y val="6.8808830543123659E-2"/>
          <c:w val="0.90770471689836729"/>
          <c:h val="0.86057335739705954"/>
        </c:manualLayout>
      </c:layout>
      <c:scatterChart>
        <c:scatterStyle val="lineMarker"/>
        <c:varyColors val="0"/>
        <c:ser>
          <c:idx val="5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ECS!$AF$16:$AF$36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5AC-B2A0-AAF4D166904C}"/>
            </c:ext>
          </c:extLst>
        </c:ser>
        <c:ser>
          <c:idx val="6"/>
          <c:order val="1"/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ECS!$AG$16:$AG$36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3-45AC-B2A0-AAF4D166904C}"/>
            </c:ext>
          </c:extLst>
        </c:ser>
        <c:ser>
          <c:idx val="1"/>
          <c:order val="2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ECS!$AB$16:$AB$36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63-45AC-B2A0-AAF4D166904C}"/>
            </c:ext>
          </c:extLst>
        </c:ser>
        <c:ser>
          <c:idx val="3"/>
          <c:order val="3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ECS!$AD$16:$AD$36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63-45AC-B2A0-AAF4D166904C}"/>
            </c:ext>
          </c:extLst>
        </c:ser>
        <c:ser>
          <c:idx val="4"/>
          <c:order val="4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ECS!$AE$16:$AE$36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63-45AC-B2A0-AAF4D166904C}"/>
            </c:ext>
          </c:extLst>
        </c:ser>
        <c:ser>
          <c:idx val="2"/>
          <c:order val="5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ECS!$AC$16:$AC$36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63-45AC-B2A0-AAF4D166904C}"/>
            </c:ext>
          </c:extLst>
        </c:ser>
        <c:ser>
          <c:idx val="0"/>
          <c:order val="6"/>
          <c:xVal>
            <c:numRef>
              <c:f>ECS!$A$16:$A$36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ECS!$AA$16:$AA$36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63-45AC-B2A0-AAF4D166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2128"/>
        <c:axId val="35954048"/>
      </c:scatterChart>
      <c:valAx>
        <c:axId val="359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Aircraft altitude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4048"/>
        <c:crosses val="autoZero"/>
        <c:crossBetween val="midCat"/>
      </c:valAx>
      <c:valAx>
        <c:axId val="3595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Min</a:t>
                </a:r>
                <a:r>
                  <a:rPr lang="en-US" sz="1200" baseline="0"/>
                  <a:t> flow</a:t>
                </a:r>
                <a:r>
                  <a:rPr lang="en-US" sz="1200"/>
                  <a:t> (kg/s)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35952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9561094842495"/>
          <c:y val="6.4691065417807878E-2"/>
          <c:w val="0.22471732543737163"/>
          <c:h val="0.238670092476678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schedule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6794088665187437E-2"/>
          <c:y val="6.8808830543123659E-2"/>
          <c:w val="0.90770471689836729"/>
          <c:h val="0.86057335739705954"/>
        </c:manualLayout>
      </c:layout>
      <c:scatterChart>
        <c:scatterStyle val="lineMarker"/>
        <c:varyColors val="0"/>
        <c:ser>
          <c:idx val="5"/>
          <c:order val="0"/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failure'!$AF$16:$AF$36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2-46D4-B7B7-E6BC8C0E32D9}"/>
            </c:ext>
          </c:extLst>
        </c:ser>
        <c:ser>
          <c:idx val="6"/>
          <c:order val="1"/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failure'!$AG$16:$AG$36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2-46D4-B7B7-E6BC8C0E32D9}"/>
            </c:ext>
          </c:extLst>
        </c:ser>
        <c:ser>
          <c:idx val="1"/>
          <c:order val="2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failure'!$AB$16:$AB$36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2-46D4-B7B7-E6BC8C0E32D9}"/>
            </c:ext>
          </c:extLst>
        </c:ser>
        <c:ser>
          <c:idx val="3"/>
          <c:order val="3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failure'!$AD$16:$AD$36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2-46D4-B7B7-E6BC8C0E32D9}"/>
            </c:ext>
          </c:extLst>
        </c:ser>
        <c:ser>
          <c:idx val="4"/>
          <c:order val="4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failure'!$AE$16:$AE$36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2-46D4-B7B7-E6BC8C0E32D9}"/>
            </c:ext>
          </c:extLst>
        </c:ser>
        <c:ser>
          <c:idx val="2"/>
          <c:order val="5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failure'!$AC$16:$AC$36</c:f>
              <c:numCache>
                <c:formatCode>0.00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2-46D4-B7B7-E6BC8C0E32D9}"/>
            </c:ext>
          </c:extLst>
        </c:ser>
        <c:ser>
          <c:idx val="0"/>
          <c:order val="6"/>
          <c:xVal>
            <c:numRef>
              <c:f>'ECS failure'!$A$16:$A$36</c:f>
              <c:numCache>
                <c:formatCode>General</c:formatCode>
                <c:ptCount val="2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</c:numCache>
            </c:numRef>
          </c:xVal>
          <c:yVal>
            <c:numRef>
              <c:f>'ECS failure'!$AA$16:$AA$36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2-46D4-B7B7-E6BC8C0E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79392"/>
        <c:axId val="139981568"/>
      </c:scatterChart>
      <c:valAx>
        <c:axId val="13997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Aircraft altitude (ft)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981568"/>
        <c:crosses val="autoZero"/>
        <c:crossBetween val="midCat"/>
      </c:valAx>
      <c:valAx>
        <c:axId val="13998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Min</a:t>
                </a:r>
                <a:r>
                  <a:rPr lang="en-US" sz="1200" baseline="0"/>
                  <a:t> flow</a:t>
                </a:r>
                <a:r>
                  <a:rPr lang="en-US" sz="1200"/>
                  <a:t> (kg/s)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997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499561094842495"/>
          <c:y val="6.4691065417807878E-2"/>
          <c:w val="0.22471732543737163"/>
          <c:h val="0.2386700924766789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185705</xdr:colOff>
      <xdr:row>37</xdr:row>
      <xdr:rowOff>30926</xdr:rowOff>
    </xdr:from>
    <xdr:to>
      <xdr:col>14</xdr:col>
      <xdr:colOff>207818</xdr:colOff>
      <xdr:row>72</xdr:row>
      <xdr:rowOff>98962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185705</xdr:colOff>
      <xdr:row>37</xdr:row>
      <xdr:rowOff>30926</xdr:rowOff>
    </xdr:from>
    <xdr:to>
      <xdr:col>14</xdr:col>
      <xdr:colOff>207818</xdr:colOff>
      <xdr:row>72</xdr:row>
      <xdr:rowOff>98962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zoomScale="70" zoomScaleNormal="70" workbookViewId="0">
      <selection activeCell="E2" sqref="E2"/>
    </sheetView>
  </sheetViews>
  <sheetFormatPr defaultColWidth="11.42578125" defaultRowHeight="15"/>
  <cols>
    <col min="1" max="1" width="30.7109375" bestFit="1" customWidth="1"/>
    <col min="7" max="7" width="13" customWidth="1"/>
    <col min="8" max="8" width="10" customWidth="1"/>
    <col min="9" max="9" width="10.140625" customWidth="1"/>
    <col min="24" max="24" width="15.42578125" customWidth="1"/>
    <col min="26" max="26" width="18.7109375" customWidth="1"/>
    <col min="27" max="27" width="15.140625" customWidth="1"/>
  </cols>
  <sheetData>
    <row r="1" spans="1:34">
      <c r="A1" s="2" t="s">
        <v>0</v>
      </c>
      <c r="B1" s="18"/>
      <c r="C1" s="2" t="s">
        <v>1</v>
      </c>
      <c r="G1" s="5"/>
      <c r="H1" s="5" t="s">
        <v>2</v>
      </c>
      <c r="I1" s="5" t="s">
        <v>3</v>
      </c>
    </row>
    <row r="2" spans="1:34">
      <c r="A2" s="2" t="s">
        <v>4</v>
      </c>
      <c r="B2" s="18"/>
      <c r="C2" s="2" t="s">
        <v>5</v>
      </c>
      <c r="E2" s="19" t="s">
        <v>6</v>
      </c>
      <c r="G2" s="5" t="s">
        <v>7</v>
      </c>
      <c r="H2" s="13"/>
      <c r="I2" s="13"/>
      <c r="Z2" t="s">
        <v>8</v>
      </c>
      <c r="AC2" t="s">
        <v>9</v>
      </c>
      <c r="AD2" s="19"/>
      <c r="AE2" t="s">
        <v>10</v>
      </c>
    </row>
    <row r="3" spans="1:34">
      <c r="A3" s="2" t="s">
        <v>11</v>
      </c>
      <c r="B3" s="18"/>
      <c r="C3" s="2" t="s">
        <v>12</v>
      </c>
      <c r="G3" s="5" t="s">
        <v>13</v>
      </c>
      <c r="H3" s="13"/>
      <c r="I3" s="13"/>
      <c r="AC3" t="s">
        <v>14</v>
      </c>
      <c r="AD3" s="19"/>
      <c r="AE3" t="s">
        <v>15</v>
      </c>
    </row>
    <row r="4" spans="1:34">
      <c r="A4" s="2" t="s">
        <v>16</v>
      </c>
      <c r="B4" s="18"/>
      <c r="C4" s="2" t="s">
        <v>17</v>
      </c>
      <c r="AC4" t="s">
        <v>18</v>
      </c>
      <c r="AD4" s="3">
        <f>AD2-2500/1005*AD3</f>
        <v>0</v>
      </c>
      <c r="AE4" t="s">
        <v>10</v>
      </c>
    </row>
    <row r="5" spans="1:34">
      <c r="A5" s="2" t="s">
        <v>19</v>
      </c>
      <c r="B5" s="18"/>
      <c r="C5" s="2" t="s">
        <v>17</v>
      </c>
      <c r="G5" s="26" t="s">
        <v>20</v>
      </c>
      <c r="H5" s="27"/>
      <c r="I5" s="18"/>
      <c r="J5" s="2" t="s">
        <v>10</v>
      </c>
      <c r="Z5" t="s">
        <v>21</v>
      </c>
      <c r="AC5" t="s">
        <v>9</v>
      </c>
      <c r="AD5" s="19"/>
      <c r="AE5" t="s">
        <v>10</v>
      </c>
    </row>
    <row r="6" spans="1:34">
      <c r="A6" s="2" t="s">
        <v>22</v>
      </c>
      <c r="B6" s="18"/>
      <c r="C6" s="2" t="s">
        <v>17</v>
      </c>
      <c r="G6" s="26" t="s">
        <v>23</v>
      </c>
      <c r="H6" s="27"/>
      <c r="I6" s="18"/>
      <c r="J6" s="2" t="s">
        <v>10</v>
      </c>
      <c r="AC6" t="s">
        <v>14</v>
      </c>
      <c r="AD6">
        <v>0</v>
      </c>
      <c r="AE6" t="s">
        <v>15</v>
      </c>
      <c r="AF6" t="s">
        <v>24</v>
      </c>
    </row>
    <row r="7" spans="1:34">
      <c r="A7" s="2" t="s">
        <v>25</v>
      </c>
      <c r="B7" s="18"/>
      <c r="C7" s="2" t="s">
        <v>5</v>
      </c>
      <c r="G7" s="26"/>
      <c r="H7" s="28"/>
      <c r="I7" s="28"/>
      <c r="J7" s="27"/>
      <c r="AC7" t="s">
        <v>18</v>
      </c>
      <c r="AD7" s="3">
        <f>AD5-2500/1005*AD6</f>
        <v>0</v>
      </c>
      <c r="AE7" t="s">
        <v>10</v>
      </c>
    </row>
    <row r="8" spans="1:34">
      <c r="A8" s="2" t="s">
        <v>26</v>
      </c>
      <c r="B8" s="18"/>
      <c r="C8" s="2" t="s">
        <v>5</v>
      </c>
      <c r="G8" s="26" t="s">
        <v>27</v>
      </c>
      <c r="H8" s="27"/>
      <c r="I8" s="2">
        <f>IF(ISBLANK(I5),0,188-4.7*I5)</f>
        <v>0</v>
      </c>
      <c r="J8" s="2" t="s">
        <v>28</v>
      </c>
      <c r="Z8" t="s">
        <v>29</v>
      </c>
      <c r="AC8" t="s">
        <v>9</v>
      </c>
      <c r="AD8" s="19"/>
      <c r="AE8" t="s">
        <v>10</v>
      </c>
    </row>
    <row r="9" spans="1:34">
      <c r="A9" s="2" t="s">
        <v>30</v>
      </c>
      <c r="B9" s="18"/>
      <c r="C9" s="2" t="s">
        <v>31</v>
      </c>
      <c r="G9" s="26" t="s">
        <v>32</v>
      </c>
      <c r="H9" s="27"/>
      <c r="I9" s="2">
        <f>IF(ISBLANK(I6),0,188-4.7*I6)</f>
        <v>0</v>
      </c>
      <c r="J9" s="2" t="s">
        <v>28</v>
      </c>
      <c r="AC9" t="s">
        <v>14</v>
      </c>
      <c r="AD9" s="19"/>
      <c r="AE9" t="s">
        <v>15</v>
      </c>
    </row>
    <row r="10" spans="1:34">
      <c r="AC10" t="s">
        <v>18</v>
      </c>
      <c r="AD10" s="3">
        <f>AD8-2500/1005*AD9</f>
        <v>0</v>
      </c>
      <c r="AE10" t="s">
        <v>10</v>
      </c>
    </row>
    <row r="13" spans="1:34">
      <c r="A13" s="2"/>
      <c r="B13" s="2"/>
      <c r="C13" s="2"/>
      <c r="D13" s="2"/>
      <c r="E13" s="2"/>
      <c r="F13" s="2"/>
      <c r="G13" s="2"/>
      <c r="H13" s="2"/>
      <c r="I13" s="2"/>
      <c r="J13" s="23" t="s">
        <v>33</v>
      </c>
      <c r="K13" s="24"/>
      <c r="L13" s="24"/>
      <c r="M13" s="24"/>
      <c r="N13" s="25"/>
      <c r="O13" s="20" t="s">
        <v>34</v>
      </c>
      <c r="P13" s="21"/>
      <c r="Q13" s="21"/>
      <c r="R13" s="21"/>
      <c r="S13" s="22"/>
    </row>
    <row r="14" spans="1:34" ht="60">
      <c r="A14" s="6" t="s">
        <v>35</v>
      </c>
      <c r="B14" s="6" t="s">
        <v>36</v>
      </c>
      <c r="C14" s="6" t="s">
        <v>37</v>
      </c>
      <c r="D14" s="6" t="s">
        <v>38</v>
      </c>
      <c r="E14" s="6" t="s">
        <v>39</v>
      </c>
      <c r="F14" s="6" t="s">
        <v>40</v>
      </c>
      <c r="G14" s="6" t="s">
        <v>41</v>
      </c>
      <c r="H14" s="6" t="s">
        <v>42</v>
      </c>
      <c r="I14" s="6" t="s">
        <v>43</v>
      </c>
      <c r="J14" s="7" t="s">
        <v>44</v>
      </c>
      <c r="K14" s="7" t="s">
        <v>45</v>
      </c>
      <c r="L14" s="7" t="s">
        <v>46</v>
      </c>
      <c r="M14" s="7" t="s">
        <v>47</v>
      </c>
      <c r="N14" s="7" t="s">
        <v>48</v>
      </c>
      <c r="O14" s="8" t="s">
        <v>44</v>
      </c>
      <c r="P14" s="8" t="s">
        <v>45</v>
      </c>
      <c r="Q14" s="8" t="s">
        <v>46</v>
      </c>
      <c r="R14" s="8" t="s">
        <v>47</v>
      </c>
      <c r="S14" s="8" t="s">
        <v>48</v>
      </c>
      <c r="T14" s="6" t="s">
        <v>49</v>
      </c>
      <c r="U14" s="6" t="s">
        <v>50</v>
      </c>
      <c r="V14" s="6" t="s">
        <v>51</v>
      </c>
      <c r="W14" s="6" t="s">
        <v>52</v>
      </c>
      <c r="X14" s="6" t="s">
        <v>53</v>
      </c>
      <c r="Y14" s="6" t="s">
        <v>54</v>
      </c>
      <c r="Z14" s="6" t="s">
        <v>55</v>
      </c>
      <c r="AA14" s="15" t="s">
        <v>56</v>
      </c>
      <c r="AB14" s="15" t="s">
        <v>57</v>
      </c>
      <c r="AC14" s="15" t="s">
        <v>58</v>
      </c>
      <c r="AD14" s="15" t="s">
        <v>59</v>
      </c>
      <c r="AE14" s="6" t="s">
        <v>60</v>
      </c>
      <c r="AF14" s="6" t="s">
        <v>61</v>
      </c>
      <c r="AG14" s="6" t="s">
        <v>62</v>
      </c>
      <c r="AH14" s="6" t="s">
        <v>63</v>
      </c>
    </row>
    <row r="15" spans="1:34">
      <c r="A15" s="6" t="s">
        <v>64</v>
      </c>
      <c r="B15" s="6" t="s">
        <v>65</v>
      </c>
      <c r="C15" s="6" t="s">
        <v>10</v>
      </c>
      <c r="D15" s="6" t="s">
        <v>10</v>
      </c>
      <c r="E15" s="6" t="s">
        <v>10</v>
      </c>
      <c r="F15" s="6"/>
      <c r="G15" s="6"/>
      <c r="H15" s="6" t="s">
        <v>10</v>
      </c>
      <c r="I15" s="6" t="s">
        <v>10</v>
      </c>
      <c r="J15" s="7" t="s">
        <v>28</v>
      </c>
      <c r="K15" s="7" t="s">
        <v>28</v>
      </c>
      <c r="L15" s="7" t="s">
        <v>28</v>
      </c>
      <c r="M15" s="7" t="s">
        <v>28</v>
      </c>
      <c r="N15" s="7" t="s">
        <v>28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  <c r="T15" s="6" t="s">
        <v>66</v>
      </c>
      <c r="U15" s="6" t="s">
        <v>66</v>
      </c>
      <c r="V15" s="6" t="s">
        <v>66</v>
      </c>
      <c r="W15" s="6"/>
      <c r="X15" s="6" t="s">
        <v>67</v>
      </c>
      <c r="Y15" s="6" t="s">
        <v>68</v>
      </c>
      <c r="Z15" s="6" t="s">
        <v>67</v>
      </c>
      <c r="AA15" s="15" t="s">
        <v>67</v>
      </c>
      <c r="AB15" s="14" t="s">
        <v>67</v>
      </c>
      <c r="AC15" s="14" t="s">
        <v>67</v>
      </c>
      <c r="AD15" s="14" t="s">
        <v>67</v>
      </c>
      <c r="AE15" s="5" t="s">
        <v>67</v>
      </c>
      <c r="AF15" s="5" t="s">
        <v>67</v>
      </c>
      <c r="AG15" s="5" t="s">
        <v>67</v>
      </c>
      <c r="AH15" s="5" t="s">
        <v>67</v>
      </c>
    </row>
    <row r="16" spans="1:34">
      <c r="A16" s="5">
        <v>0</v>
      </c>
      <c r="B16" s="1">
        <f>1135+240*A16/40000</f>
        <v>1135</v>
      </c>
      <c r="C16" s="4">
        <f>15-A16*71.5/40000</f>
        <v>15</v>
      </c>
      <c r="D16" s="4">
        <f>C16+25</f>
        <v>40</v>
      </c>
      <c r="E16" s="4">
        <v>-40</v>
      </c>
      <c r="F16" s="5">
        <v>0</v>
      </c>
      <c r="G16" s="9">
        <v>0</v>
      </c>
      <c r="H16" s="5"/>
      <c r="I16" s="12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">
        <v>1013.25</v>
      </c>
      <c r="U16" s="1">
        <v>1020</v>
      </c>
      <c r="V16" s="1"/>
      <c r="W16" s="12"/>
      <c r="X16" s="12"/>
      <c r="Y16" s="1"/>
      <c r="Z16" s="5"/>
      <c r="AA16" s="16"/>
      <c r="AB16" s="17"/>
      <c r="AC16" s="17"/>
      <c r="AD16" s="17"/>
      <c r="AE16" s="9"/>
      <c r="AF16" s="12"/>
      <c r="AG16" s="12"/>
      <c r="AH16" s="12"/>
    </row>
    <row r="17" spans="1:34">
      <c r="A17" s="5">
        <f>A16+2000</f>
        <v>2000</v>
      </c>
      <c r="B17" s="1">
        <f t="shared" ref="B17:B36" si="0">1135+240*A17/40000</f>
        <v>1147</v>
      </c>
      <c r="C17" s="4">
        <f t="shared" ref="C17:C36" si="1">15-A17*71.5/40000</f>
        <v>11.425000000000001</v>
      </c>
      <c r="D17" s="4">
        <f t="shared" ref="D17:D34" si="2">C17+25</f>
        <v>36.424999999999997</v>
      </c>
      <c r="E17" s="4">
        <v>-40</v>
      </c>
      <c r="F17" s="5">
        <v>0</v>
      </c>
      <c r="G17" s="9">
        <f t="shared" ref="G17:G34" si="3">0.3+0.000015*A17</f>
        <v>0.33</v>
      </c>
      <c r="H17" s="5"/>
      <c r="I17" s="12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">
        <v>942.13333321545463</v>
      </c>
      <c r="U17" s="1">
        <v>1016.7892000000001</v>
      </c>
      <c r="V17" s="1"/>
      <c r="W17" s="12"/>
      <c r="X17" s="12"/>
      <c r="Y17" s="1"/>
      <c r="Z17" s="12"/>
      <c r="AA17" s="16"/>
      <c r="AB17" s="17"/>
      <c r="AC17" s="17"/>
      <c r="AD17" s="17"/>
      <c r="AE17" s="9"/>
      <c r="AF17" s="12"/>
      <c r="AG17" s="12"/>
      <c r="AH17" s="12"/>
    </row>
    <row r="18" spans="1:34">
      <c r="A18" s="5">
        <f t="shared" ref="A18:A36" si="4">A17+2000</f>
        <v>4000</v>
      </c>
      <c r="B18" s="1">
        <f t="shared" si="0"/>
        <v>1159</v>
      </c>
      <c r="C18" s="4">
        <f t="shared" si="1"/>
        <v>7.85</v>
      </c>
      <c r="D18" s="4">
        <f t="shared" si="2"/>
        <v>32.85</v>
      </c>
      <c r="E18" s="4">
        <v>-40</v>
      </c>
      <c r="F18" s="5">
        <v>0</v>
      </c>
      <c r="G18" s="9">
        <f t="shared" si="3"/>
        <v>0.36</v>
      </c>
      <c r="H18" s="5"/>
      <c r="I18" s="12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">
        <v>875.11353827419271</v>
      </c>
      <c r="U18" s="1">
        <v>1012.7568</v>
      </c>
      <c r="V18" s="1"/>
      <c r="W18" s="12"/>
      <c r="X18" s="12"/>
      <c r="Y18" s="1"/>
      <c r="Z18" s="12"/>
      <c r="AA18" s="16"/>
      <c r="AB18" s="17"/>
      <c r="AC18" s="17"/>
      <c r="AD18" s="17"/>
      <c r="AE18" s="9"/>
      <c r="AF18" s="12"/>
      <c r="AG18" s="12"/>
      <c r="AH18" s="12"/>
    </row>
    <row r="19" spans="1:34">
      <c r="A19" s="5">
        <f t="shared" si="4"/>
        <v>6000</v>
      </c>
      <c r="B19" s="1">
        <f t="shared" si="0"/>
        <v>1171</v>
      </c>
      <c r="C19" s="4">
        <f t="shared" si="1"/>
        <v>4.2750000000000004</v>
      </c>
      <c r="D19" s="4">
        <f t="shared" si="2"/>
        <v>29.274999999999999</v>
      </c>
      <c r="E19" s="4">
        <v>-40</v>
      </c>
      <c r="F19" s="5">
        <v>0</v>
      </c>
      <c r="G19" s="9">
        <f t="shared" si="3"/>
        <v>0.39</v>
      </c>
      <c r="H19" s="5"/>
      <c r="I19" s="12"/>
      <c r="J19" s="10"/>
      <c r="K19" s="10"/>
      <c r="L19" s="10"/>
      <c r="M19" s="10"/>
      <c r="N19" s="10"/>
      <c r="O19" s="11"/>
      <c r="P19" s="11"/>
      <c r="Q19" s="11"/>
      <c r="R19" s="11"/>
      <c r="S19" s="11"/>
      <c r="T19" s="1">
        <v>812.00756195606618</v>
      </c>
      <c r="U19" s="1">
        <v>1007.9028000000001</v>
      </c>
      <c r="V19" s="1"/>
      <c r="W19" s="12"/>
      <c r="X19" s="12"/>
      <c r="Y19" s="1"/>
      <c r="Z19" s="12"/>
      <c r="AA19" s="16"/>
      <c r="AB19" s="17"/>
      <c r="AC19" s="17"/>
      <c r="AD19" s="17"/>
      <c r="AE19" s="9"/>
      <c r="AF19" s="12"/>
      <c r="AG19" s="12"/>
      <c r="AH19" s="12"/>
    </row>
    <row r="20" spans="1:34">
      <c r="A20" s="5">
        <f t="shared" si="4"/>
        <v>8000</v>
      </c>
      <c r="B20" s="1">
        <f t="shared" si="0"/>
        <v>1183</v>
      </c>
      <c r="C20" s="4">
        <f t="shared" si="1"/>
        <v>0.69999999999999929</v>
      </c>
      <c r="D20" s="4">
        <f t="shared" si="2"/>
        <v>25.7</v>
      </c>
      <c r="E20" s="4">
        <v>-40</v>
      </c>
      <c r="F20" s="5">
        <v>0</v>
      </c>
      <c r="G20" s="9">
        <f t="shared" si="3"/>
        <v>0.42</v>
      </c>
      <c r="H20" s="5"/>
      <c r="I20" s="12"/>
      <c r="J20" s="10"/>
      <c r="K20" s="10"/>
      <c r="L20" s="10"/>
      <c r="M20" s="10"/>
      <c r="N20" s="10"/>
      <c r="O20" s="11"/>
      <c r="P20" s="11"/>
      <c r="Q20" s="11"/>
      <c r="R20" s="11"/>
      <c r="S20" s="11"/>
      <c r="T20" s="1">
        <v>752.63809752060683</v>
      </c>
      <c r="U20" s="1">
        <v>1002.2271999999999</v>
      </c>
      <c r="V20" s="1"/>
      <c r="W20" s="12"/>
      <c r="X20" s="12"/>
      <c r="Y20" s="1"/>
      <c r="Z20" s="12"/>
      <c r="AA20" s="16"/>
      <c r="AB20" s="17"/>
      <c r="AC20" s="17"/>
      <c r="AD20" s="17"/>
      <c r="AE20" s="9"/>
      <c r="AF20" s="12"/>
      <c r="AG20" s="12"/>
      <c r="AH20" s="12"/>
    </row>
    <row r="21" spans="1:34">
      <c r="A21" s="5">
        <f t="shared" si="4"/>
        <v>10000</v>
      </c>
      <c r="B21" s="1">
        <f t="shared" si="0"/>
        <v>1195</v>
      </c>
      <c r="C21" s="4">
        <f t="shared" si="1"/>
        <v>-2.875</v>
      </c>
      <c r="D21" s="4">
        <f t="shared" si="2"/>
        <v>22.125</v>
      </c>
      <c r="E21" s="4">
        <v>-40</v>
      </c>
      <c r="F21" s="5">
        <v>0</v>
      </c>
      <c r="G21" s="9">
        <f t="shared" si="3"/>
        <v>0.44999999999999996</v>
      </c>
      <c r="H21" s="5"/>
      <c r="I21" s="12"/>
      <c r="J21" s="10"/>
      <c r="K21" s="10"/>
      <c r="L21" s="10"/>
      <c r="M21" s="10"/>
      <c r="N21" s="10"/>
      <c r="O21" s="11"/>
      <c r="P21" s="11"/>
      <c r="Q21" s="11"/>
      <c r="R21" s="11"/>
      <c r="S21" s="11"/>
      <c r="T21" s="1">
        <v>696.83348284608155</v>
      </c>
      <c r="U21" s="1">
        <v>995.73</v>
      </c>
      <c r="V21" s="1"/>
      <c r="W21" s="12"/>
      <c r="X21" s="12"/>
      <c r="Y21" s="1"/>
      <c r="Z21" s="12"/>
      <c r="AA21" s="16"/>
      <c r="AB21" s="17"/>
      <c r="AC21" s="17"/>
      <c r="AD21" s="17"/>
      <c r="AE21" s="9"/>
      <c r="AF21" s="12"/>
      <c r="AG21" s="12"/>
      <c r="AH21" s="12"/>
    </row>
    <row r="22" spans="1:34">
      <c r="A22" s="5">
        <f t="shared" si="4"/>
        <v>12000</v>
      </c>
      <c r="B22" s="1">
        <f t="shared" si="0"/>
        <v>1207</v>
      </c>
      <c r="C22" s="4">
        <f t="shared" si="1"/>
        <v>-6.4499999999999993</v>
      </c>
      <c r="D22" s="4">
        <f t="shared" si="2"/>
        <v>18.55</v>
      </c>
      <c r="E22" s="4">
        <v>-40</v>
      </c>
      <c r="F22" s="5">
        <f t="shared" ref="F22:F34" si="5">0.00002*A22</f>
        <v>0.24000000000000002</v>
      </c>
      <c r="G22" s="9">
        <f t="shared" si="3"/>
        <v>0.48</v>
      </c>
      <c r="H22" s="4"/>
      <c r="I22" s="12"/>
      <c r="J22" s="10"/>
      <c r="K22" s="10"/>
      <c r="L22" s="10"/>
      <c r="M22" s="10"/>
      <c r="N22" s="10"/>
      <c r="O22" s="11"/>
      <c r="P22" s="11"/>
      <c r="Q22" s="11"/>
      <c r="R22" s="11"/>
      <c r="S22" s="11"/>
      <c r="T22" s="1">
        <v>644.42759894186963</v>
      </c>
      <c r="U22" s="1">
        <v>988.41120000000001</v>
      </c>
      <c r="V22" s="1"/>
      <c r="W22" s="12"/>
      <c r="X22" s="12"/>
      <c r="Y22" s="1"/>
      <c r="Z22" s="12"/>
      <c r="AA22" s="16"/>
      <c r="AB22" s="17"/>
      <c r="AC22" s="17"/>
      <c r="AD22" s="17"/>
      <c r="AE22" s="9"/>
      <c r="AF22" s="12"/>
      <c r="AG22" s="12"/>
      <c r="AH22" s="12"/>
    </row>
    <row r="23" spans="1:34">
      <c r="A23" s="5">
        <f t="shared" si="4"/>
        <v>14000</v>
      </c>
      <c r="B23" s="1">
        <f t="shared" si="0"/>
        <v>1219</v>
      </c>
      <c r="C23" s="4">
        <f t="shared" si="1"/>
        <v>-10.024999999999999</v>
      </c>
      <c r="D23" s="4">
        <f t="shared" si="2"/>
        <v>14.975000000000001</v>
      </c>
      <c r="E23" s="4">
        <v>-40</v>
      </c>
      <c r="F23" s="5">
        <f t="shared" si="5"/>
        <v>0.28000000000000003</v>
      </c>
      <c r="G23" s="9">
        <f t="shared" si="3"/>
        <v>0.51</v>
      </c>
      <c r="H23" s="4"/>
      <c r="I23" s="12"/>
      <c r="J23" s="10"/>
      <c r="K23" s="10"/>
      <c r="L23" s="10"/>
      <c r="M23" s="10"/>
      <c r="N23" s="10"/>
      <c r="O23" s="11"/>
      <c r="P23" s="11"/>
      <c r="Q23" s="11"/>
      <c r="R23" s="11"/>
      <c r="S23" s="11"/>
      <c r="T23" s="1">
        <v>595.25976883820124</v>
      </c>
      <c r="U23" s="1">
        <v>980.27080000000001</v>
      </c>
      <c r="V23" s="1"/>
      <c r="W23" s="12"/>
      <c r="X23" s="12"/>
      <c r="Y23" s="1"/>
      <c r="Z23" s="12"/>
      <c r="AA23" s="16"/>
      <c r="AB23" s="17"/>
      <c r="AC23" s="17"/>
      <c r="AD23" s="17"/>
      <c r="AE23" s="9"/>
      <c r="AF23" s="12"/>
      <c r="AG23" s="12"/>
      <c r="AH23" s="12"/>
    </row>
    <row r="24" spans="1:34">
      <c r="A24" s="5">
        <f t="shared" si="4"/>
        <v>16000</v>
      </c>
      <c r="B24" s="1">
        <f t="shared" si="0"/>
        <v>1231</v>
      </c>
      <c r="C24" s="4">
        <f t="shared" si="1"/>
        <v>-13.600000000000001</v>
      </c>
      <c r="D24" s="4">
        <f t="shared" si="2"/>
        <v>11.399999999999999</v>
      </c>
      <c r="E24" s="4">
        <v>-40</v>
      </c>
      <c r="F24" s="5">
        <f t="shared" si="5"/>
        <v>0.32</v>
      </c>
      <c r="G24" s="9">
        <f t="shared" si="3"/>
        <v>0.54</v>
      </c>
      <c r="H24" s="4"/>
      <c r="I24" s="12"/>
      <c r="J24" s="10"/>
      <c r="K24" s="10"/>
      <c r="L24" s="10"/>
      <c r="M24" s="10"/>
      <c r="N24" s="10"/>
      <c r="O24" s="11"/>
      <c r="P24" s="11"/>
      <c r="Q24" s="11"/>
      <c r="R24" s="11"/>
      <c r="S24" s="11"/>
      <c r="T24" s="1">
        <v>549.1746568573825</v>
      </c>
      <c r="U24" s="1">
        <v>971.30880000000002</v>
      </c>
      <c r="V24" s="1"/>
      <c r="W24" s="12"/>
      <c r="X24" s="12"/>
      <c r="Y24" s="1"/>
      <c r="Z24" s="12"/>
      <c r="AA24" s="16"/>
      <c r="AB24" s="17"/>
      <c r="AC24" s="17"/>
      <c r="AD24" s="17"/>
      <c r="AE24" s="9"/>
      <c r="AF24" s="12"/>
      <c r="AG24" s="12"/>
      <c r="AH24" s="12"/>
    </row>
    <row r="25" spans="1:34">
      <c r="A25" s="5">
        <f t="shared" si="4"/>
        <v>18000</v>
      </c>
      <c r="B25" s="1">
        <f t="shared" si="0"/>
        <v>1243</v>
      </c>
      <c r="C25" s="4">
        <f t="shared" si="1"/>
        <v>-17.174999999999997</v>
      </c>
      <c r="D25" s="4">
        <f t="shared" si="2"/>
        <v>7.8250000000000028</v>
      </c>
      <c r="E25" s="4">
        <f t="shared" ref="E25:E33" si="6">C25-20</f>
        <v>-37.174999999999997</v>
      </c>
      <c r="F25" s="5">
        <f t="shared" si="5"/>
        <v>0.36000000000000004</v>
      </c>
      <c r="G25" s="9">
        <f t="shared" si="3"/>
        <v>0.57000000000000006</v>
      </c>
      <c r="H25" s="4"/>
      <c r="I25" s="12"/>
      <c r="J25" s="10"/>
      <c r="K25" s="10"/>
      <c r="L25" s="10"/>
      <c r="M25" s="10"/>
      <c r="N25" s="10"/>
      <c r="O25" s="11"/>
      <c r="P25" s="11"/>
      <c r="Q25" s="11"/>
      <c r="R25" s="11"/>
      <c r="S25" s="11"/>
      <c r="T25" s="1">
        <v>506.02216827076944</v>
      </c>
      <c r="U25" s="1">
        <v>961.52519999999993</v>
      </c>
      <c r="V25" s="1"/>
      <c r="W25" s="12"/>
      <c r="X25" s="12"/>
      <c r="Y25" s="1"/>
      <c r="Z25" s="12"/>
      <c r="AA25" s="16"/>
      <c r="AB25" s="17"/>
      <c r="AC25" s="17"/>
      <c r="AD25" s="17"/>
      <c r="AE25" s="9"/>
      <c r="AF25" s="12"/>
      <c r="AG25" s="12"/>
      <c r="AH25" s="12"/>
    </row>
    <row r="26" spans="1:34">
      <c r="A26" s="5">
        <f t="shared" si="4"/>
        <v>20000</v>
      </c>
      <c r="B26" s="1">
        <f t="shared" si="0"/>
        <v>1255</v>
      </c>
      <c r="C26" s="4">
        <f t="shared" si="1"/>
        <v>-20.75</v>
      </c>
      <c r="D26" s="4">
        <f t="shared" si="2"/>
        <v>4.25</v>
      </c>
      <c r="E26" s="4">
        <f t="shared" si="6"/>
        <v>-40.75</v>
      </c>
      <c r="F26" s="5">
        <f t="shared" si="5"/>
        <v>0.4</v>
      </c>
      <c r="G26" s="9">
        <f t="shared" si="3"/>
        <v>0.6</v>
      </c>
      <c r="H26" s="4"/>
      <c r="I26" s="12"/>
      <c r="J26" s="10"/>
      <c r="K26" s="10"/>
      <c r="L26" s="10"/>
      <c r="M26" s="10"/>
      <c r="N26" s="10"/>
      <c r="O26" s="11"/>
      <c r="P26" s="11"/>
      <c r="Q26" s="11"/>
      <c r="R26" s="11"/>
      <c r="S26" s="11"/>
      <c r="T26" s="1">
        <v>465.65734934583594</v>
      </c>
      <c r="U26" s="1">
        <v>950.92</v>
      </c>
      <c r="V26" s="1"/>
      <c r="W26" s="12"/>
      <c r="X26" s="12"/>
      <c r="Y26" s="1"/>
      <c r="Z26" s="12"/>
      <c r="AA26" s="16"/>
      <c r="AB26" s="17"/>
      <c r="AC26" s="17"/>
      <c r="AD26" s="17"/>
      <c r="AE26" s="9"/>
      <c r="AF26" s="12"/>
      <c r="AG26" s="12"/>
      <c r="AH26" s="12"/>
    </row>
    <row r="27" spans="1:34">
      <c r="A27" s="5">
        <f t="shared" si="4"/>
        <v>22000</v>
      </c>
      <c r="B27" s="1">
        <f t="shared" si="0"/>
        <v>1267</v>
      </c>
      <c r="C27" s="4">
        <f t="shared" si="1"/>
        <v>-24.325000000000003</v>
      </c>
      <c r="D27" s="4">
        <f t="shared" si="2"/>
        <v>0.67499999999999716</v>
      </c>
      <c r="E27" s="4">
        <f t="shared" si="6"/>
        <v>-44.325000000000003</v>
      </c>
      <c r="F27" s="5">
        <f t="shared" si="5"/>
        <v>0.44000000000000006</v>
      </c>
      <c r="G27" s="9">
        <f t="shared" si="3"/>
        <v>0.63</v>
      </c>
      <c r="H27" s="4"/>
      <c r="I27" s="12"/>
      <c r="J27" s="10"/>
      <c r="K27" s="10"/>
      <c r="L27" s="10"/>
      <c r="M27" s="10"/>
      <c r="N27" s="10"/>
      <c r="O27" s="11"/>
      <c r="P27" s="11"/>
      <c r="Q27" s="11"/>
      <c r="R27" s="11"/>
      <c r="S27" s="11"/>
      <c r="T27" s="1">
        <v>427.94028778781853</v>
      </c>
      <c r="U27" s="1">
        <v>939.4932</v>
      </c>
      <c r="V27" s="1"/>
      <c r="W27" s="12"/>
      <c r="X27" s="12"/>
      <c r="Y27" s="1"/>
      <c r="Z27" s="12"/>
      <c r="AA27" s="16"/>
      <c r="AB27" s="17"/>
      <c r="AC27" s="17"/>
      <c r="AD27" s="17"/>
      <c r="AE27" s="9"/>
      <c r="AF27" s="12"/>
      <c r="AG27" s="12"/>
      <c r="AH27" s="12"/>
    </row>
    <row r="28" spans="1:34">
      <c r="A28" s="5">
        <f t="shared" si="4"/>
        <v>24000</v>
      </c>
      <c r="B28" s="1">
        <f t="shared" si="0"/>
        <v>1279</v>
      </c>
      <c r="C28" s="4">
        <f t="shared" si="1"/>
        <v>-27.9</v>
      </c>
      <c r="D28" s="4">
        <f t="shared" si="2"/>
        <v>-2.8999999999999986</v>
      </c>
      <c r="E28" s="4">
        <f t="shared" si="6"/>
        <v>-47.9</v>
      </c>
      <c r="F28" s="5">
        <f t="shared" si="5"/>
        <v>0.48000000000000004</v>
      </c>
      <c r="G28" s="9">
        <f t="shared" si="3"/>
        <v>0.65999999999999992</v>
      </c>
      <c r="H28" s="4"/>
      <c r="I28" s="12"/>
      <c r="J28" s="10"/>
      <c r="K28" s="10"/>
      <c r="L28" s="10"/>
      <c r="M28" s="10"/>
      <c r="N28" s="10"/>
      <c r="O28" s="11"/>
      <c r="P28" s="11"/>
      <c r="Q28" s="11"/>
      <c r="R28" s="11"/>
      <c r="S28" s="11"/>
      <c r="T28" s="1">
        <v>392.73601358053776</v>
      </c>
      <c r="U28" s="1">
        <v>927.24479999999994</v>
      </c>
      <c r="V28" s="1"/>
      <c r="W28" s="12"/>
      <c r="X28" s="12"/>
      <c r="Y28" s="1"/>
      <c r="Z28" s="12"/>
      <c r="AA28" s="16"/>
      <c r="AB28" s="17"/>
      <c r="AC28" s="17"/>
      <c r="AD28" s="17"/>
      <c r="AE28" s="9"/>
      <c r="AF28" s="12"/>
      <c r="AG28" s="12"/>
      <c r="AH28" s="12"/>
    </row>
    <row r="29" spans="1:34">
      <c r="A29" s="5">
        <f t="shared" si="4"/>
        <v>26000</v>
      </c>
      <c r="B29" s="1">
        <f t="shared" si="0"/>
        <v>1291</v>
      </c>
      <c r="C29" s="4">
        <f t="shared" si="1"/>
        <v>-31.475000000000001</v>
      </c>
      <c r="D29" s="4">
        <f t="shared" si="2"/>
        <v>-6.4750000000000014</v>
      </c>
      <c r="E29" s="4">
        <f t="shared" si="6"/>
        <v>-51.475000000000001</v>
      </c>
      <c r="F29" s="5">
        <f t="shared" si="5"/>
        <v>0.52</v>
      </c>
      <c r="G29" s="9">
        <f t="shared" si="3"/>
        <v>0.69</v>
      </c>
      <c r="H29" s="4"/>
      <c r="I29" s="12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">
        <v>359.91440023111733</v>
      </c>
      <c r="U29" s="1">
        <v>914.1748</v>
      </c>
      <c r="V29" s="1"/>
      <c r="W29" s="12"/>
      <c r="X29" s="12"/>
      <c r="Y29" s="1"/>
      <c r="Z29" s="12"/>
      <c r="AA29" s="16"/>
      <c r="AB29" s="17"/>
      <c r="AC29" s="17"/>
      <c r="AD29" s="17"/>
      <c r="AE29" s="9"/>
      <c r="AF29" s="12"/>
      <c r="AG29" s="12"/>
      <c r="AH29" s="12"/>
    </row>
    <row r="30" spans="1:34">
      <c r="A30" s="5">
        <f t="shared" si="4"/>
        <v>28000</v>
      </c>
      <c r="B30" s="1">
        <f t="shared" si="0"/>
        <v>1303</v>
      </c>
      <c r="C30" s="4">
        <f t="shared" si="1"/>
        <v>-35.049999999999997</v>
      </c>
      <c r="D30" s="4">
        <f t="shared" si="2"/>
        <v>-10.049999999999997</v>
      </c>
      <c r="E30" s="4">
        <f t="shared" si="6"/>
        <v>-55.05</v>
      </c>
      <c r="F30" s="5">
        <f t="shared" si="5"/>
        <v>0.56000000000000005</v>
      </c>
      <c r="G30" s="9">
        <f t="shared" si="3"/>
        <v>0.72</v>
      </c>
      <c r="H30" s="4"/>
      <c r="I30" s="12"/>
      <c r="J30" s="10"/>
      <c r="K30" s="10"/>
      <c r="L30" s="10"/>
      <c r="M30" s="10"/>
      <c r="N30" s="10"/>
      <c r="O30" s="11"/>
      <c r="P30" s="11"/>
      <c r="Q30" s="11"/>
      <c r="R30" s="11"/>
      <c r="S30" s="11"/>
      <c r="T30" s="1">
        <v>329.35006642346144</v>
      </c>
      <c r="U30" s="1">
        <v>900.28319999999997</v>
      </c>
      <c r="V30" s="1"/>
      <c r="W30" s="12"/>
      <c r="X30" s="12"/>
      <c r="Y30" s="1"/>
      <c r="Z30" s="12"/>
      <c r="AA30" s="16"/>
      <c r="AB30" s="17"/>
      <c r="AC30" s="17"/>
      <c r="AD30" s="17"/>
      <c r="AE30" s="9"/>
      <c r="AF30" s="12"/>
      <c r="AG30" s="12"/>
      <c r="AH30" s="12"/>
    </row>
    <row r="31" spans="1:34">
      <c r="A31" s="5">
        <f t="shared" si="4"/>
        <v>30000</v>
      </c>
      <c r="B31" s="1">
        <f t="shared" si="0"/>
        <v>1315</v>
      </c>
      <c r="C31" s="4">
        <f t="shared" si="1"/>
        <v>-38.625</v>
      </c>
      <c r="D31" s="4">
        <f t="shared" si="2"/>
        <v>-13.625</v>
      </c>
      <c r="E31" s="4">
        <f t="shared" si="6"/>
        <v>-58.625</v>
      </c>
      <c r="F31" s="5">
        <f t="shared" si="5"/>
        <v>0.60000000000000009</v>
      </c>
      <c r="G31" s="9">
        <f t="shared" si="3"/>
        <v>0.75</v>
      </c>
      <c r="H31" s="4"/>
      <c r="I31" s="12"/>
      <c r="J31" s="10"/>
      <c r="K31" s="10"/>
      <c r="L31" s="10"/>
      <c r="M31" s="10"/>
      <c r="N31" s="10"/>
      <c r="O31" s="11"/>
      <c r="P31" s="11"/>
      <c r="Q31" s="11"/>
      <c r="R31" s="11"/>
      <c r="S31" s="11"/>
      <c r="T31" s="1">
        <v>300.92227808549427</v>
      </c>
      <c r="U31" s="1">
        <v>885.56999999999994</v>
      </c>
      <c r="V31" s="1"/>
      <c r="W31" s="12"/>
      <c r="X31" s="12"/>
      <c r="Y31" s="1"/>
      <c r="Z31" s="12"/>
      <c r="AA31" s="16"/>
      <c r="AB31" s="17"/>
      <c r="AC31" s="17"/>
      <c r="AD31" s="17"/>
      <c r="AE31" s="9"/>
      <c r="AF31" s="12"/>
      <c r="AG31" s="12"/>
      <c r="AH31" s="12"/>
    </row>
    <row r="32" spans="1:34">
      <c r="A32" s="5">
        <f t="shared" si="4"/>
        <v>32000</v>
      </c>
      <c r="B32" s="1">
        <f t="shared" si="0"/>
        <v>1327</v>
      </c>
      <c r="C32" s="4">
        <f t="shared" si="1"/>
        <v>-42.2</v>
      </c>
      <c r="D32" s="4">
        <f t="shared" si="2"/>
        <v>-17.200000000000003</v>
      </c>
      <c r="E32" s="4">
        <f t="shared" si="6"/>
        <v>-62.2</v>
      </c>
      <c r="F32" s="5">
        <f t="shared" si="5"/>
        <v>0.64</v>
      </c>
      <c r="G32" s="9">
        <f t="shared" si="3"/>
        <v>0.78</v>
      </c>
      <c r="H32" s="4"/>
      <c r="I32" s="12"/>
      <c r="J32" s="10"/>
      <c r="K32" s="10"/>
      <c r="L32" s="10"/>
      <c r="M32" s="10"/>
      <c r="N32" s="10"/>
      <c r="O32" s="11"/>
      <c r="P32" s="11"/>
      <c r="Q32" s="11"/>
      <c r="R32" s="11"/>
      <c r="S32" s="11"/>
      <c r="T32" s="1">
        <v>274.51485087529784</v>
      </c>
      <c r="U32" s="1">
        <v>870.03520000000003</v>
      </c>
      <c r="V32" s="1"/>
      <c r="W32" s="12"/>
      <c r="X32" s="12"/>
      <c r="Y32" s="1"/>
      <c r="Z32" s="12"/>
      <c r="AA32" s="16"/>
      <c r="AB32" s="17"/>
      <c r="AC32" s="17"/>
      <c r="AD32" s="17"/>
      <c r="AE32" s="9"/>
      <c r="AF32" s="12"/>
      <c r="AG32" s="12"/>
      <c r="AH32" s="12"/>
    </row>
    <row r="33" spans="1:34">
      <c r="A33" s="5">
        <f t="shared" si="4"/>
        <v>34000</v>
      </c>
      <c r="B33" s="1">
        <f t="shared" si="0"/>
        <v>1339</v>
      </c>
      <c r="C33" s="4">
        <f t="shared" si="1"/>
        <v>-45.774999999999999</v>
      </c>
      <c r="D33" s="4">
        <f t="shared" si="2"/>
        <v>-20.774999999999999</v>
      </c>
      <c r="E33" s="4">
        <f t="shared" si="6"/>
        <v>-65.775000000000006</v>
      </c>
      <c r="F33" s="5">
        <f t="shared" si="5"/>
        <v>0.68</v>
      </c>
      <c r="G33" s="9">
        <f t="shared" si="3"/>
        <v>0.81</v>
      </c>
      <c r="H33" s="4"/>
      <c r="I33" s="12"/>
      <c r="J33" s="10"/>
      <c r="K33" s="10"/>
      <c r="L33" s="10"/>
      <c r="M33" s="10"/>
      <c r="N33" s="10"/>
      <c r="O33" s="11"/>
      <c r="P33" s="11"/>
      <c r="Q33" s="11"/>
      <c r="R33" s="11"/>
      <c r="S33" s="11"/>
      <c r="T33" s="1">
        <v>250.01605309144961</v>
      </c>
      <c r="U33" s="1">
        <v>853.67880000000002</v>
      </c>
      <c r="V33" s="1"/>
      <c r="W33" s="12"/>
      <c r="X33" s="12"/>
      <c r="Y33" s="1"/>
      <c r="Z33" s="12"/>
      <c r="AA33" s="16"/>
      <c r="AB33" s="17"/>
      <c r="AC33" s="17"/>
      <c r="AD33" s="17"/>
      <c r="AE33" s="9"/>
      <c r="AF33" s="12"/>
      <c r="AG33" s="12"/>
      <c r="AH33" s="12"/>
    </row>
    <row r="34" spans="1:34">
      <c r="A34" s="5">
        <f t="shared" si="4"/>
        <v>36000</v>
      </c>
      <c r="B34" s="1">
        <f t="shared" si="0"/>
        <v>1351</v>
      </c>
      <c r="C34" s="4">
        <f t="shared" si="1"/>
        <v>-49.349999999999994</v>
      </c>
      <c r="D34" s="4">
        <f t="shared" si="2"/>
        <v>-24.349999999999994</v>
      </c>
      <c r="E34" s="4">
        <f>C34-20</f>
        <v>-69.349999999999994</v>
      </c>
      <c r="F34" s="5">
        <f t="shared" si="5"/>
        <v>0.72000000000000008</v>
      </c>
      <c r="G34" s="9">
        <f t="shared" si="3"/>
        <v>0.84000000000000008</v>
      </c>
      <c r="H34" s="4"/>
      <c r="I34" s="12"/>
      <c r="J34" s="10"/>
      <c r="K34" s="10"/>
      <c r="L34" s="10"/>
      <c r="M34" s="10"/>
      <c r="N34" s="10"/>
      <c r="O34" s="11"/>
      <c r="P34" s="11"/>
      <c r="Q34" s="11"/>
      <c r="R34" s="11"/>
      <c r="S34" s="11"/>
      <c r="T34" s="1">
        <v>227.31850901301752</v>
      </c>
      <c r="U34" s="1">
        <v>836.50080000000003</v>
      </c>
      <c r="V34" s="1"/>
      <c r="W34" s="12"/>
      <c r="X34" s="12"/>
      <c r="Y34" s="1"/>
      <c r="Z34" s="12"/>
      <c r="AA34" s="16"/>
      <c r="AB34" s="17"/>
      <c r="AC34" s="17"/>
      <c r="AD34" s="17"/>
      <c r="AE34" s="9"/>
      <c r="AF34" s="12"/>
      <c r="AG34" s="12"/>
      <c r="AH34" s="12"/>
    </row>
    <row r="35" spans="1:34">
      <c r="A35" s="5">
        <f t="shared" si="4"/>
        <v>38000</v>
      </c>
      <c r="B35" s="1">
        <f t="shared" si="0"/>
        <v>1363</v>
      </c>
      <c r="C35" s="4">
        <f t="shared" si="1"/>
        <v>-52.924999999999997</v>
      </c>
      <c r="D35" s="4">
        <f>C35+25</f>
        <v>-27.924999999999997</v>
      </c>
      <c r="E35" s="4">
        <f>C35-20</f>
        <v>-72.924999999999997</v>
      </c>
      <c r="F35" s="5">
        <f>0.00002*A35</f>
        <v>0.76</v>
      </c>
      <c r="G35" s="9">
        <f>0.3+0.000015*A35</f>
        <v>0.87000000000000011</v>
      </c>
      <c r="H35" s="4"/>
      <c r="I35" s="12"/>
      <c r="J35" s="10"/>
      <c r="K35" s="10"/>
      <c r="L35" s="10"/>
      <c r="M35" s="10"/>
      <c r="N35" s="10"/>
      <c r="O35" s="11"/>
      <c r="P35" s="11"/>
      <c r="Q35" s="11"/>
      <c r="R35" s="11"/>
      <c r="S35" s="11"/>
      <c r="T35" s="1">
        <v>206.319102674833</v>
      </c>
      <c r="U35" s="1">
        <v>818.50119999999993</v>
      </c>
      <c r="V35" s="1"/>
      <c r="W35" s="12"/>
      <c r="X35" s="12"/>
      <c r="Y35" s="1"/>
      <c r="Z35" s="12"/>
      <c r="AA35" s="16"/>
      <c r="AB35" s="17"/>
      <c r="AC35" s="17"/>
      <c r="AD35" s="17"/>
      <c r="AE35" s="9"/>
      <c r="AF35" s="12"/>
      <c r="AG35" s="12"/>
      <c r="AH35" s="12"/>
    </row>
    <row r="36" spans="1:34">
      <c r="A36" s="5">
        <f t="shared" si="4"/>
        <v>40000</v>
      </c>
      <c r="B36" s="1">
        <f t="shared" si="0"/>
        <v>1375</v>
      </c>
      <c r="C36" s="4">
        <f t="shared" si="1"/>
        <v>-56.5</v>
      </c>
      <c r="D36" s="4">
        <f>C36+25</f>
        <v>-31.5</v>
      </c>
      <c r="E36" s="4">
        <f>C36-20</f>
        <v>-76.5</v>
      </c>
      <c r="F36" s="5">
        <f>0.00002*A36</f>
        <v>0.8</v>
      </c>
      <c r="G36" s="9">
        <f>0.3+0.000015*A36</f>
        <v>0.89999999999999991</v>
      </c>
      <c r="H36" s="4"/>
      <c r="I36" s="12"/>
      <c r="J36" s="10"/>
      <c r="K36" s="10"/>
      <c r="L36" s="10"/>
      <c r="M36" s="10"/>
      <c r="N36" s="10"/>
      <c r="O36" s="11"/>
      <c r="P36" s="11"/>
      <c r="Q36" s="11"/>
      <c r="R36" s="11"/>
      <c r="S36" s="11"/>
      <c r="T36" s="1">
        <v>186.91888208384285</v>
      </c>
      <c r="U36" s="1">
        <v>799.68000000000006</v>
      </c>
      <c r="V36" s="1"/>
      <c r="W36" s="12"/>
      <c r="X36" s="12"/>
      <c r="Y36" s="1"/>
      <c r="Z36" s="12"/>
      <c r="AA36" s="16"/>
      <c r="AB36" s="17"/>
      <c r="AC36" s="17"/>
      <c r="AD36" s="17"/>
      <c r="AE36" s="9"/>
      <c r="AF36" s="12"/>
      <c r="AG36" s="12"/>
      <c r="AH36" s="12"/>
    </row>
  </sheetData>
  <mergeCells count="7">
    <mergeCell ref="O13:S13"/>
    <mergeCell ref="J13:N13"/>
    <mergeCell ref="G5:H5"/>
    <mergeCell ref="G6:H6"/>
    <mergeCell ref="G8:H8"/>
    <mergeCell ref="G9:H9"/>
    <mergeCell ref="G7:J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6"/>
  <sheetViews>
    <sheetView topLeftCell="C1" zoomScale="70" zoomScaleNormal="70" workbookViewId="0">
      <selection activeCell="E2" sqref="E2"/>
    </sheetView>
  </sheetViews>
  <sheetFormatPr defaultColWidth="11.42578125" defaultRowHeight="15"/>
  <cols>
    <col min="1" max="1" width="30.7109375" bestFit="1" customWidth="1"/>
    <col min="7" max="7" width="13" customWidth="1"/>
    <col min="8" max="8" width="10" customWidth="1"/>
    <col min="9" max="9" width="10.140625" customWidth="1"/>
    <col min="24" max="24" width="15.42578125" customWidth="1"/>
    <col min="26" max="26" width="18.7109375" customWidth="1"/>
    <col min="27" max="27" width="15.140625" customWidth="1"/>
  </cols>
  <sheetData>
    <row r="1" spans="1:34">
      <c r="A1" s="2" t="s">
        <v>0</v>
      </c>
      <c r="B1" s="18"/>
      <c r="C1" s="2" t="s">
        <v>1</v>
      </c>
      <c r="G1" s="5"/>
      <c r="H1" s="5" t="s">
        <v>2</v>
      </c>
      <c r="I1" s="5" t="s">
        <v>3</v>
      </c>
    </row>
    <row r="2" spans="1:34">
      <c r="A2" s="2" t="s">
        <v>4</v>
      </c>
      <c r="B2" s="18"/>
      <c r="C2" s="2" t="s">
        <v>5</v>
      </c>
      <c r="E2" s="19" t="s">
        <v>6</v>
      </c>
      <c r="G2" s="5" t="s">
        <v>7</v>
      </c>
      <c r="H2" s="13"/>
      <c r="I2" s="13"/>
      <c r="Z2" t="s">
        <v>8</v>
      </c>
      <c r="AC2" t="s">
        <v>9</v>
      </c>
      <c r="AD2" s="19"/>
      <c r="AE2" t="s">
        <v>10</v>
      </c>
    </row>
    <row r="3" spans="1:34">
      <c r="A3" s="2" t="s">
        <v>11</v>
      </c>
      <c r="B3" s="18"/>
      <c r="C3" s="2" t="s">
        <v>12</v>
      </c>
      <c r="G3" s="5" t="s">
        <v>13</v>
      </c>
      <c r="H3" s="13"/>
      <c r="I3" s="13"/>
      <c r="AC3" t="s">
        <v>14</v>
      </c>
      <c r="AD3" s="19"/>
      <c r="AE3" t="s">
        <v>15</v>
      </c>
    </row>
    <row r="4" spans="1:34">
      <c r="A4" s="2" t="s">
        <v>16</v>
      </c>
      <c r="B4" s="18"/>
      <c r="C4" s="2" t="s">
        <v>17</v>
      </c>
      <c r="AC4" t="s">
        <v>18</v>
      </c>
      <c r="AD4" s="3">
        <f>AD2-2500/1005*AD3</f>
        <v>0</v>
      </c>
      <c r="AE4" t="s">
        <v>10</v>
      </c>
    </row>
    <row r="5" spans="1:34">
      <c r="A5" s="2" t="s">
        <v>19</v>
      </c>
      <c r="B5" s="18"/>
      <c r="C5" s="2" t="s">
        <v>17</v>
      </c>
      <c r="G5" s="26" t="s">
        <v>20</v>
      </c>
      <c r="H5" s="27"/>
      <c r="I5" s="18"/>
      <c r="J5" s="2" t="s">
        <v>10</v>
      </c>
      <c r="Z5" t="s">
        <v>21</v>
      </c>
      <c r="AC5" t="s">
        <v>9</v>
      </c>
      <c r="AD5" s="19"/>
      <c r="AE5" t="s">
        <v>10</v>
      </c>
    </row>
    <row r="6" spans="1:34">
      <c r="A6" s="2" t="s">
        <v>22</v>
      </c>
      <c r="B6" s="18"/>
      <c r="C6" s="2" t="s">
        <v>17</v>
      </c>
      <c r="G6" s="26" t="s">
        <v>23</v>
      </c>
      <c r="H6" s="27"/>
      <c r="I6" s="18"/>
      <c r="J6" s="2" t="s">
        <v>10</v>
      </c>
      <c r="AC6" t="s">
        <v>14</v>
      </c>
      <c r="AD6">
        <v>0</v>
      </c>
      <c r="AE6" t="s">
        <v>15</v>
      </c>
      <c r="AF6" t="s">
        <v>24</v>
      </c>
    </row>
    <row r="7" spans="1:34">
      <c r="A7" s="2" t="s">
        <v>25</v>
      </c>
      <c r="B7" s="18"/>
      <c r="C7" s="2" t="s">
        <v>5</v>
      </c>
      <c r="G7" s="26"/>
      <c r="H7" s="28"/>
      <c r="I7" s="28"/>
      <c r="J7" s="27"/>
      <c r="AC7" t="s">
        <v>18</v>
      </c>
      <c r="AD7" s="3">
        <f>AD5-2500/1005*AD6</f>
        <v>0</v>
      </c>
      <c r="AE7" t="s">
        <v>10</v>
      </c>
    </row>
    <row r="8" spans="1:34">
      <c r="A8" s="2" t="s">
        <v>26</v>
      </c>
      <c r="B8" s="18"/>
      <c r="C8" s="2" t="s">
        <v>5</v>
      </c>
      <c r="G8" s="26" t="s">
        <v>27</v>
      </c>
      <c r="H8" s="27"/>
      <c r="I8" s="2">
        <f>IF(ISBLANK(I5),0,188-4.7*I5)</f>
        <v>0</v>
      </c>
      <c r="J8" s="2" t="s">
        <v>28</v>
      </c>
      <c r="Z8" t="s">
        <v>29</v>
      </c>
      <c r="AC8" t="s">
        <v>9</v>
      </c>
      <c r="AD8" s="19"/>
      <c r="AE8" t="s">
        <v>10</v>
      </c>
    </row>
    <row r="9" spans="1:34">
      <c r="A9" s="2" t="s">
        <v>30</v>
      </c>
      <c r="B9" s="18"/>
      <c r="C9" s="2" t="s">
        <v>31</v>
      </c>
      <c r="G9" s="26" t="s">
        <v>32</v>
      </c>
      <c r="H9" s="27"/>
      <c r="I9" s="2">
        <f>IF(ISBLANK(I6),0,188-4.7*I6)</f>
        <v>0</v>
      </c>
      <c r="J9" s="2" t="s">
        <v>28</v>
      </c>
      <c r="AC9" t="s">
        <v>14</v>
      </c>
      <c r="AD9" s="19"/>
      <c r="AE9" t="s">
        <v>15</v>
      </c>
    </row>
    <row r="10" spans="1:34">
      <c r="AC10" t="s">
        <v>18</v>
      </c>
      <c r="AD10" s="3">
        <f>AD8-2500/1005*AD9</f>
        <v>0</v>
      </c>
      <c r="AE10" t="s">
        <v>10</v>
      </c>
    </row>
    <row r="13" spans="1:34">
      <c r="A13" s="2"/>
      <c r="B13" s="2"/>
      <c r="C13" s="2"/>
      <c r="D13" s="2"/>
      <c r="E13" s="2"/>
      <c r="F13" s="2"/>
      <c r="G13" s="2"/>
      <c r="H13" s="2"/>
      <c r="I13" s="2"/>
      <c r="J13" s="23" t="s">
        <v>33</v>
      </c>
      <c r="K13" s="24"/>
      <c r="L13" s="24"/>
      <c r="M13" s="24"/>
      <c r="N13" s="25"/>
      <c r="O13" s="20" t="s">
        <v>34</v>
      </c>
      <c r="P13" s="21"/>
      <c r="Q13" s="21"/>
      <c r="R13" s="21"/>
      <c r="S13" s="22"/>
    </row>
    <row r="14" spans="1:34" ht="60">
      <c r="A14" s="6" t="s">
        <v>35</v>
      </c>
      <c r="B14" s="6" t="s">
        <v>36</v>
      </c>
      <c r="C14" s="6" t="s">
        <v>37</v>
      </c>
      <c r="D14" s="6" t="s">
        <v>38</v>
      </c>
      <c r="E14" s="6" t="s">
        <v>39</v>
      </c>
      <c r="F14" s="6" t="s">
        <v>40</v>
      </c>
      <c r="G14" s="6" t="s">
        <v>41</v>
      </c>
      <c r="H14" s="6" t="s">
        <v>42</v>
      </c>
      <c r="I14" s="6" t="s">
        <v>43</v>
      </c>
      <c r="J14" s="7" t="s">
        <v>44</v>
      </c>
      <c r="K14" s="7" t="s">
        <v>45</v>
      </c>
      <c r="L14" s="7" t="s">
        <v>46</v>
      </c>
      <c r="M14" s="7" t="s">
        <v>47</v>
      </c>
      <c r="N14" s="7" t="s">
        <v>48</v>
      </c>
      <c r="O14" s="8" t="s">
        <v>44</v>
      </c>
      <c r="P14" s="8" t="s">
        <v>45</v>
      </c>
      <c r="Q14" s="8" t="s">
        <v>46</v>
      </c>
      <c r="R14" s="8" t="s">
        <v>47</v>
      </c>
      <c r="S14" s="8" t="s">
        <v>48</v>
      </c>
      <c r="T14" s="6" t="s">
        <v>49</v>
      </c>
      <c r="U14" s="6" t="s">
        <v>50</v>
      </c>
      <c r="V14" s="6" t="s">
        <v>51</v>
      </c>
      <c r="W14" s="6" t="s">
        <v>52</v>
      </c>
      <c r="X14" s="6" t="s">
        <v>53</v>
      </c>
      <c r="Y14" s="6" t="s">
        <v>54</v>
      </c>
      <c r="Z14" s="6" t="s">
        <v>55</v>
      </c>
      <c r="AA14" s="15" t="s">
        <v>56</v>
      </c>
      <c r="AB14" s="15" t="s">
        <v>57</v>
      </c>
      <c r="AC14" s="15" t="s">
        <v>58</v>
      </c>
      <c r="AD14" s="15" t="s">
        <v>59</v>
      </c>
      <c r="AE14" s="6" t="s">
        <v>60</v>
      </c>
      <c r="AF14" s="6" t="s">
        <v>61</v>
      </c>
      <c r="AG14" s="6" t="s">
        <v>62</v>
      </c>
      <c r="AH14" s="6" t="s">
        <v>63</v>
      </c>
    </row>
    <row r="15" spans="1:34">
      <c r="A15" s="6" t="s">
        <v>64</v>
      </c>
      <c r="B15" s="6" t="s">
        <v>65</v>
      </c>
      <c r="C15" s="6" t="s">
        <v>10</v>
      </c>
      <c r="D15" s="6" t="s">
        <v>10</v>
      </c>
      <c r="E15" s="6" t="s">
        <v>10</v>
      </c>
      <c r="F15" s="6"/>
      <c r="G15" s="6"/>
      <c r="H15" s="6" t="s">
        <v>10</v>
      </c>
      <c r="I15" s="6" t="s">
        <v>10</v>
      </c>
      <c r="J15" s="7" t="s">
        <v>28</v>
      </c>
      <c r="K15" s="7" t="s">
        <v>28</v>
      </c>
      <c r="L15" s="7" t="s">
        <v>28</v>
      </c>
      <c r="M15" s="7" t="s">
        <v>28</v>
      </c>
      <c r="N15" s="7" t="s">
        <v>28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  <c r="T15" s="6" t="s">
        <v>66</v>
      </c>
      <c r="U15" s="6" t="s">
        <v>66</v>
      </c>
      <c r="V15" s="6" t="s">
        <v>66</v>
      </c>
      <c r="W15" s="6"/>
      <c r="X15" s="6" t="s">
        <v>67</v>
      </c>
      <c r="Y15" s="6" t="s">
        <v>68</v>
      </c>
      <c r="Z15" s="6" t="s">
        <v>67</v>
      </c>
      <c r="AA15" s="15" t="s">
        <v>67</v>
      </c>
      <c r="AB15" s="14" t="s">
        <v>67</v>
      </c>
      <c r="AC15" s="14" t="s">
        <v>67</v>
      </c>
      <c r="AD15" s="14" t="s">
        <v>67</v>
      </c>
      <c r="AE15" s="5" t="s">
        <v>67</v>
      </c>
      <c r="AF15" s="5" t="s">
        <v>67</v>
      </c>
      <c r="AG15" s="5" t="s">
        <v>67</v>
      </c>
      <c r="AH15" s="5" t="s">
        <v>67</v>
      </c>
    </row>
    <row r="16" spans="1:34">
      <c r="A16" s="5">
        <v>0</v>
      </c>
      <c r="B16" s="1">
        <f>1135+240*A16/40000</f>
        <v>1135</v>
      </c>
      <c r="C16" s="4">
        <f>15-A16*71.5/40000</f>
        <v>15</v>
      </c>
      <c r="D16" s="4">
        <f>C16+25</f>
        <v>40</v>
      </c>
      <c r="E16" s="4">
        <v>-40</v>
      </c>
      <c r="F16" s="5">
        <v>0</v>
      </c>
      <c r="G16" s="9">
        <v>0</v>
      </c>
      <c r="H16" s="5"/>
      <c r="I16" s="12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">
        <v>1013.25</v>
      </c>
      <c r="U16" s="1">
        <v>1020</v>
      </c>
      <c r="V16" s="1"/>
      <c r="W16" s="12"/>
      <c r="X16" s="12"/>
      <c r="Y16" s="1"/>
      <c r="Z16" s="5"/>
      <c r="AA16" s="16"/>
      <c r="AB16" s="17"/>
      <c r="AC16" s="17"/>
      <c r="AD16" s="17"/>
      <c r="AE16" s="9"/>
      <c r="AF16" s="12"/>
      <c r="AG16" s="12"/>
      <c r="AH16" s="12"/>
    </row>
    <row r="17" spans="1:34">
      <c r="A17" s="5">
        <f>A16+2000</f>
        <v>2000</v>
      </c>
      <c r="B17" s="1">
        <f t="shared" ref="B17:B36" si="0">1135+240*A17/40000</f>
        <v>1147</v>
      </c>
      <c r="C17" s="4">
        <f t="shared" ref="C17:C36" si="1">15-A17*71.5/40000</f>
        <v>11.425000000000001</v>
      </c>
      <c r="D17" s="4">
        <f t="shared" ref="D17:D34" si="2">C17+25</f>
        <v>36.424999999999997</v>
      </c>
      <c r="E17" s="4">
        <v>-40</v>
      </c>
      <c r="F17" s="5">
        <v>0</v>
      </c>
      <c r="G17" s="9">
        <f t="shared" ref="G17:G34" si="3">0.3+0.000015*A17</f>
        <v>0.33</v>
      </c>
      <c r="H17" s="5"/>
      <c r="I17" s="12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">
        <v>942.13333321545463</v>
      </c>
      <c r="U17" s="1">
        <v>1016.7892000000001</v>
      </c>
      <c r="V17" s="1"/>
      <c r="W17" s="12"/>
      <c r="X17" s="12"/>
      <c r="Y17" s="1"/>
      <c r="Z17" s="12"/>
      <c r="AA17" s="16"/>
      <c r="AB17" s="17"/>
      <c r="AC17" s="17"/>
      <c r="AD17" s="17"/>
      <c r="AE17" s="9"/>
      <c r="AF17" s="12"/>
      <c r="AG17" s="12"/>
      <c r="AH17" s="12"/>
    </row>
    <row r="18" spans="1:34">
      <c r="A18" s="5">
        <f t="shared" ref="A18:A36" si="4">A17+2000</f>
        <v>4000</v>
      </c>
      <c r="B18" s="1">
        <f t="shared" si="0"/>
        <v>1159</v>
      </c>
      <c r="C18" s="4">
        <f t="shared" si="1"/>
        <v>7.85</v>
      </c>
      <c r="D18" s="4">
        <f t="shared" si="2"/>
        <v>32.85</v>
      </c>
      <c r="E18" s="4">
        <v>-40</v>
      </c>
      <c r="F18" s="5">
        <v>0</v>
      </c>
      <c r="G18" s="9">
        <f t="shared" si="3"/>
        <v>0.36</v>
      </c>
      <c r="H18" s="5"/>
      <c r="I18" s="12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">
        <v>875.11353827419271</v>
      </c>
      <c r="U18" s="1">
        <v>1012.7568</v>
      </c>
      <c r="V18" s="1"/>
      <c r="W18" s="12"/>
      <c r="X18" s="12"/>
      <c r="Y18" s="1"/>
      <c r="Z18" s="12"/>
      <c r="AA18" s="16"/>
      <c r="AB18" s="17"/>
      <c r="AC18" s="17"/>
      <c r="AD18" s="17"/>
      <c r="AE18" s="9"/>
      <c r="AF18" s="12"/>
      <c r="AG18" s="12"/>
      <c r="AH18" s="12"/>
    </row>
    <row r="19" spans="1:34">
      <c r="A19" s="5">
        <f t="shared" si="4"/>
        <v>6000</v>
      </c>
      <c r="B19" s="1">
        <f t="shared" si="0"/>
        <v>1171</v>
      </c>
      <c r="C19" s="4">
        <f t="shared" si="1"/>
        <v>4.2750000000000004</v>
      </c>
      <c r="D19" s="4">
        <f t="shared" si="2"/>
        <v>29.274999999999999</v>
      </c>
      <c r="E19" s="4">
        <v>-40</v>
      </c>
      <c r="F19" s="5">
        <v>0</v>
      </c>
      <c r="G19" s="9">
        <f t="shared" si="3"/>
        <v>0.39</v>
      </c>
      <c r="H19" s="5"/>
      <c r="I19" s="12"/>
      <c r="J19" s="10"/>
      <c r="K19" s="10"/>
      <c r="L19" s="10"/>
      <c r="M19" s="10"/>
      <c r="N19" s="10"/>
      <c r="O19" s="11"/>
      <c r="P19" s="11"/>
      <c r="Q19" s="11"/>
      <c r="R19" s="11"/>
      <c r="S19" s="11"/>
      <c r="T19" s="1">
        <v>812.00756195606618</v>
      </c>
      <c r="U19" s="1">
        <v>1007.9028000000001</v>
      </c>
      <c r="V19" s="1"/>
      <c r="W19" s="12"/>
      <c r="X19" s="12"/>
      <c r="Y19" s="1"/>
      <c r="Z19" s="12"/>
      <c r="AA19" s="16"/>
      <c r="AB19" s="17"/>
      <c r="AC19" s="17"/>
      <c r="AD19" s="17"/>
      <c r="AE19" s="9"/>
      <c r="AF19" s="12"/>
      <c r="AG19" s="12"/>
      <c r="AH19" s="12"/>
    </row>
    <row r="20" spans="1:34">
      <c r="A20" s="5">
        <f t="shared" si="4"/>
        <v>8000</v>
      </c>
      <c r="B20" s="1">
        <f t="shared" si="0"/>
        <v>1183</v>
      </c>
      <c r="C20" s="4">
        <f t="shared" si="1"/>
        <v>0.69999999999999929</v>
      </c>
      <c r="D20" s="4">
        <f t="shared" si="2"/>
        <v>25.7</v>
      </c>
      <c r="E20" s="4">
        <v>-40</v>
      </c>
      <c r="F20" s="5">
        <v>0</v>
      </c>
      <c r="G20" s="9">
        <f t="shared" si="3"/>
        <v>0.42</v>
      </c>
      <c r="H20" s="5"/>
      <c r="I20" s="12"/>
      <c r="J20" s="10"/>
      <c r="K20" s="10"/>
      <c r="L20" s="10"/>
      <c r="M20" s="10"/>
      <c r="N20" s="10"/>
      <c r="O20" s="11"/>
      <c r="P20" s="11"/>
      <c r="Q20" s="11"/>
      <c r="R20" s="11"/>
      <c r="S20" s="11"/>
      <c r="T20" s="1">
        <v>752.63809752060683</v>
      </c>
      <c r="U20" s="1">
        <v>1002.2271999999999</v>
      </c>
      <c r="V20" s="1"/>
      <c r="W20" s="12"/>
      <c r="X20" s="12"/>
      <c r="Y20" s="1"/>
      <c r="Z20" s="12"/>
      <c r="AA20" s="16"/>
      <c r="AB20" s="17"/>
      <c r="AC20" s="17"/>
      <c r="AD20" s="17"/>
      <c r="AE20" s="9"/>
      <c r="AF20" s="12"/>
      <c r="AG20" s="12"/>
      <c r="AH20" s="12"/>
    </row>
    <row r="21" spans="1:34">
      <c r="A21" s="5">
        <f t="shared" si="4"/>
        <v>10000</v>
      </c>
      <c r="B21" s="1">
        <f t="shared" si="0"/>
        <v>1195</v>
      </c>
      <c r="C21" s="4">
        <f t="shared" si="1"/>
        <v>-2.875</v>
      </c>
      <c r="D21" s="4">
        <f t="shared" si="2"/>
        <v>22.125</v>
      </c>
      <c r="E21" s="4">
        <v>-40</v>
      </c>
      <c r="F21" s="5">
        <v>0</v>
      </c>
      <c r="G21" s="9">
        <f t="shared" si="3"/>
        <v>0.44999999999999996</v>
      </c>
      <c r="H21" s="5"/>
      <c r="I21" s="12"/>
      <c r="J21" s="10"/>
      <c r="K21" s="10"/>
      <c r="L21" s="10"/>
      <c r="M21" s="10"/>
      <c r="N21" s="10"/>
      <c r="O21" s="11"/>
      <c r="P21" s="11"/>
      <c r="Q21" s="11"/>
      <c r="R21" s="11"/>
      <c r="S21" s="11"/>
      <c r="T21" s="1">
        <v>696.83348284608155</v>
      </c>
      <c r="U21" s="1">
        <v>995.73</v>
      </c>
      <c r="V21" s="1"/>
      <c r="W21" s="12"/>
      <c r="X21" s="12"/>
      <c r="Y21" s="1"/>
      <c r="Z21" s="12"/>
      <c r="AA21" s="16"/>
      <c r="AB21" s="17"/>
      <c r="AC21" s="17"/>
      <c r="AD21" s="17"/>
      <c r="AE21" s="9"/>
      <c r="AF21" s="12"/>
      <c r="AG21" s="12"/>
      <c r="AH21" s="12"/>
    </row>
    <row r="22" spans="1:34">
      <c r="A22" s="5">
        <f t="shared" si="4"/>
        <v>12000</v>
      </c>
      <c r="B22" s="1">
        <f t="shared" si="0"/>
        <v>1207</v>
      </c>
      <c r="C22" s="4">
        <f t="shared" si="1"/>
        <v>-6.4499999999999993</v>
      </c>
      <c r="D22" s="4">
        <f t="shared" si="2"/>
        <v>18.55</v>
      </c>
      <c r="E22" s="4">
        <v>-40</v>
      </c>
      <c r="F22" s="5">
        <f t="shared" ref="F22:F34" si="5">0.00002*A22</f>
        <v>0.24000000000000002</v>
      </c>
      <c r="G22" s="9">
        <f t="shared" si="3"/>
        <v>0.48</v>
      </c>
      <c r="H22" s="4"/>
      <c r="I22" s="12"/>
      <c r="J22" s="10"/>
      <c r="K22" s="10"/>
      <c r="L22" s="10"/>
      <c r="M22" s="10"/>
      <c r="N22" s="10"/>
      <c r="O22" s="11"/>
      <c r="P22" s="11"/>
      <c r="Q22" s="11"/>
      <c r="R22" s="11"/>
      <c r="S22" s="11"/>
      <c r="T22" s="1">
        <v>644.42759894186963</v>
      </c>
      <c r="U22" s="1">
        <v>988.41120000000001</v>
      </c>
      <c r="V22" s="1"/>
      <c r="W22" s="12"/>
      <c r="X22" s="12"/>
      <c r="Y22" s="1"/>
      <c r="Z22" s="12"/>
      <c r="AA22" s="16"/>
      <c r="AB22" s="17"/>
      <c r="AC22" s="17"/>
      <c r="AD22" s="17"/>
      <c r="AE22" s="9"/>
      <c r="AF22" s="12"/>
      <c r="AG22" s="12"/>
      <c r="AH22" s="12"/>
    </row>
    <row r="23" spans="1:34">
      <c r="A23" s="5">
        <f t="shared" si="4"/>
        <v>14000</v>
      </c>
      <c r="B23" s="1">
        <f t="shared" si="0"/>
        <v>1219</v>
      </c>
      <c r="C23" s="4">
        <f t="shared" si="1"/>
        <v>-10.024999999999999</v>
      </c>
      <c r="D23" s="4">
        <f t="shared" si="2"/>
        <v>14.975000000000001</v>
      </c>
      <c r="E23" s="4">
        <v>-40</v>
      </c>
      <c r="F23" s="5">
        <f t="shared" si="5"/>
        <v>0.28000000000000003</v>
      </c>
      <c r="G23" s="9">
        <f t="shared" si="3"/>
        <v>0.51</v>
      </c>
      <c r="H23" s="4"/>
      <c r="I23" s="12"/>
      <c r="J23" s="10"/>
      <c r="K23" s="10"/>
      <c r="L23" s="10"/>
      <c r="M23" s="10"/>
      <c r="N23" s="10"/>
      <c r="O23" s="11"/>
      <c r="P23" s="11"/>
      <c r="Q23" s="11"/>
      <c r="R23" s="11"/>
      <c r="S23" s="11"/>
      <c r="T23" s="1">
        <v>595.25976883820124</v>
      </c>
      <c r="U23" s="1">
        <v>980.27080000000001</v>
      </c>
      <c r="V23" s="1"/>
      <c r="W23" s="12"/>
      <c r="X23" s="12"/>
      <c r="Y23" s="1"/>
      <c r="Z23" s="12"/>
      <c r="AA23" s="16"/>
      <c r="AB23" s="17"/>
      <c r="AC23" s="17"/>
      <c r="AD23" s="17"/>
      <c r="AE23" s="9"/>
      <c r="AF23" s="12"/>
      <c r="AG23" s="12"/>
      <c r="AH23" s="12"/>
    </row>
    <row r="24" spans="1:34">
      <c r="A24" s="5">
        <f t="shared" si="4"/>
        <v>16000</v>
      </c>
      <c r="B24" s="1">
        <f t="shared" si="0"/>
        <v>1231</v>
      </c>
      <c r="C24" s="4">
        <f t="shared" si="1"/>
        <v>-13.600000000000001</v>
      </c>
      <c r="D24" s="4">
        <f t="shared" si="2"/>
        <v>11.399999999999999</v>
      </c>
      <c r="E24" s="4">
        <v>-40</v>
      </c>
      <c r="F24" s="5">
        <f t="shared" si="5"/>
        <v>0.32</v>
      </c>
      <c r="G24" s="9">
        <f t="shared" si="3"/>
        <v>0.54</v>
      </c>
      <c r="H24" s="4"/>
      <c r="I24" s="12"/>
      <c r="J24" s="10"/>
      <c r="K24" s="10"/>
      <c r="L24" s="10"/>
      <c r="M24" s="10"/>
      <c r="N24" s="10"/>
      <c r="O24" s="11"/>
      <c r="P24" s="11"/>
      <c r="Q24" s="11"/>
      <c r="R24" s="11"/>
      <c r="S24" s="11"/>
      <c r="T24" s="1">
        <v>549.1746568573825</v>
      </c>
      <c r="U24" s="1">
        <v>971.30880000000002</v>
      </c>
      <c r="V24" s="1"/>
      <c r="W24" s="12"/>
      <c r="X24" s="12"/>
      <c r="Y24" s="1"/>
      <c r="Z24" s="12"/>
      <c r="AA24" s="16"/>
      <c r="AB24" s="17"/>
      <c r="AC24" s="17"/>
      <c r="AD24" s="17"/>
      <c r="AE24" s="9"/>
      <c r="AF24" s="12"/>
      <c r="AG24" s="12"/>
      <c r="AH24" s="12"/>
    </row>
    <row r="25" spans="1:34">
      <c r="A25" s="5">
        <f t="shared" si="4"/>
        <v>18000</v>
      </c>
      <c r="B25" s="1">
        <f t="shared" si="0"/>
        <v>1243</v>
      </c>
      <c r="C25" s="4">
        <f t="shared" si="1"/>
        <v>-17.174999999999997</v>
      </c>
      <c r="D25" s="4">
        <f t="shared" si="2"/>
        <v>7.8250000000000028</v>
      </c>
      <c r="E25" s="4">
        <f t="shared" ref="E25:E33" si="6">C25-20</f>
        <v>-37.174999999999997</v>
      </c>
      <c r="F25" s="5">
        <f t="shared" si="5"/>
        <v>0.36000000000000004</v>
      </c>
      <c r="G25" s="9">
        <f t="shared" si="3"/>
        <v>0.57000000000000006</v>
      </c>
      <c r="H25" s="4"/>
      <c r="I25" s="12"/>
      <c r="J25" s="10"/>
      <c r="K25" s="10"/>
      <c r="L25" s="10"/>
      <c r="M25" s="10"/>
      <c r="N25" s="10"/>
      <c r="O25" s="11"/>
      <c r="P25" s="11"/>
      <c r="Q25" s="11"/>
      <c r="R25" s="11"/>
      <c r="S25" s="11"/>
      <c r="T25" s="1">
        <v>506.02216827076944</v>
      </c>
      <c r="U25" s="1">
        <v>961.52519999999993</v>
      </c>
      <c r="V25" s="1"/>
      <c r="W25" s="12"/>
      <c r="X25" s="12"/>
      <c r="Y25" s="1"/>
      <c r="Z25" s="12"/>
      <c r="AA25" s="16"/>
      <c r="AB25" s="17"/>
      <c r="AC25" s="17"/>
      <c r="AD25" s="17"/>
      <c r="AE25" s="9"/>
      <c r="AF25" s="12"/>
      <c r="AG25" s="12"/>
      <c r="AH25" s="12"/>
    </row>
    <row r="26" spans="1:34">
      <c r="A26" s="5">
        <f t="shared" si="4"/>
        <v>20000</v>
      </c>
      <c r="B26" s="1">
        <f t="shared" si="0"/>
        <v>1255</v>
      </c>
      <c r="C26" s="4">
        <f t="shared" si="1"/>
        <v>-20.75</v>
      </c>
      <c r="D26" s="4">
        <f t="shared" si="2"/>
        <v>4.25</v>
      </c>
      <c r="E26" s="4">
        <f t="shared" si="6"/>
        <v>-40.75</v>
      </c>
      <c r="F26" s="5">
        <f t="shared" si="5"/>
        <v>0.4</v>
      </c>
      <c r="G26" s="9">
        <f t="shared" si="3"/>
        <v>0.6</v>
      </c>
      <c r="H26" s="4"/>
      <c r="I26" s="12"/>
      <c r="J26" s="10"/>
      <c r="K26" s="10"/>
      <c r="L26" s="10"/>
      <c r="M26" s="10"/>
      <c r="N26" s="10"/>
      <c r="O26" s="11"/>
      <c r="P26" s="11"/>
      <c r="Q26" s="11"/>
      <c r="R26" s="11"/>
      <c r="S26" s="11"/>
      <c r="T26" s="1">
        <v>465.65734934583594</v>
      </c>
      <c r="U26" s="1">
        <v>950.92</v>
      </c>
      <c r="V26" s="1"/>
      <c r="W26" s="12"/>
      <c r="X26" s="12"/>
      <c r="Y26" s="1"/>
      <c r="Z26" s="12"/>
      <c r="AA26" s="16"/>
      <c r="AB26" s="17"/>
      <c r="AC26" s="17"/>
      <c r="AD26" s="17"/>
      <c r="AE26" s="9"/>
      <c r="AF26" s="12"/>
      <c r="AG26" s="12"/>
      <c r="AH26" s="12"/>
    </row>
    <row r="27" spans="1:34">
      <c r="A27" s="5">
        <f t="shared" si="4"/>
        <v>22000</v>
      </c>
      <c r="B27" s="1">
        <f t="shared" si="0"/>
        <v>1267</v>
      </c>
      <c r="C27" s="4">
        <f t="shared" si="1"/>
        <v>-24.325000000000003</v>
      </c>
      <c r="D27" s="4">
        <f t="shared" si="2"/>
        <v>0.67499999999999716</v>
      </c>
      <c r="E27" s="4">
        <f t="shared" si="6"/>
        <v>-44.325000000000003</v>
      </c>
      <c r="F27" s="5">
        <f t="shared" si="5"/>
        <v>0.44000000000000006</v>
      </c>
      <c r="G27" s="9">
        <f t="shared" si="3"/>
        <v>0.63</v>
      </c>
      <c r="H27" s="4"/>
      <c r="I27" s="12"/>
      <c r="J27" s="10"/>
      <c r="K27" s="10"/>
      <c r="L27" s="10"/>
      <c r="M27" s="10"/>
      <c r="N27" s="10"/>
      <c r="O27" s="11"/>
      <c r="P27" s="11"/>
      <c r="Q27" s="11"/>
      <c r="R27" s="11"/>
      <c r="S27" s="11"/>
      <c r="T27" s="1">
        <v>427.94028778781853</v>
      </c>
      <c r="U27" s="1">
        <v>939.4932</v>
      </c>
      <c r="V27" s="1"/>
      <c r="W27" s="12"/>
      <c r="X27" s="12"/>
      <c r="Y27" s="1"/>
      <c r="Z27" s="12"/>
      <c r="AA27" s="16"/>
      <c r="AB27" s="17"/>
      <c r="AC27" s="17"/>
      <c r="AD27" s="17"/>
      <c r="AE27" s="9"/>
      <c r="AF27" s="12"/>
      <c r="AG27" s="12"/>
      <c r="AH27" s="12"/>
    </row>
    <row r="28" spans="1:34">
      <c r="A28" s="5">
        <f t="shared" si="4"/>
        <v>24000</v>
      </c>
      <c r="B28" s="1">
        <f t="shared" si="0"/>
        <v>1279</v>
      </c>
      <c r="C28" s="4">
        <f t="shared" si="1"/>
        <v>-27.9</v>
      </c>
      <c r="D28" s="4">
        <f t="shared" si="2"/>
        <v>-2.8999999999999986</v>
      </c>
      <c r="E28" s="4">
        <f t="shared" si="6"/>
        <v>-47.9</v>
      </c>
      <c r="F28" s="5">
        <f t="shared" si="5"/>
        <v>0.48000000000000004</v>
      </c>
      <c r="G28" s="9">
        <f t="shared" si="3"/>
        <v>0.65999999999999992</v>
      </c>
      <c r="H28" s="4"/>
      <c r="I28" s="12"/>
      <c r="J28" s="10"/>
      <c r="K28" s="10"/>
      <c r="L28" s="10"/>
      <c r="M28" s="10"/>
      <c r="N28" s="10"/>
      <c r="O28" s="11"/>
      <c r="P28" s="11"/>
      <c r="Q28" s="11"/>
      <c r="R28" s="11"/>
      <c r="S28" s="11"/>
      <c r="T28" s="1">
        <v>392.73601358053776</v>
      </c>
      <c r="U28" s="1">
        <v>927.24479999999994</v>
      </c>
      <c r="V28" s="1"/>
      <c r="W28" s="12"/>
      <c r="X28" s="12"/>
      <c r="Y28" s="1"/>
      <c r="Z28" s="12"/>
      <c r="AA28" s="16"/>
      <c r="AB28" s="17"/>
      <c r="AC28" s="17"/>
      <c r="AD28" s="17"/>
      <c r="AE28" s="9"/>
      <c r="AF28" s="12"/>
      <c r="AG28" s="12"/>
      <c r="AH28" s="12"/>
    </row>
    <row r="29" spans="1:34">
      <c r="A29" s="5">
        <f t="shared" si="4"/>
        <v>26000</v>
      </c>
      <c r="B29" s="1">
        <f t="shared" si="0"/>
        <v>1291</v>
      </c>
      <c r="C29" s="4">
        <f t="shared" si="1"/>
        <v>-31.475000000000001</v>
      </c>
      <c r="D29" s="4">
        <f t="shared" si="2"/>
        <v>-6.4750000000000014</v>
      </c>
      <c r="E29" s="4">
        <f t="shared" si="6"/>
        <v>-51.475000000000001</v>
      </c>
      <c r="F29" s="5">
        <f t="shared" si="5"/>
        <v>0.52</v>
      </c>
      <c r="G29" s="9">
        <f t="shared" si="3"/>
        <v>0.69</v>
      </c>
      <c r="H29" s="4"/>
      <c r="I29" s="12"/>
      <c r="J29" s="10"/>
      <c r="K29" s="10"/>
      <c r="L29" s="10"/>
      <c r="M29" s="10"/>
      <c r="N29" s="10"/>
      <c r="O29" s="11"/>
      <c r="P29" s="11"/>
      <c r="Q29" s="11"/>
      <c r="R29" s="11"/>
      <c r="S29" s="11"/>
      <c r="T29" s="1">
        <v>359.91440023111733</v>
      </c>
      <c r="U29" s="1">
        <v>914.1748</v>
      </c>
      <c r="V29" s="1"/>
      <c r="W29" s="12"/>
      <c r="X29" s="12"/>
      <c r="Y29" s="1"/>
      <c r="Z29" s="12"/>
      <c r="AA29" s="16"/>
      <c r="AB29" s="17"/>
      <c r="AC29" s="17"/>
      <c r="AD29" s="17"/>
      <c r="AE29" s="9"/>
      <c r="AF29" s="12"/>
      <c r="AG29" s="12"/>
      <c r="AH29" s="12"/>
    </row>
    <row r="30" spans="1:34">
      <c r="A30" s="5">
        <f t="shared" si="4"/>
        <v>28000</v>
      </c>
      <c r="B30" s="1">
        <f t="shared" si="0"/>
        <v>1303</v>
      </c>
      <c r="C30" s="4">
        <f t="shared" si="1"/>
        <v>-35.049999999999997</v>
      </c>
      <c r="D30" s="4">
        <f t="shared" si="2"/>
        <v>-10.049999999999997</v>
      </c>
      <c r="E30" s="4">
        <f t="shared" si="6"/>
        <v>-55.05</v>
      </c>
      <c r="F30" s="5">
        <f t="shared" si="5"/>
        <v>0.56000000000000005</v>
      </c>
      <c r="G30" s="9">
        <f t="shared" si="3"/>
        <v>0.72</v>
      </c>
      <c r="H30" s="4"/>
      <c r="I30" s="12"/>
      <c r="J30" s="10"/>
      <c r="K30" s="10"/>
      <c r="L30" s="10"/>
      <c r="M30" s="10"/>
      <c r="N30" s="10"/>
      <c r="O30" s="11"/>
      <c r="P30" s="11"/>
      <c r="Q30" s="11"/>
      <c r="R30" s="11"/>
      <c r="S30" s="11"/>
      <c r="T30" s="1">
        <v>329.35006642346144</v>
      </c>
      <c r="U30" s="1">
        <v>900.28319999999997</v>
      </c>
      <c r="V30" s="1"/>
      <c r="W30" s="12"/>
      <c r="X30" s="12"/>
      <c r="Y30" s="1"/>
      <c r="Z30" s="12"/>
      <c r="AA30" s="16"/>
      <c r="AB30" s="17"/>
      <c r="AC30" s="17"/>
      <c r="AD30" s="17"/>
      <c r="AE30" s="9"/>
      <c r="AF30" s="12"/>
      <c r="AG30" s="12"/>
      <c r="AH30" s="12"/>
    </row>
    <row r="31" spans="1:34">
      <c r="A31" s="5">
        <f t="shared" si="4"/>
        <v>30000</v>
      </c>
      <c r="B31" s="1">
        <f t="shared" si="0"/>
        <v>1315</v>
      </c>
      <c r="C31" s="4">
        <f t="shared" si="1"/>
        <v>-38.625</v>
      </c>
      <c r="D31" s="4">
        <f t="shared" si="2"/>
        <v>-13.625</v>
      </c>
      <c r="E31" s="4">
        <f t="shared" si="6"/>
        <v>-58.625</v>
      </c>
      <c r="F31" s="5">
        <f t="shared" si="5"/>
        <v>0.60000000000000009</v>
      </c>
      <c r="G31" s="9">
        <f t="shared" si="3"/>
        <v>0.75</v>
      </c>
      <c r="H31" s="4"/>
      <c r="I31" s="12"/>
      <c r="J31" s="10"/>
      <c r="K31" s="10"/>
      <c r="L31" s="10"/>
      <c r="M31" s="10"/>
      <c r="N31" s="10"/>
      <c r="O31" s="11"/>
      <c r="P31" s="11"/>
      <c r="Q31" s="11"/>
      <c r="R31" s="11"/>
      <c r="S31" s="11"/>
      <c r="T31" s="1">
        <v>300.92227808549427</v>
      </c>
      <c r="U31" s="1">
        <v>885.56999999999994</v>
      </c>
      <c r="V31" s="1"/>
      <c r="W31" s="12"/>
      <c r="X31" s="12"/>
      <c r="Y31" s="1"/>
      <c r="Z31" s="12"/>
      <c r="AA31" s="16"/>
      <c r="AB31" s="17"/>
      <c r="AC31" s="17"/>
      <c r="AD31" s="17"/>
      <c r="AE31" s="9"/>
      <c r="AF31" s="12"/>
      <c r="AG31" s="12"/>
      <c r="AH31" s="12"/>
    </row>
    <row r="32" spans="1:34">
      <c r="A32" s="5">
        <f t="shared" si="4"/>
        <v>32000</v>
      </c>
      <c r="B32" s="1">
        <f t="shared" si="0"/>
        <v>1327</v>
      </c>
      <c r="C32" s="4">
        <f t="shared" si="1"/>
        <v>-42.2</v>
      </c>
      <c r="D32" s="4">
        <f t="shared" si="2"/>
        <v>-17.200000000000003</v>
      </c>
      <c r="E32" s="4">
        <f t="shared" si="6"/>
        <v>-62.2</v>
      </c>
      <c r="F32" s="5">
        <f t="shared" si="5"/>
        <v>0.64</v>
      </c>
      <c r="G32" s="9">
        <f t="shared" si="3"/>
        <v>0.78</v>
      </c>
      <c r="H32" s="4"/>
      <c r="I32" s="12"/>
      <c r="J32" s="10"/>
      <c r="K32" s="10"/>
      <c r="L32" s="10"/>
      <c r="M32" s="10"/>
      <c r="N32" s="10"/>
      <c r="O32" s="11"/>
      <c r="P32" s="11"/>
      <c r="Q32" s="11"/>
      <c r="R32" s="11"/>
      <c r="S32" s="11"/>
      <c r="T32" s="1">
        <v>274.51485087529784</v>
      </c>
      <c r="U32" s="1">
        <v>870.03520000000003</v>
      </c>
      <c r="V32" s="1"/>
      <c r="W32" s="12"/>
      <c r="X32" s="12"/>
      <c r="Y32" s="1"/>
      <c r="Z32" s="12"/>
      <c r="AA32" s="16"/>
      <c r="AB32" s="17"/>
      <c r="AC32" s="17"/>
      <c r="AD32" s="17"/>
      <c r="AE32" s="9"/>
      <c r="AF32" s="12"/>
      <c r="AG32" s="12"/>
      <c r="AH32" s="12"/>
    </row>
    <row r="33" spans="1:34">
      <c r="A33" s="5">
        <f t="shared" si="4"/>
        <v>34000</v>
      </c>
      <c r="B33" s="1">
        <f t="shared" si="0"/>
        <v>1339</v>
      </c>
      <c r="C33" s="4">
        <f t="shared" si="1"/>
        <v>-45.774999999999999</v>
      </c>
      <c r="D33" s="4">
        <f t="shared" si="2"/>
        <v>-20.774999999999999</v>
      </c>
      <c r="E33" s="4">
        <f t="shared" si="6"/>
        <v>-65.775000000000006</v>
      </c>
      <c r="F33" s="5">
        <f t="shared" si="5"/>
        <v>0.68</v>
      </c>
      <c r="G33" s="9">
        <f t="shared" si="3"/>
        <v>0.81</v>
      </c>
      <c r="H33" s="4"/>
      <c r="I33" s="12"/>
      <c r="J33" s="10"/>
      <c r="K33" s="10"/>
      <c r="L33" s="10"/>
      <c r="M33" s="10"/>
      <c r="N33" s="10"/>
      <c r="O33" s="11"/>
      <c r="P33" s="11"/>
      <c r="Q33" s="11"/>
      <c r="R33" s="11"/>
      <c r="S33" s="11"/>
      <c r="T33" s="1">
        <v>250.01605309144961</v>
      </c>
      <c r="U33" s="1">
        <v>853.67880000000002</v>
      </c>
      <c r="V33" s="1"/>
      <c r="W33" s="12"/>
      <c r="X33" s="12"/>
      <c r="Y33" s="1"/>
      <c r="Z33" s="12"/>
      <c r="AA33" s="16"/>
      <c r="AB33" s="17"/>
      <c r="AC33" s="17"/>
      <c r="AD33" s="17"/>
      <c r="AE33" s="9"/>
      <c r="AF33" s="12"/>
      <c r="AG33" s="12"/>
      <c r="AH33" s="12"/>
    </row>
    <row r="34" spans="1:34">
      <c r="A34" s="5">
        <f t="shared" si="4"/>
        <v>36000</v>
      </c>
      <c r="B34" s="1">
        <f t="shared" si="0"/>
        <v>1351</v>
      </c>
      <c r="C34" s="4">
        <f t="shared" si="1"/>
        <v>-49.349999999999994</v>
      </c>
      <c r="D34" s="4">
        <f t="shared" si="2"/>
        <v>-24.349999999999994</v>
      </c>
      <c r="E34" s="4">
        <f>C34-20</f>
        <v>-69.349999999999994</v>
      </c>
      <c r="F34" s="5">
        <f t="shared" si="5"/>
        <v>0.72000000000000008</v>
      </c>
      <c r="G34" s="9">
        <f t="shared" si="3"/>
        <v>0.84000000000000008</v>
      </c>
      <c r="H34" s="4"/>
      <c r="I34" s="12"/>
      <c r="J34" s="10"/>
      <c r="K34" s="10"/>
      <c r="L34" s="10"/>
      <c r="M34" s="10"/>
      <c r="N34" s="10"/>
      <c r="O34" s="11"/>
      <c r="P34" s="11"/>
      <c r="Q34" s="11"/>
      <c r="R34" s="11"/>
      <c r="S34" s="11"/>
      <c r="T34" s="1">
        <v>227.31850901301752</v>
      </c>
      <c r="U34" s="1">
        <v>836.50080000000003</v>
      </c>
      <c r="V34" s="1"/>
      <c r="W34" s="12"/>
      <c r="X34" s="12"/>
      <c r="Y34" s="1"/>
      <c r="Z34" s="12"/>
      <c r="AA34" s="16"/>
      <c r="AB34" s="17"/>
      <c r="AC34" s="17"/>
      <c r="AD34" s="17"/>
      <c r="AE34" s="9"/>
      <c r="AF34" s="12"/>
      <c r="AG34" s="12"/>
      <c r="AH34" s="12"/>
    </row>
    <row r="35" spans="1:34">
      <c r="A35" s="5">
        <f t="shared" si="4"/>
        <v>38000</v>
      </c>
      <c r="B35" s="1">
        <f t="shared" si="0"/>
        <v>1363</v>
      </c>
      <c r="C35" s="4">
        <f t="shared" si="1"/>
        <v>-52.924999999999997</v>
      </c>
      <c r="D35" s="4">
        <f>C35+25</f>
        <v>-27.924999999999997</v>
      </c>
      <c r="E35" s="4">
        <f>C35-20</f>
        <v>-72.924999999999997</v>
      </c>
      <c r="F35" s="5">
        <f>0.00002*A35</f>
        <v>0.76</v>
      </c>
      <c r="G35" s="9">
        <f>0.3+0.000015*A35</f>
        <v>0.87000000000000011</v>
      </c>
      <c r="H35" s="4"/>
      <c r="I35" s="12"/>
      <c r="J35" s="10"/>
      <c r="K35" s="10"/>
      <c r="L35" s="10"/>
      <c r="M35" s="10"/>
      <c r="N35" s="10"/>
      <c r="O35" s="11"/>
      <c r="P35" s="11"/>
      <c r="Q35" s="11"/>
      <c r="R35" s="11"/>
      <c r="S35" s="11"/>
      <c r="T35" s="1">
        <v>206.319102674833</v>
      </c>
      <c r="U35" s="1">
        <v>818.50119999999993</v>
      </c>
      <c r="V35" s="1"/>
      <c r="W35" s="12"/>
      <c r="X35" s="12"/>
      <c r="Y35" s="1"/>
      <c r="Z35" s="12"/>
      <c r="AA35" s="16"/>
      <c r="AB35" s="17"/>
      <c r="AC35" s="17"/>
      <c r="AD35" s="17"/>
      <c r="AE35" s="9"/>
      <c r="AF35" s="12"/>
      <c r="AG35" s="12"/>
      <c r="AH35" s="12"/>
    </row>
    <row r="36" spans="1:34">
      <c r="A36" s="5">
        <f t="shared" si="4"/>
        <v>40000</v>
      </c>
      <c r="B36" s="1">
        <f t="shared" si="0"/>
        <v>1375</v>
      </c>
      <c r="C36" s="4">
        <f t="shared" si="1"/>
        <v>-56.5</v>
      </c>
      <c r="D36" s="4">
        <f>C36+25</f>
        <v>-31.5</v>
      </c>
      <c r="E36" s="4">
        <f>C36-20</f>
        <v>-76.5</v>
      </c>
      <c r="F36" s="5">
        <f>0.00002*A36</f>
        <v>0.8</v>
      </c>
      <c r="G36" s="9">
        <f>0.3+0.000015*A36</f>
        <v>0.89999999999999991</v>
      </c>
      <c r="H36" s="4"/>
      <c r="I36" s="12"/>
      <c r="J36" s="10"/>
      <c r="K36" s="10"/>
      <c r="L36" s="10"/>
      <c r="M36" s="10"/>
      <c r="N36" s="10"/>
      <c r="O36" s="11"/>
      <c r="P36" s="11"/>
      <c r="Q36" s="11"/>
      <c r="R36" s="11"/>
      <c r="S36" s="11"/>
      <c r="T36" s="1">
        <v>186.91888208384285</v>
      </c>
      <c r="U36" s="1">
        <v>799.68000000000006</v>
      </c>
      <c r="V36" s="1"/>
      <c r="W36" s="12"/>
      <c r="X36" s="12"/>
      <c r="Y36" s="1"/>
      <c r="Z36" s="12"/>
      <c r="AA36" s="16"/>
      <c r="AB36" s="17"/>
      <c r="AC36" s="17"/>
      <c r="AD36" s="17"/>
      <c r="AE36" s="9"/>
      <c r="AF36" s="12"/>
      <c r="AG36" s="12"/>
      <c r="AH36" s="12"/>
    </row>
  </sheetData>
  <mergeCells count="7">
    <mergeCell ref="O13:S13"/>
    <mergeCell ref="G5:H5"/>
    <mergeCell ref="G6:H6"/>
    <mergeCell ref="G7:J7"/>
    <mergeCell ref="G8:H8"/>
    <mergeCell ref="G9:H9"/>
    <mergeCell ref="J13:N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LIEBHERR-AEROSPACE TOULOUSE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Lavergne David (LTS)</dc:creator>
  <cp:keywords/>
  <dc:description/>
  <cp:lastModifiedBy>Akash Sharma</cp:lastModifiedBy>
  <cp:revision/>
  <dcterms:created xsi:type="dcterms:W3CDTF">2012-10-08T07:08:26Z</dcterms:created>
  <dcterms:modified xsi:type="dcterms:W3CDTF">2023-03-06T19:02:32Z</dcterms:modified>
  <cp:category/>
  <cp:contentStatus/>
</cp:coreProperties>
</file>