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otrek\Desktop\"/>
    </mc:Choice>
  </mc:AlternateContent>
  <xr:revisionPtr revIDLastSave="0" documentId="13_ncr:1_{A0DC7C64-583E-4559-93A8-7FCAC54F7249}" xr6:coauthVersionLast="47" xr6:coauthVersionMax="47" xr10:uidLastSave="{00000000-0000-0000-0000-000000000000}"/>
  <bookViews>
    <workbookView xWindow="-120" yWindow="-120" windowWidth="29040" windowHeight="15720" xr2:uid="{23E8CA2C-03F5-42A2-82FA-BAA49DE1531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  <c r="E30" i="1"/>
  <c r="D30" i="1"/>
  <c r="C30" i="1"/>
  <c r="B30" i="1"/>
  <c r="F29" i="1"/>
  <c r="E29" i="1"/>
  <c r="D29" i="1"/>
  <c r="C29" i="1"/>
  <c r="B29" i="1"/>
  <c r="F28" i="1"/>
  <c r="E28" i="1"/>
  <c r="D28" i="1"/>
  <c r="C28" i="1"/>
  <c r="B28" i="1"/>
  <c r="F26" i="1"/>
  <c r="E26" i="1"/>
  <c r="D26" i="1"/>
  <c r="C26" i="1"/>
  <c r="B26" i="1"/>
  <c r="F22" i="1"/>
  <c r="E22" i="1"/>
  <c r="D22" i="1"/>
  <c r="C22" i="1"/>
  <c r="B22" i="1"/>
  <c r="F18" i="1"/>
  <c r="E18" i="1"/>
  <c r="D18" i="1"/>
  <c r="C18" i="1"/>
  <c r="B18" i="1"/>
  <c r="F25" i="1"/>
  <c r="E25" i="1"/>
  <c r="D25" i="1"/>
  <c r="C25" i="1"/>
  <c r="B25" i="1"/>
  <c r="F21" i="1"/>
  <c r="E21" i="1"/>
  <c r="D21" i="1"/>
  <c r="C21" i="1"/>
  <c r="B21" i="1"/>
  <c r="F17" i="1"/>
  <c r="E17" i="1"/>
  <c r="D17" i="1"/>
  <c r="C17" i="1"/>
  <c r="B17" i="1"/>
  <c r="F24" i="1"/>
  <c r="E24" i="1"/>
  <c r="D24" i="1"/>
  <c r="C24" i="1"/>
  <c r="B24" i="1"/>
  <c r="F20" i="1"/>
  <c r="E20" i="1"/>
  <c r="D20" i="1"/>
  <c r="C20" i="1"/>
  <c r="B20" i="1"/>
  <c r="F16" i="1"/>
  <c r="E16" i="1"/>
  <c r="D16" i="1"/>
  <c r="C16" i="1"/>
  <c r="B16" i="1"/>
  <c r="F14" i="1"/>
  <c r="E14" i="1"/>
  <c r="D14" i="1"/>
  <c r="C14" i="1"/>
  <c r="B14" i="1"/>
  <c r="F10" i="1"/>
  <c r="E10" i="1"/>
  <c r="D10" i="1"/>
  <c r="C10" i="1"/>
  <c r="B10" i="1"/>
  <c r="F6" i="1"/>
  <c r="E6" i="1"/>
  <c r="D6" i="1"/>
  <c r="C6" i="1"/>
  <c r="B6" i="1"/>
  <c r="F13" i="1"/>
  <c r="E13" i="1"/>
  <c r="D13" i="1"/>
  <c r="C13" i="1"/>
  <c r="B13" i="1"/>
  <c r="F9" i="1"/>
  <c r="E9" i="1"/>
  <c r="D9" i="1"/>
  <c r="C9" i="1"/>
  <c r="B9" i="1"/>
  <c r="F5" i="1"/>
  <c r="E5" i="1"/>
  <c r="D5" i="1"/>
  <c r="C5" i="1"/>
  <c r="B5" i="1"/>
  <c r="F12" i="1"/>
  <c r="F8" i="1"/>
  <c r="F4" i="1"/>
  <c r="E12" i="1"/>
  <c r="E8" i="1"/>
  <c r="E4" i="1"/>
  <c r="D12" i="1"/>
  <c r="D8" i="1"/>
  <c r="D4" i="1"/>
  <c r="C12" i="1"/>
  <c r="C4" i="1"/>
  <c r="C8" i="1"/>
</calcChain>
</file>

<file path=xl/sharedStrings.xml><?xml version="1.0" encoding="utf-8"?>
<sst xmlns="http://schemas.openxmlformats.org/spreadsheetml/2006/main" count="35" uniqueCount="35">
  <si>
    <t>Kraków Balice</t>
  </si>
  <si>
    <t>Katowice - Pyrzowice</t>
  </si>
  <si>
    <t>Wrocław - Strachowice</t>
  </si>
  <si>
    <t>I kwartał 2024</t>
  </si>
  <si>
    <t>II kwartał 2024</t>
  </si>
  <si>
    <t>III kwartał 2024</t>
  </si>
  <si>
    <t>IV kwartał 2024</t>
  </si>
  <si>
    <t>I kwartał 2023</t>
  </si>
  <si>
    <t>II kwartał 2023</t>
  </si>
  <si>
    <t>III kwartał 2023</t>
  </si>
  <si>
    <t>IV kwartał 2023</t>
  </si>
  <si>
    <t>I kwartał 2022</t>
  </si>
  <si>
    <t>II kwartał 2022</t>
  </si>
  <si>
    <t>III kwartał 2022</t>
  </si>
  <si>
    <t>IV kwartał 2022</t>
  </si>
  <si>
    <t>I kwartał 2021</t>
  </si>
  <si>
    <t>II kwartał 2021</t>
  </si>
  <si>
    <t>III kwartał 2021</t>
  </si>
  <si>
    <t>IV kwartał 2021</t>
  </si>
  <si>
    <t>I kwartał 2020</t>
  </si>
  <si>
    <t>II kwartał 2020</t>
  </si>
  <si>
    <t>III kwartał 2020</t>
  </si>
  <si>
    <t>IV kwartał 2020</t>
  </si>
  <si>
    <t>I kwartał 2019</t>
  </si>
  <si>
    <t>II  kwartał 2019</t>
  </si>
  <si>
    <t>III kwartał 2019</t>
  </si>
  <si>
    <t>IV kwartał 2019</t>
  </si>
  <si>
    <t>I kwartał 2018</t>
  </si>
  <si>
    <t>II kwartał 2018</t>
  </si>
  <si>
    <t>III kwartał 2018</t>
  </si>
  <si>
    <t>IV kwartał 2018</t>
  </si>
  <si>
    <t>I kwartał 2025</t>
  </si>
  <si>
    <t>IV kwartał 2017</t>
  </si>
  <si>
    <t>Chopina w Warszawie</t>
  </si>
  <si>
    <t>Gdańsk im. L. Wałęsy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</si>
</sst>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1" fontId="0" fillId="0" borderId="2" xfId="1" applyNumberFormat="1" applyFont="1" applyBorder="1" applyAlignment="1">
      <alignment horizontal="center" vertical="center"/>
    </xf>
    <xf numFmtId="41" fontId="0" fillId="0" borderId="3" xfId="1" applyNumberFormat="1" applyFont="1" applyBorder="1" applyAlignment="1">
      <alignment horizontal="center" vertical="center"/>
    </xf>
    <xf numFmtId="41" fontId="0" fillId="0" borderId="4" xfId="1" applyNumberFormat="1" applyFont="1" applyBorder="1" applyAlignment="1">
      <alignment horizontal="center" vertical="center"/>
    </xf>
    <xf numFmtId="41" fontId="0" fillId="0" borderId="5" xfId="1" applyNumberFormat="1" applyFont="1" applyBorder="1" applyAlignment="1">
      <alignment horizontal="center" vertical="center"/>
    </xf>
    <xf numFmtId="41" fontId="0" fillId="0" borderId="0" xfId="1" applyNumberFormat="1" applyFont="1" applyBorder="1" applyAlignment="1">
      <alignment horizontal="center" vertical="center"/>
    </xf>
    <xf numFmtId="41" fontId="0" fillId="0" borderId="6" xfId="1" applyNumberFormat="1" applyFont="1" applyBorder="1" applyAlignment="1">
      <alignment horizontal="center" vertical="center"/>
    </xf>
    <xf numFmtId="41" fontId="0" fillId="0" borderId="7" xfId="1" applyNumberFormat="1" applyFont="1" applyBorder="1" applyAlignment="1">
      <alignment horizontal="center" vertical="center"/>
    </xf>
    <xf numFmtId="41" fontId="0" fillId="0" borderId="8" xfId="1" applyNumberFormat="1" applyFont="1" applyBorder="1" applyAlignment="1">
      <alignment horizontal="center" vertical="center"/>
    </xf>
    <xf numFmtId="41" fontId="0" fillId="0" borderId="9" xfId="1" applyNumberFormat="1" applyFont="1" applyBorder="1" applyAlignment="1">
      <alignment horizontal="center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1E90-E42B-4009-93D8-CCB9C67DF782}">
  <dimension ref="A1:F31"/>
  <sheetViews>
    <sheetView tabSelected="1" workbookViewId="0">
      <selection activeCell="J17" sqref="J17"/>
    </sheetView>
  </sheetViews>
  <sheetFormatPr defaultRowHeight="15" x14ac:dyDescent="0.25"/>
  <cols>
    <col min="1" max="1" width="14.28515625" bestFit="1" customWidth="1"/>
    <col min="2" max="2" width="20.5703125" bestFit="1" customWidth="1"/>
    <col min="3" max="3" width="13.5703125" bestFit="1" customWidth="1"/>
    <col min="4" max="4" width="19.85546875" bestFit="1" customWidth="1"/>
    <col min="5" max="5" width="19.5703125" bestFit="1" customWidth="1"/>
    <col min="6" max="6" width="21.42578125" bestFit="1" customWidth="1"/>
  </cols>
  <sheetData>
    <row r="1" spans="1:6" x14ac:dyDescent="0.25">
      <c r="B1" s="1" t="s">
        <v>33</v>
      </c>
      <c r="C1" s="1" t="s">
        <v>0</v>
      </c>
      <c r="D1" s="1" t="s">
        <v>34</v>
      </c>
      <c r="E1" s="1" t="s">
        <v>1</v>
      </c>
      <c r="F1" s="1" t="s">
        <v>2</v>
      </c>
    </row>
    <row r="2" spans="1:6" x14ac:dyDescent="0.25">
      <c r="A2" s="1" t="s">
        <v>31</v>
      </c>
      <c r="B2" s="2">
        <v>4827093</v>
      </c>
      <c r="C2" s="3">
        <v>2639420</v>
      </c>
      <c r="D2" s="3">
        <v>1375755</v>
      </c>
      <c r="E2" s="3">
        <v>1086582</v>
      </c>
      <c r="F2" s="4">
        <v>849155</v>
      </c>
    </row>
    <row r="3" spans="1:6" x14ac:dyDescent="0.25">
      <c r="A3" s="1" t="s">
        <v>3</v>
      </c>
      <c r="B3" s="5">
        <v>4292654</v>
      </c>
      <c r="C3" s="6">
        <v>2166041</v>
      </c>
      <c r="D3" s="6">
        <v>1228835</v>
      </c>
      <c r="E3" s="6">
        <v>922335</v>
      </c>
      <c r="F3" s="7">
        <v>757218</v>
      </c>
    </row>
    <row r="4" spans="1:6" x14ac:dyDescent="0.25">
      <c r="A4" s="1" t="s">
        <v>4</v>
      </c>
      <c r="B4" s="5">
        <v>5436122</v>
      </c>
      <c r="C4" s="6">
        <f>5097145-C3</f>
        <v>2931104</v>
      </c>
      <c r="D4" s="6">
        <f>2966924-D3</f>
        <v>1738089</v>
      </c>
      <c r="E4" s="6">
        <f>2610013-E3</f>
        <v>1687678</v>
      </c>
      <c r="F4" s="7">
        <f>1992000-F3</f>
        <v>1234782</v>
      </c>
    </row>
    <row r="5" spans="1:6" x14ac:dyDescent="0.25">
      <c r="A5" s="1" t="s">
        <v>5</v>
      </c>
      <c r="B5" s="5">
        <f>16158982-B3-B4</f>
        <v>6430206</v>
      </c>
      <c r="C5" s="6">
        <f>8312472-C3-C4</f>
        <v>3215327</v>
      </c>
      <c r="D5" s="6">
        <f>5111372-D3-D4</f>
        <v>2144448</v>
      </c>
      <c r="E5" s="6">
        <f>5097293-E3-E4</f>
        <v>2487280</v>
      </c>
      <c r="F5" s="7">
        <f>3514411-F3-F4</f>
        <v>1522411</v>
      </c>
    </row>
    <row r="6" spans="1:6" x14ac:dyDescent="0.25">
      <c r="A6" s="1" t="s">
        <v>6</v>
      </c>
      <c r="B6" s="5">
        <f>21261806-B3-B4-B5</f>
        <v>5102824</v>
      </c>
      <c r="C6" s="6">
        <f>11071697-C3-C4-C5</f>
        <v>2759225</v>
      </c>
      <c r="D6" s="6">
        <f>6698533-D3-D4-D5</f>
        <v>1587161</v>
      </c>
      <c r="E6" s="6">
        <f>6365359-E3-E4-E5</f>
        <v>1268066</v>
      </c>
      <c r="F6" s="7">
        <f>4467264-F3-F4-F5</f>
        <v>952853</v>
      </c>
    </row>
    <row r="7" spans="1:6" x14ac:dyDescent="0.25">
      <c r="A7" s="1" t="s">
        <v>7</v>
      </c>
      <c r="B7" s="5">
        <v>3527208</v>
      </c>
      <c r="C7" s="6">
        <v>1888802</v>
      </c>
      <c r="D7" s="6">
        <v>1028367</v>
      </c>
      <c r="E7" s="6">
        <v>791664</v>
      </c>
      <c r="F7" s="7">
        <v>617172</v>
      </c>
    </row>
    <row r="8" spans="1:6" x14ac:dyDescent="0.25">
      <c r="A8" s="1" t="s">
        <v>8</v>
      </c>
      <c r="B8" s="5">
        <v>4800911</v>
      </c>
      <c r="C8" s="6">
        <f>4368695-C7</f>
        <v>2479893</v>
      </c>
      <c r="D8" s="6">
        <f>2627455-D7</f>
        <v>1599088</v>
      </c>
      <c r="E8" s="6">
        <f>2239208-E7</f>
        <v>1447544</v>
      </c>
      <c r="F8" s="7">
        <f>1671522-F7</f>
        <v>1054350</v>
      </c>
    </row>
    <row r="9" spans="1:6" x14ac:dyDescent="0.25">
      <c r="A9" s="1" t="s">
        <v>9</v>
      </c>
      <c r="B9" s="5">
        <f>14065842-B7-B8</f>
        <v>5737723</v>
      </c>
      <c r="C9" s="6">
        <f>7083058-C7-C8</f>
        <v>2714363</v>
      </c>
      <c r="D9" s="6">
        <f>4503090-D7-D8</f>
        <v>1875635</v>
      </c>
      <c r="E9" s="6">
        <f>4473338-E7-E8</f>
        <v>2234130</v>
      </c>
      <c r="F9" s="7">
        <f>3009932-F7-F8</f>
        <v>1338410</v>
      </c>
    </row>
    <row r="10" spans="1:6" x14ac:dyDescent="0.25">
      <c r="A10" s="1" t="s">
        <v>10</v>
      </c>
      <c r="B10" s="5">
        <f>18472491-B7-B8-B9</f>
        <v>4406649</v>
      </c>
      <c r="C10" s="6">
        <f>9399281-C7-C8-C9</f>
        <v>2316223</v>
      </c>
      <c r="D10" s="6">
        <f>5895934-D7-D8-D9</f>
        <v>1392844</v>
      </c>
      <c r="E10" s="6">
        <f>5594130-E7-E8-E9</f>
        <v>1120792</v>
      </c>
      <c r="F10" s="7">
        <f>3880957-F7-F8-F9</f>
        <v>871025</v>
      </c>
    </row>
    <row r="11" spans="1:6" x14ac:dyDescent="0.25">
      <c r="A11" s="1" t="s">
        <v>11</v>
      </c>
      <c r="B11" s="5">
        <v>2014426</v>
      </c>
      <c r="C11" s="6">
        <v>1196864</v>
      </c>
      <c r="D11" s="6">
        <v>625988</v>
      </c>
      <c r="E11" s="6">
        <v>462915</v>
      </c>
      <c r="F11" s="7">
        <v>364881</v>
      </c>
    </row>
    <row r="12" spans="1:6" x14ac:dyDescent="0.25">
      <c r="A12" s="1" t="s">
        <v>12</v>
      </c>
      <c r="B12" s="5">
        <v>3766133</v>
      </c>
      <c r="C12" s="6">
        <f>3188522-C11</f>
        <v>1991658</v>
      </c>
      <c r="D12" s="6">
        <f>1841414-D11</f>
        <v>1215426</v>
      </c>
      <c r="E12" s="6">
        <f>1624288-E11</f>
        <v>1161373</v>
      </c>
      <c r="F12" s="7">
        <f>1116359-F11</f>
        <v>751478</v>
      </c>
    </row>
    <row r="13" spans="1:6" x14ac:dyDescent="0.25">
      <c r="A13" s="1" t="s">
        <v>13</v>
      </c>
      <c r="B13" s="5">
        <f>10678666-B11-B12</f>
        <v>4898107</v>
      </c>
      <c r="C13" s="6">
        <f>5424645-C11-C12</f>
        <v>2236123</v>
      </c>
      <c r="D13" s="6">
        <f>3429897-D11-D12</f>
        <v>1588483</v>
      </c>
      <c r="E13" s="6">
        <f>3510778-E11-E12</f>
        <v>1886490</v>
      </c>
      <c r="F13" s="7">
        <f>2182548-F11-F12</f>
        <v>1066189</v>
      </c>
    </row>
    <row r="14" spans="1:6" x14ac:dyDescent="0.25">
      <c r="A14" s="1" t="s">
        <v>14</v>
      </c>
      <c r="B14" s="5">
        <f>14389143-B11-B12-B13</f>
        <v>3710477</v>
      </c>
      <c r="C14" s="6">
        <f>7386496-C11-C12-C13</f>
        <v>1961851</v>
      </c>
      <c r="D14" s="6">
        <f>4559480-D11-D12-D13</f>
        <v>1129583</v>
      </c>
      <c r="E14" s="6">
        <f>4406241-E11-E12-E13</f>
        <v>895463</v>
      </c>
      <c r="F14" s="7">
        <f>2868012-F11-F12-F13</f>
        <v>685464</v>
      </c>
    </row>
    <row r="15" spans="1:6" x14ac:dyDescent="0.25">
      <c r="A15" s="1" t="s">
        <v>15</v>
      </c>
      <c r="B15" s="5">
        <v>605079</v>
      </c>
      <c r="C15" s="6">
        <v>125237</v>
      </c>
      <c r="D15" s="6">
        <v>102539</v>
      </c>
      <c r="E15" s="6">
        <v>66962</v>
      </c>
      <c r="F15" s="7">
        <v>56804</v>
      </c>
    </row>
    <row r="16" spans="1:6" x14ac:dyDescent="0.25">
      <c r="A16" s="1" t="s">
        <v>16</v>
      </c>
      <c r="B16" s="5">
        <f>1849952-B15</f>
        <v>1244873</v>
      </c>
      <c r="C16" s="6">
        <f>457018-C15</f>
        <v>331781</v>
      </c>
      <c r="D16" s="6">
        <f>382600-D15</f>
        <v>280061</v>
      </c>
      <c r="E16" s="6">
        <f>413304-E15</f>
        <v>346342</v>
      </c>
      <c r="F16" s="7">
        <f>255781-F15</f>
        <v>198977</v>
      </c>
    </row>
    <row r="17" spans="1:6" x14ac:dyDescent="0.25">
      <c r="A17" s="1" t="s">
        <v>17</v>
      </c>
      <c r="B17" s="5">
        <f>5113562-B15-B16</f>
        <v>3263610</v>
      </c>
      <c r="C17" s="6">
        <f>1730449-C15-C16</f>
        <v>1273431</v>
      </c>
      <c r="D17" s="6">
        <f>1367534-D15-D16</f>
        <v>984934</v>
      </c>
      <c r="E17" s="6">
        <f>1717782-E15-E16</f>
        <v>1304478</v>
      </c>
      <c r="F17" s="7">
        <f>931521-F15-F16</f>
        <v>675740</v>
      </c>
    </row>
    <row r="18" spans="1:6" x14ac:dyDescent="0.25">
      <c r="A18" s="1" t="s">
        <v>18</v>
      </c>
      <c r="B18" s="5">
        <f>7445468-B15-B16-B17</f>
        <v>2331906</v>
      </c>
      <c r="C18" s="6">
        <f>3065957-C15-C16-C17</f>
        <v>1335508</v>
      </c>
      <c r="D18" s="6">
        <f>2140522-D15-D16-D17</f>
        <v>772988</v>
      </c>
      <c r="E18" s="6">
        <f>2311586-E15-E16-E17</f>
        <v>593804</v>
      </c>
      <c r="F18" s="7">
        <f>1409067-F16-F17</f>
        <v>534350</v>
      </c>
    </row>
    <row r="19" spans="1:6" x14ac:dyDescent="0.25">
      <c r="A19" s="1" t="s">
        <v>19</v>
      </c>
      <c r="B19" s="5">
        <v>3107229</v>
      </c>
      <c r="C19" s="6">
        <v>1533149</v>
      </c>
      <c r="D19" s="6">
        <v>883407</v>
      </c>
      <c r="E19" s="6">
        <v>648520</v>
      </c>
      <c r="F19" s="7">
        <v>526045</v>
      </c>
    </row>
    <row r="20" spans="1:6" x14ac:dyDescent="0.25">
      <c r="A20" s="1" t="s">
        <v>20</v>
      </c>
      <c r="B20" s="5">
        <f>3171886-B19</f>
        <v>64657</v>
      </c>
      <c r="C20" s="6">
        <f>1547180-C19</f>
        <v>14031</v>
      </c>
      <c r="D20" s="6">
        <f>901299-D19</f>
        <v>17892</v>
      </c>
      <c r="E20" s="6">
        <f>656623-E19</f>
        <v>8103</v>
      </c>
      <c r="F20" s="7">
        <f>532739-F19</f>
        <v>6694</v>
      </c>
    </row>
    <row r="21" spans="1:6" x14ac:dyDescent="0.25">
      <c r="A21" s="1" t="s">
        <v>21</v>
      </c>
      <c r="B21" s="5">
        <f>4756445-B19-B20</f>
        <v>1584559</v>
      </c>
      <c r="C21" s="6">
        <f>2307963-C19-C20</f>
        <v>760783</v>
      </c>
      <c r="D21" s="6">
        <f>1462738-D19-D20</f>
        <v>561439</v>
      </c>
      <c r="E21" s="6">
        <f>1277333-E19-E20</f>
        <v>620710</v>
      </c>
      <c r="F21" s="7">
        <f>887964-F19-F20</f>
        <v>355225</v>
      </c>
    </row>
    <row r="22" spans="1:6" x14ac:dyDescent="0.25">
      <c r="A22" s="1" t="s">
        <v>22</v>
      </c>
      <c r="B22" s="5">
        <f>5473224-B19-B20-B21</f>
        <v>716779</v>
      </c>
      <c r="C22" s="6">
        <f>2588970-C19-C20-C21</f>
        <v>281007</v>
      </c>
      <c r="D22" s="6">
        <f>1697406-D19-D20-D21</f>
        <v>234668</v>
      </c>
      <c r="E22" s="6">
        <f>1437876-E19-E20-E21</f>
        <v>160543</v>
      </c>
      <c r="F22" s="7">
        <f>1003066-F19-F20-F21</f>
        <v>115102</v>
      </c>
    </row>
    <row r="23" spans="1:6" x14ac:dyDescent="0.25">
      <c r="A23" s="1" t="s">
        <v>23</v>
      </c>
      <c r="B23" s="5">
        <v>3696371</v>
      </c>
      <c r="C23" s="6">
        <v>1631551</v>
      </c>
      <c r="D23" s="6">
        <v>998432</v>
      </c>
      <c r="E23" s="6">
        <v>710423</v>
      </c>
      <c r="F23" s="7">
        <v>692014</v>
      </c>
    </row>
    <row r="24" spans="1:6" x14ac:dyDescent="0.25">
      <c r="A24" s="1" t="s">
        <v>24</v>
      </c>
      <c r="B24" s="5">
        <f>8587869-B23</f>
        <v>4891498</v>
      </c>
      <c r="C24" s="6">
        <f>3803190-C23</f>
        <v>2171639</v>
      </c>
      <c r="D24" s="6">
        <f>2455622-D23</f>
        <v>1457190</v>
      </c>
      <c r="E24" s="6">
        <f>2022432-E23</f>
        <v>1312009</v>
      </c>
      <c r="F24" s="7">
        <f>1645318-F23</f>
        <v>953304</v>
      </c>
    </row>
    <row r="25" spans="1:6" x14ac:dyDescent="0.25">
      <c r="A25" s="1" t="s">
        <v>25</v>
      </c>
      <c r="B25" s="5">
        <f>14332330-B23-B24</f>
        <v>5744461</v>
      </c>
      <c r="C25" s="6">
        <f>6219208-C23-C24</f>
        <v>2416018</v>
      </c>
      <c r="D25" s="6">
        <f>4107973-D23-D24</f>
        <v>1652351</v>
      </c>
      <c r="E25" s="6">
        <f>3918528-E23-E24</f>
        <v>1896096</v>
      </c>
      <c r="F25" s="7">
        <f>2781128-F23-F24</f>
        <v>1135810</v>
      </c>
    </row>
    <row r="26" spans="1:6" x14ac:dyDescent="0.25">
      <c r="A26" s="1" t="s">
        <v>26</v>
      </c>
      <c r="B26" s="5">
        <f>18844591-B23-B24-B25</f>
        <v>4512261</v>
      </c>
      <c r="C26" s="6">
        <f>8402859-C23-C24-C25</f>
        <v>2183651</v>
      </c>
      <c r="D26" s="6">
        <f>5361134-D23-D24-D25</f>
        <v>1253161</v>
      </c>
      <c r="E26" s="6">
        <f>4843650-E23-E24-E25</f>
        <v>925122</v>
      </c>
      <c r="F26" s="7">
        <f>3543398-F23-F24-F25</f>
        <v>762270</v>
      </c>
    </row>
    <row r="27" spans="1:6" x14ac:dyDescent="0.25">
      <c r="A27" s="1" t="s">
        <v>27</v>
      </c>
      <c r="B27" s="5">
        <v>3418730</v>
      </c>
      <c r="C27" s="6">
        <v>1405034</v>
      </c>
      <c r="D27" s="6">
        <v>981195</v>
      </c>
      <c r="E27" s="6">
        <v>710967</v>
      </c>
      <c r="F27" s="7">
        <v>596626</v>
      </c>
    </row>
    <row r="28" spans="1:6" x14ac:dyDescent="0.25">
      <c r="A28" s="1" t="s">
        <v>28</v>
      </c>
      <c r="B28" s="5">
        <f>7996031-B27</f>
        <v>4577301</v>
      </c>
      <c r="C28" s="6">
        <f>3187473-C27</f>
        <v>1782439</v>
      </c>
      <c r="D28" s="6">
        <f>2319011-D27</f>
        <v>1337816</v>
      </c>
      <c r="E28" s="6">
        <f>1980792-E27</f>
        <v>1269825</v>
      </c>
      <c r="F28" s="7">
        <f>1477136-F27</f>
        <v>880510</v>
      </c>
    </row>
    <row r="29" spans="1:6" x14ac:dyDescent="0.25">
      <c r="A29" s="1" t="s">
        <v>29</v>
      </c>
      <c r="B29" s="5">
        <f>13668654-B27-B28</f>
        <v>5672623</v>
      </c>
      <c r="C29" s="6">
        <f>5048096-C27-C28</f>
        <v>1860623</v>
      </c>
      <c r="D29" s="6">
        <f>3865324-D27-D28</f>
        <v>1546313</v>
      </c>
      <c r="E29" s="6">
        <f>3969493-E27-E28</f>
        <v>1988701</v>
      </c>
      <c r="F29" s="7">
        <f>2558266-F27-F28</f>
        <v>1081130</v>
      </c>
    </row>
    <row r="30" spans="1:6" x14ac:dyDescent="0.25">
      <c r="A30" s="1" t="s">
        <v>30</v>
      </c>
      <c r="B30" s="5">
        <f>17737231-B27-B28-B29</f>
        <v>4068577</v>
      </c>
      <c r="C30" s="6">
        <f>6759683-C27-C28-C29</f>
        <v>1711587</v>
      </c>
      <c r="D30" s="6">
        <f>4966949-D27-D28-D29</f>
        <v>1101625</v>
      </c>
      <c r="E30" s="6">
        <f>4825845-E27-E28-E29</f>
        <v>856352</v>
      </c>
      <c r="F30" s="7">
        <f>3293948-F27-F28-F29</f>
        <v>735682</v>
      </c>
    </row>
    <row r="31" spans="1:6" x14ac:dyDescent="0.25">
      <c r="A31" s="1" t="s">
        <v>32</v>
      </c>
      <c r="B31" s="8">
        <v>3697416</v>
      </c>
      <c r="C31" s="9">
        <v>1483958</v>
      </c>
      <c r="D31" s="9">
        <v>1051477</v>
      </c>
      <c r="E31" s="9">
        <v>756310</v>
      </c>
      <c r="F31" s="10">
        <v>633075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Równicki</dc:creator>
  <cp:lastModifiedBy>Piotr Równicki</cp:lastModifiedBy>
  <dcterms:created xsi:type="dcterms:W3CDTF">2025-10-25T16:29:58Z</dcterms:created>
  <dcterms:modified xsi:type="dcterms:W3CDTF">2025-10-25T18:44:21Z</dcterms:modified>
</cp:coreProperties>
</file>