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521CB127-91F0-4CB1-A1B1-C85A0C56138D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1.Delta Pin" sheetId="4" r:id="rId1"/>
    <sheet name="2.Delta Pout" sheetId="9" r:id="rId2"/>
    <sheet name="3.CW AUT PowerMeas" sheetId="10" r:id="rId3"/>
    <sheet name="4.2tone AUT PowerMeas" sheetId="11" r:id="rId4"/>
    <sheet name="4.2tone AUT PowerMeas (2)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1" l="1"/>
  <c r="Z7" i="11"/>
  <c r="AA7" i="11"/>
  <c r="AB7" i="11"/>
  <c r="Y8" i="11"/>
  <c r="Z8" i="11"/>
  <c r="AA8" i="11"/>
  <c r="AB8" i="11"/>
  <c r="Y9" i="11"/>
  <c r="Z9" i="11"/>
  <c r="AA9" i="11"/>
  <c r="AB9" i="11"/>
  <c r="Y10" i="11"/>
  <c r="Z10" i="11"/>
  <c r="AA10" i="11"/>
  <c r="AB10" i="11"/>
  <c r="Y11" i="11"/>
  <c r="Z11" i="11"/>
  <c r="AA11" i="11"/>
  <c r="AB11" i="11"/>
  <c r="Y12" i="11"/>
  <c r="Z12" i="11"/>
  <c r="AA12" i="11"/>
  <c r="AB12" i="11"/>
  <c r="Y13" i="11"/>
  <c r="Z13" i="11"/>
  <c r="AA13" i="11"/>
  <c r="AB13" i="11"/>
  <c r="Y14" i="11"/>
  <c r="Z14" i="11"/>
  <c r="AA14" i="11"/>
  <c r="AB14" i="11"/>
  <c r="Y15" i="11"/>
  <c r="Z15" i="11"/>
  <c r="AA15" i="11"/>
  <c r="AB15" i="11"/>
  <c r="Y16" i="11"/>
  <c r="Z16" i="11"/>
  <c r="AA16" i="11"/>
  <c r="AB16" i="11"/>
  <c r="Y17" i="11"/>
  <c r="Z17" i="11"/>
  <c r="AA17" i="11"/>
  <c r="AB17" i="11"/>
  <c r="Y18" i="11"/>
  <c r="Z18" i="11"/>
  <c r="AA18" i="11"/>
  <c r="AB18" i="11"/>
  <c r="Y19" i="11"/>
  <c r="Z19" i="11"/>
  <c r="AA19" i="11"/>
  <c r="AB19" i="11"/>
  <c r="Y20" i="11"/>
  <c r="Z20" i="11"/>
  <c r="AA20" i="11"/>
  <c r="AB20" i="11"/>
  <c r="Y21" i="11"/>
  <c r="Z21" i="11"/>
  <c r="AA21" i="11"/>
  <c r="AB21" i="11"/>
  <c r="Y22" i="11"/>
  <c r="Z22" i="11"/>
  <c r="AA22" i="11"/>
  <c r="AB22" i="11"/>
  <c r="Y23" i="11"/>
  <c r="Z23" i="11"/>
  <c r="AA23" i="11"/>
  <c r="AB23" i="11"/>
  <c r="Y24" i="11"/>
  <c r="Z24" i="11"/>
  <c r="AA24" i="11"/>
  <c r="AB24" i="11"/>
  <c r="Y25" i="11"/>
  <c r="Z25" i="11"/>
  <c r="AA25" i="11"/>
  <c r="AB25" i="11"/>
  <c r="Y26" i="11"/>
  <c r="Z26" i="11"/>
  <c r="AA26" i="11"/>
  <c r="AB26" i="11"/>
  <c r="Y27" i="11"/>
  <c r="Z27" i="11"/>
  <c r="AA27" i="11"/>
  <c r="AB27" i="11"/>
  <c r="Y28" i="11"/>
  <c r="Z28" i="11"/>
  <c r="AA28" i="11"/>
  <c r="AB28" i="11"/>
  <c r="Y29" i="11"/>
  <c r="Z29" i="11"/>
  <c r="AA29" i="11"/>
  <c r="AB29" i="11"/>
  <c r="Y30" i="11"/>
  <c r="Z30" i="11"/>
  <c r="AA30" i="11"/>
  <c r="AB30" i="11"/>
  <c r="Y31" i="11"/>
  <c r="Z31" i="11"/>
  <c r="AA31" i="11"/>
  <c r="AB31" i="11"/>
  <c r="Y32" i="11"/>
  <c r="Z32" i="11"/>
  <c r="AA32" i="11"/>
  <c r="AB32" i="11"/>
  <c r="Y33" i="11"/>
  <c r="Z33" i="11"/>
  <c r="AA33" i="11"/>
  <c r="AB33" i="11"/>
  <c r="Y34" i="11"/>
  <c r="Z34" i="11"/>
  <c r="AA34" i="11"/>
  <c r="AB34" i="11"/>
  <c r="Y35" i="11"/>
  <c r="Z35" i="11"/>
  <c r="AA35" i="11"/>
  <c r="AB35" i="11"/>
  <c r="Y36" i="11"/>
  <c r="Z36" i="11"/>
  <c r="AA36" i="11"/>
  <c r="AB36" i="11"/>
  <c r="O7" i="11"/>
  <c r="P7" i="11" s="1"/>
  <c r="Q7" i="11"/>
  <c r="R7" i="11" s="1"/>
  <c r="S7" i="11"/>
  <c r="T7" i="11" s="1"/>
  <c r="U7" i="11"/>
  <c r="V7" i="11" s="1"/>
  <c r="O8" i="11"/>
  <c r="P8" i="11" s="1"/>
  <c r="Q8" i="11"/>
  <c r="R8" i="11"/>
  <c r="S8" i="11"/>
  <c r="T8" i="11"/>
  <c r="U8" i="11"/>
  <c r="V8" i="11"/>
  <c r="O9" i="11"/>
  <c r="P9" i="11" s="1"/>
  <c r="Q9" i="11"/>
  <c r="R9" i="11" s="1"/>
  <c r="S9" i="11"/>
  <c r="T9" i="11" s="1"/>
  <c r="U9" i="11"/>
  <c r="V9" i="11" s="1"/>
  <c r="O10" i="11"/>
  <c r="P10" i="11"/>
  <c r="Q10" i="11"/>
  <c r="R10" i="11"/>
  <c r="S10" i="11"/>
  <c r="T10" i="11"/>
  <c r="U10" i="11"/>
  <c r="V10" i="11"/>
  <c r="O11" i="11"/>
  <c r="P11" i="11" s="1"/>
  <c r="Q11" i="11"/>
  <c r="R11" i="11" s="1"/>
  <c r="S11" i="11"/>
  <c r="T11" i="11" s="1"/>
  <c r="U11" i="11"/>
  <c r="V11" i="11" s="1"/>
  <c r="O12" i="11"/>
  <c r="P12" i="11"/>
  <c r="Q12" i="11"/>
  <c r="R12" i="11"/>
  <c r="S12" i="11"/>
  <c r="T12" i="11"/>
  <c r="U12" i="11"/>
  <c r="V12" i="11"/>
  <c r="O13" i="11"/>
  <c r="P13" i="11" s="1"/>
  <c r="Q13" i="11"/>
  <c r="R13" i="11" s="1"/>
  <c r="S13" i="11"/>
  <c r="T13" i="11" s="1"/>
  <c r="U13" i="11"/>
  <c r="V13" i="11" s="1"/>
  <c r="O14" i="11"/>
  <c r="P14" i="11"/>
  <c r="Q14" i="11"/>
  <c r="R14" i="11"/>
  <c r="S14" i="11"/>
  <c r="T14" i="11"/>
  <c r="U14" i="11"/>
  <c r="V14" i="11"/>
  <c r="O15" i="11"/>
  <c r="P15" i="11" s="1"/>
  <c r="Q15" i="11"/>
  <c r="R15" i="11" s="1"/>
  <c r="S15" i="11"/>
  <c r="T15" i="11" s="1"/>
  <c r="U15" i="11"/>
  <c r="V15" i="11" s="1"/>
  <c r="O16" i="11"/>
  <c r="P16" i="11"/>
  <c r="Q16" i="11"/>
  <c r="R16" i="11"/>
  <c r="S16" i="11"/>
  <c r="T16" i="11"/>
  <c r="U16" i="11"/>
  <c r="V16" i="11"/>
  <c r="O17" i="11"/>
  <c r="P17" i="11" s="1"/>
  <c r="Q17" i="11"/>
  <c r="R17" i="11" s="1"/>
  <c r="S17" i="11"/>
  <c r="T17" i="11" s="1"/>
  <c r="U17" i="11"/>
  <c r="V17" i="11" s="1"/>
  <c r="O18" i="11"/>
  <c r="P18" i="11"/>
  <c r="Q18" i="11"/>
  <c r="R18" i="11"/>
  <c r="S18" i="11"/>
  <c r="T18" i="11"/>
  <c r="U18" i="11"/>
  <c r="V18" i="11"/>
  <c r="O19" i="11"/>
  <c r="P19" i="11" s="1"/>
  <c r="Q19" i="11"/>
  <c r="R19" i="11" s="1"/>
  <c r="S19" i="11"/>
  <c r="T19" i="11" s="1"/>
  <c r="U19" i="11"/>
  <c r="V19" i="11" s="1"/>
  <c r="O20" i="11"/>
  <c r="P20" i="11"/>
  <c r="Q20" i="11"/>
  <c r="R20" i="11"/>
  <c r="S20" i="11"/>
  <c r="T20" i="11"/>
  <c r="U20" i="11"/>
  <c r="V20" i="11"/>
  <c r="O21" i="11"/>
  <c r="P21" i="11" s="1"/>
  <c r="Q21" i="11"/>
  <c r="R21" i="11" s="1"/>
  <c r="S21" i="11"/>
  <c r="T21" i="11" s="1"/>
  <c r="U21" i="11"/>
  <c r="V21" i="11" s="1"/>
  <c r="O22" i="11"/>
  <c r="P22" i="11"/>
  <c r="Q22" i="11"/>
  <c r="R22" i="11"/>
  <c r="S22" i="11"/>
  <c r="T22" i="11"/>
  <c r="U22" i="11"/>
  <c r="V22" i="11"/>
  <c r="O23" i="11"/>
  <c r="P23" i="11" s="1"/>
  <c r="Q23" i="11"/>
  <c r="R23" i="11" s="1"/>
  <c r="S23" i="11"/>
  <c r="T23" i="11" s="1"/>
  <c r="U23" i="11"/>
  <c r="V23" i="11" s="1"/>
  <c r="O24" i="11"/>
  <c r="P24" i="11"/>
  <c r="Q24" i="11"/>
  <c r="R24" i="11"/>
  <c r="S24" i="11"/>
  <c r="T24" i="11"/>
  <c r="U24" i="11"/>
  <c r="V24" i="11"/>
  <c r="O25" i="11"/>
  <c r="P25" i="11" s="1"/>
  <c r="Q25" i="11"/>
  <c r="R25" i="11" s="1"/>
  <c r="S25" i="11"/>
  <c r="T25" i="11" s="1"/>
  <c r="U25" i="11"/>
  <c r="V25" i="11" s="1"/>
  <c r="O26" i="11"/>
  <c r="P26" i="11"/>
  <c r="Q26" i="11"/>
  <c r="R26" i="11"/>
  <c r="S26" i="11"/>
  <c r="T26" i="11"/>
  <c r="U26" i="11"/>
  <c r="V26" i="11"/>
  <c r="O27" i="11"/>
  <c r="P27" i="11" s="1"/>
  <c r="Q27" i="11"/>
  <c r="R27" i="11" s="1"/>
  <c r="S27" i="11"/>
  <c r="T27" i="11" s="1"/>
  <c r="U27" i="11"/>
  <c r="V27" i="11" s="1"/>
  <c r="O28" i="11"/>
  <c r="P28" i="11"/>
  <c r="Q28" i="11"/>
  <c r="R28" i="11"/>
  <c r="S28" i="11"/>
  <c r="T28" i="11"/>
  <c r="U28" i="11"/>
  <c r="V28" i="11"/>
  <c r="O29" i="11"/>
  <c r="P29" i="11" s="1"/>
  <c r="Q29" i="11"/>
  <c r="R29" i="11" s="1"/>
  <c r="S29" i="11"/>
  <c r="T29" i="11" s="1"/>
  <c r="U29" i="11"/>
  <c r="V29" i="11" s="1"/>
  <c r="O30" i="11"/>
  <c r="P30" i="11"/>
  <c r="Q30" i="11"/>
  <c r="R30" i="11"/>
  <c r="S30" i="11"/>
  <c r="T30" i="11"/>
  <c r="U30" i="11"/>
  <c r="V30" i="11"/>
  <c r="O31" i="11"/>
  <c r="P31" i="11" s="1"/>
  <c r="Q31" i="11"/>
  <c r="R31" i="11" s="1"/>
  <c r="S31" i="11"/>
  <c r="T31" i="11" s="1"/>
  <c r="U31" i="11"/>
  <c r="V31" i="11" s="1"/>
  <c r="O32" i="11"/>
  <c r="P32" i="11"/>
  <c r="Q32" i="11"/>
  <c r="R32" i="11"/>
  <c r="S32" i="11"/>
  <c r="T32" i="11"/>
  <c r="U32" i="11"/>
  <c r="V32" i="11"/>
  <c r="O33" i="11"/>
  <c r="P33" i="11" s="1"/>
  <c r="Q33" i="11"/>
  <c r="R33" i="11" s="1"/>
  <c r="S33" i="11"/>
  <c r="T33" i="11" s="1"/>
  <c r="U33" i="11"/>
  <c r="V33" i="11" s="1"/>
  <c r="O34" i="11"/>
  <c r="P34" i="11"/>
  <c r="Q34" i="11"/>
  <c r="R34" i="11"/>
  <c r="S34" i="11"/>
  <c r="T34" i="11"/>
  <c r="U34" i="11"/>
  <c r="V34" i="11"/>
  <c r="O35" i="11"/>
  <c r="P35" i="11" s="1"/>
  <c r="Q35" i="11"/>
  <c r="R35" i="11" s="1"/>
  <c r="S35" i="11"/>
  <c r="T35" i="11" s="1"/>
  <c r="U35" i="11"/>
  <c r="V35" i="11" s="1"/>
  <c r="O36" i="11"/>
  <c r="P36" i="11"/>
  <c r="Q36" i="11"/>
  <c r="R36" i="11"/>
  <c r="S36" i="11"/>
  <c r="T36" i="11"/>
  <c r="U36" i="11"/>
  <c r="V36" i="11"/>
  <c r="S6" i="11"/>
  <c r="AA6" i="11" s="1"/>
  <c r="Q6" i="11"/>
  <c r="Z6" i="11" s="1"/>
  <c r="O6" i="11"/>
  <c r="P6" i="11" s="1"/>
  <c r="H10" i="11"/>
  <c r="I10" i="11" s="1"/>
  <c r="F12" i="11"/>
  <c r="G12" i="11" s="1"/>
  <c r="H16" i="11"/>
  <c r="I16" i="11"/>
  <c r="F17" i="11"/>
  <c r="G17" i="11" s="1"/>
  <c r="H20" i="11"/>
  <c r="I20" i="11" s="1"/>
  <c r="H21" i="11"/>
  <c r="I21" i="11"/>
  <c r="H22" i="11"/>
  <c r="I22" i="11" s="1"/>
  <c r="H23" i="11"/>
  <c r="I23" i="11" s="1"/>
  <c r="H24" i="11"/>
  <c r="I24" i="11" s="1"/>
  <c r="F26" i="11"/>
  <c r="G26" i="11" s="1"/>
  <c r="H26" i="11"/>
  <c r="I26" i="11"/>
  <c r="H29" i="11"/>
  <c r="I29" i="11" s="1"/>
  <c r="F31" i="11"/>
  <c r="G31" i="11"/>
  <c r="H31" i="11"/>
  <c r="I31" i="11" s="1"/>
  <c r="H32" i="11"/>
  <c r="I32" i="11" s="1"/>
  <c r="H33" i="11"/>
  <c r="I33" i="11" s="1"/>
  <c r="F36" i="11"/>
  <c r="G36" i="11" s="1"/>
  <c r="H36" i="11"/>
  <c r="I36" i="11"/>
  <c r="Y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6" i="11"/>
  <c r="U6" i="11" s="1"/>
  <c r="V6" i="11" s="1"/>
  <c r="E7" i="11"/>
  <c r="F7" i="11" s="1"/>
  <c r="G7" i="11" s="1"/>
  <c r="E8" i="11"/>
  <c r="F8" i="11" s="1"/>
  <c r="G8" i="11" s="1"/>
  <c r="E9" i="11"/>
  <c r="F9" i="11" s="1"/>
  <c r="G9" i="11" s="1"/>
  <c r="E10" i="11"/>
  <c r="F10" i="11" s="1"/>
  <c r="G10" i="11" s="1"/>
  <c r="E11" i="11"/>
  <c r="F11" i="11" s="1"/>
  <c r="G11" i="11" s="1"/>
  <c r="E12" i="11"/>
  <c r="H12" i="11" s="1"/>
  <c r="I12" i="11" s="1"/>
  <c r="E13" i="11"/>
  <c r="F13" i="11" s="1"/>
  <c r="G13" i="11" s="1"/>
  <c r="E14" i="11"/>
  <c r="F14" i="11" s="1"/>
  <c r="G14" i="11" s="1"/>
  <c r="E15" i="11"/>
  <c r="F15" i="11" s="1"/>
  <c r="G15" i="11" s="1"/>
  <c r="E16" i="11"/>
  <c r="F16" i="11" s="1"/>
  <c r="G16" i="11" s="1"/>
  <c r="E17" i="11"/>
  <c r="H17" i="11" s="1"/>
  <c r="I17" i="11" s="1"/>
  <c r="E18" i="11"/>
  <c r="F18" i="11" s="1"/>
  <c r="G18" i="11" s="1"/>
  <c r="E19" i="11"/>
  <c r="F19" i="11" s="1"/>
  <c r="G19" i="11" s="1"/>
  <c r="E20" i="11"/>
  <c r="F20" i="11" s="1"/>
  <c r="G20" i="11" s="1"/>
  <c r="E21" i="11"/>
  <c r="F21" i="11" s="1"/>
  <c r="G21" i="11" s="1"/>
  <c r="E22" i="11"/>
  <c r="F22" i="11" s="1"/>
  <c r="G22" i="11" s="1"/>
  <c r="E23" i="11"/>
  <c r="F23" i="11" s="1"/>
  <c r="G23" i="11" s="1"/>
  <c r="E24" i="11"/>
  <c r="F24" i="11" s="1"/>
  <c r="G24" i="11" s="1"/>
  <c r="E25" i="11"/>
  <c r="F25" i="11" s="1"/>
  <c r="G25" i="11" s="1"/>
  <c r="E26" i="11"/>
  <c r="E27" i="11"/>
  <c r="F27" i="11" s="1"/>
  <c r="G27" i="11" s="1"/>
  <c r="E28" i="11"/>
  <c r="F28" i="11" s="1"/>
  <c r="G28" i="11" s="1"/>
  <c r="E29" i="11"/>
  <c r="F29" i="11" s="1"/>
  <c r="G29" i="11" s="1"/>
  <c r="E30" i="11"/>
  <c r="F30" i="11" s="1"/>
  <c r="G30" i="11" s="1"/>
  <c r="E31" i="11"/>
  <c r="E32" i="11"/>
  <c r="F32" i="11" s="1"/>
  <c r="G32" i="11" s="1"/>
  <c r="E33" i="11"/>
  <c r="F33" i="11" s="1"/>
  <c r="G33" i="11" s="1"/>
  <c r="E34" i="11"/>
  <c r="F34" i="11" s="1"/>
  <c r="G34" i="11" s="1"/>
  <c r="E35" i="11"/>
  <c r="F35" i="11" s="1"/>
  <c r="G35" i="11" s="1"/>
  <c r="E36" i="11"/>
  <c r="E6" i="11"/>
  <c r="H6" i="11" s="1"/>
  <c r="I6" i="11" s="1"/>
  <c r="D6" i="10"/>
  <c r="E6" i="10" s="1"/>
  <c r="F6" i="10" s="1"/>
  <c r="D29" i="10"/>
  <c r="E29" i="10" s="1"/>
  <c r="F29" i="10" s="1"/>
  <c r="H29" i="10"/>
  <c r="I29" i="10" s="1"/>
  <c r="J29" i="10" s="1"/>
  <c r="O29" i="10"/>
  <c r="D30" i="10"/>
  <c r="E30" i="10" s="1"/>
  <c r="F30" i="10" s="1"/>
  <c r="H30" i="10"/>
  <c r="I30" i="10" s="1"/>
  <c r="J30" i="10" s="1"/>
  <c r="O30" i="10"/>
  <c r="D31" i="10"/>
  <c r="E31" i="10" s="1"/>
  <c r="F31" i="10" s="1"/>
  <c r="H31" i="10"/>
  <c r="I31" i="10" s="1"/>
  <c r="J31" i="10" s="1"/>
  <c r="O31" i="10"/>
  <c r="D32" i="10"/>
  <c r="E32" i="10"/>
  <c r="F32" i="10" s="1"/>
  <c r="H32" i="10"/>
  <c r="I32" i="10"/>
  <c r="J32" i="10" s="1"/>
  <c r="O32" i="10"/>
  <c r="D33" i="10"/>
  <c r="E33" i="10" s="1"/>
  <c r="F33" i="10" s="1"/>
  <c r="H33" i="10"/>
  <c r="I33" i="10"/>
  <c r="J33" i="10" s="1"/>
  <c r="O33" i="10"/>
  <c r="D34" i="10"/>
  <c r="E34" i="10" s="1"/>
  <c r="F34" i="10" s="1"/>
  <c r="H34" i="10"/>
  <c r="I34" i="10"/>
  <c r="J34" i="10" s="1"/>
  <c r="O34" i="10"/>
  <c r="D35" i="10"/>
  <c r="E35" i="10" s="1"/>
  <c r="F35" i="10" s="1"/>
  <c r="H35" i="10"/>
  <c r="I35" i="10" s="1"/>
  <c r="J35" i="10" s="1"/>
  <c r="O35" i="10"/>
  <c r="D36" i="10"/>
  <c r="E36" i="10" s="1"/>
  <c r="F36" i="10" s="1"/>
  <c r="H36" i="10"/>
  <c r="I36" i="10"/>
  <c r="J36" i="10" s="1"/>
  <c r="O3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6" i="10"/>
  <c r="H7" i="10"/>
  <c r="I7" i="10" s="1"/>
  <c r="J7" i="10" s="1"/>
  <c r="H8" i="10"/>
  <c r="I8" i="10" s="1"/>
  <c r="J8" i="10" s="1"/>
  <c r="H9" i="10"/>
  <c r="I9" i="10" s="1"/>
  <c r="J9" i="10" s="1"/>
  <c r="H10" i="10"/>
  <c r="I10" i="10" s="1"/>
  <c r="J10" i="10" s="1"/>
  <c r="H11" i="10"/>
  <c r="I11" i="10" s="1"/>
  <c r="J11" i="10" s="1"/>
  <c r="H12" i="10"/>
  <c r="I12" i="10" s="1"/>
  <c r="J12" i="10" s="1"/>
  <c r="H13" i="10"/>
  <c r="I13" i="10" s="1"/>
  <c r="J13" i="10" s="1"/>
  <c r="H14" i="10"/>
  <c r="I14" i="10" s="1"/>
  <c r="J14" i="10" s="1"/>
  <c r="H15" i="10"/>
  <c r="I15" i="10" s="1"/>
  <c r="J15" i="10" s="1"/>
  <c r="H16" i="10"/>
  <c r="I16" i="10" s="1"/>
  <c r="J16" i="10" s="1"/>
  <c r="H17" i="10"/>
  <c r="I17" i="10" s="1"/>
  <c r="J17" i="10" s="1"/>
  <c r="H18" i="10"/>
  <c r="I18" i="10" s="1"/>
  <c r="J18" i="10" s="1"/>
  <c r="H19" i="10"/>
  <c r="I19" i="10" s="1"/>
  <c r="J19" i="10" s="1"/>
  <c r="H20" i="10"/>
  <c r="I20" i="10" s="1"/>
  <c r="J20" i="10" s="1"/>
  <c r="H21" i="10"/>
  <c r="I21" i="10" s="1"/>
  <c r="J21" i="10" s="1"/>
  <c r="H22" i="10"/>
  <c r="I22" i="10" s="1"/>
  <c r="J22" i="10" s="1"/>
  <c r="H23" i="10"/>
  <c r="I23" i="10" s="1"/>
  <c r="J23" i="10" s="1"/>
  <c r="H24" i="10"/>
  <c r="I24" i="10" s="1"/>
  <c r="J24" i="10" s="1"/>
  <c r="H25" i="10"/>
  <c r="I25" i="10" s="1"/>
  <c r="J25" i="10" s="1"/>
  <c r="H26" i="10"/>
  <c r="I26" i="10" s="1"/>
  <c r="J26" i="10" s="1"/>
  <c r="H27" i="10"/>
  <c r="I27" i="10" s="1"/>
  <c r="J27" i="10" s="1"/>
  <c r="H28" i="10"/>
  <c r="I28" i="10" s="1"/>
  <c r="J28" i="10" s="1"/>
  <c r="D7" i="10"/>
  <c r="E7" i="10" s="1"/>
  <c r="F7" i="10" s="1"/>
  <c r="D8" i="10"/>
  <c r="E8" i="10" s="1"/>
  <c r="F8" i="10" s="1"/>
  <c r="D9" i="10"/>
  <c r="E9" i="10" s="1"/>
  <c r="F9" i="10" s="1"/>
  <c r="D10" i="10"/>
  <c r="E10" i="10" s="1"/>
  <c r="F10" i="10" s="1"/>
  <c r="D11" i="10"/>
  <c r="E11" i="10" s="1"/>
  <c r="F11" i="10" s="1"/>
  <c r="D12" i="10"/>
  <c r="E12" i="10" s="1"/>
  <c r="F12" i="10" s="1"/>
  <c r="D13" i="10"/>
  <c r="E13" i="10" s="1"/>
  <c r="F13" i="10" s="1"/>
  <c r="D14" i="10"/>
  <c r="E14" i="10" s="1"/>
  <c r="F14" i="10" s="1"/>
  <c r="D15" i="10"/>
  <c r="E15" i="10" s="1"/>
  <c r="F15" i="10" s="1"/>
  <c r="D16" i="10"/>
  <c r="E16" i="10" s="1"/>
  <c r="F16" i="10" s="1"/>
  <c r="D17" i="10"/>
  <c r="E17" i="10" s="1"/>
  <c r="F17" i="10" s="1"/>
  <c r="D18" i="10"/>
  <c r="E18" i="10" s="1"/>
  <c r="F18" i="10" s="1"/>
  <c r="D19" i="10"/>
  <c r="E19" i="10" s="1"/>
  <c r="F19" i="10" s="1"/>
  <c r="D20" i="10"/>
  <c r="E20" i="10" s="1"/>
  <c r="F20" i="10" s="1"/>
  <c r="D21" i="10"/>
  <c r="E21" i="10" s="1"/>
  <c r="F21" i="10" s="1"/>
  <c r="D22" i="10"/>
  <c r="E22" i="10" s="1"/>
  <c r="F22" i="10" s="1"/>
  <c r="D23" i="10"/>
  <c r="E23" i="10" s="1"/>
  <c r="F23" i="10" s="1"/>
  <c r="D24" i="10"/>
  <c r="E24" i="10" s="1"/>
  <c r="F24" i="10" s="1"/>
  <c r="D25" i="10"/>
  <c r="E25" i="10" s="1"/>
  <c r="F25" i="10" s="1"/>
  <c r="D26" i="10"/>
  <c r="E26" i="10" s="1"/>
  <c r="F26" i="10" s="1"/>
  <c r="D27" i="10"/>
  <c r="E27" i="10" s="1"/>
  <c r="F27" i="10" s="1"/>
  <c r="D28" i="10"/>
  <c r="E28" i="10" s="1"/>
  <c r="F28" i="10" s="1"/>
  <c r="H6" i="10"/>
  <c r="I6" i="10" s="1"/>
  <c r="J6" i="10" s="1"/>
  <c r="E6" i="4"/>
  <c r="D6" i="9" s="1"/>
  <c r="E6" i="9" s="1"/>
  <c r="F6" i="9" s="1"/>
  <c r="H6" i="9" s="1"/>
  <c r="H28" i="11" l="1"/>
  <c r="I28" i="11" s="1"/>
  <c r="H18" i="11"/>
  <c r="I18" i="11" s="1"/>
  <c r="H13" i="11"/>
  <c r="I13" i="11" s="1"/>
  <c r="H8" i="11"/>
  <c r="I8" i="11" s="1"/>
  <c r="H27" i="11"/>
  <c r="I27" i="11" s="1"/>
  <c r="H7" i="11"/>
  <c r="I7" i="11" s="1"/>
  <c r="F6" i="11"/>
  <c r="G6" i="11" s="1"/>
  <c r="H11" i="11"/>
  <c r="I11" i="11" s="1"/>
  <c r="H35" i="11"/>
  <c r="I35" i="11" s="1"/>
  <c r="R6" i="11"/>
  <c r="H30" i="11"/>
  <c r="I30" i="11" s="1"/>
  <c r="H25" i="11"/>
  <c r="I25" i="11" s="1"/>
  <c r="H15" i="11"/>
  <c r="I15" i="11" s="1"/>
  <c r="T6" i="11"/>
  <c r="H34" i="11"/>
  <c r="I34" i="11" s="1"/>
  <c r="H19" i="11"/>
  <c r="I19" i="11" s="1"/>
  <c r="H9" i="11"/>
  <c r="I9" i="11" s="1"/>
  <c r="H14" i="11"/>
  <c r="I14" i="11" s="1"/>
  <c r="P31" i="10"/>
  <c r="K31" i="10"/>
  <c r="L31" i="10" s="1"/>
  <c r="K32" i="10"/>
  <c r="L32" i="10" s="1"/>
  <c r="K34" i="10"/>
  <c r="L34" i="10" s="1"/>
  <c r="P34" i="10"/>
  <c r="K36" i="10"/>
  <c r="L36" i="10" s="1"/>
  <c r="P36" i="10"/>
  <c r="P33" i="10"/>
  <c r="K33" i="10"/>
  <c r="L33" i="10" s="1"/>
  <c r="K30" i="10"/>
  <c r="L30" i="10" s="1"/>
  <c r="K29" i="10"/>
  <c r="L29" i="10" s="1"/>
  <c r="P29" i="10"/>
  <c r="K35" i="10"/>
  <c r="L35" i="10" s="1"/>
  <c r="P35" i="10"/>
  <c r="P32" i="10"/>
  <c r="P30" i="10"/>
  <c r="P23" i="10"/>
  <c r="K6" i="10"/>
  <c r="L6" i="10" s="1"/>
  <c r="P6" i="10"/>
  <c r="K28" i="10"/>
  <c r="L28" i="10" s="1"/>
  <c r="P7" i="10"/>
  <c r="P13" i="10"/>
  <c r="K15" i="10"/>
  <c r="L15" i="10" s="1"/>
  <c r="P15" i="10"/>
  <c r="K22" i="10"/>
  <c r="L22" i="10" s="1"/>
  <c r="P28" i="10"/>
  <c r="K17" i="10"/>
  <c r="L17" i="10" s="1"/>
  <c r="K26" i="10"/>
  <c r="L26" i="10" s="1"/>
  <c r="K13" i="10"/>
  <c r="L13" i="10" s="1"/>
  <c r="K12" i="10"/>
  <c r="L12" i="10" s="1"/>
  <c r="K20" i="10"/>
  <c r="L20" i="10" s="1"/>
  <c r="K11" i="10"/>
  <c r="L11" i="10" s="1"/>
  <c r="K25" i="10"/>
  <c r="L25" i="10" s="1"/>
  <c r="K21" i="10"/>
  <c r="L21" i="10" s="1"/>
  <c r="K27" i="10"/>
  <c r="L27" i="10" s="1"/>
  <c r="K19" i="10"/>
  <c r="L19" i="10" s="1"/>
  <c r="K10" i="10"/>
  <c r="L10" i="10" s="1"/>
  <c r="K9" i="10"/>
  <c r="L9" i="10" s="1"/>
  <c r="K18" i="10"/>
  <c r="L18" i="10" s="1"/>
  <c r="K8" i="10"/>
  <c r="L8" i="10" s="1"/>
  <c r="P17" i="10"/>
  <c r="P24" i="10"/>
  <c r="K16" i="10"/>
  <c r="L16" i="10" s="1"/>
  <c r="K7" i="10"/>
  <c r="L7" i="10" s="1"/>
  <c r="K14" i="10"/>
  <c r="L14" i="10" s="1"/>
  <c r="P14" i="10"/>
  <c r="P18" i="10"/>
  <c r="P8" i="10"/>
  <c r="P12" i="10"/>
  <c r="P27" i="10"/>
  <c r="P11" i="10"/>
  <c r="P26" i="10"/>
  <c r="P10" i="10"/>
  <c r="P16" i="10"/>
  <c r="P25" i="10"/>
  <c r="P9" i="10"/>
  <c r="K24" i="10"/>
  <c r="L24" i="10" s="1"/>
  <c r="P22" i="10"/>
  <c r="P21" i="10"/>
  <c r="K23" i="10"/>
  <c r="L23" i="10" s="1"/>
  <c r="P20" i="10"/>
  <c r="P19" i="10"/>
  <c r="AB6" i="11" l="1"/>
</calcChain>
</file>

<file path=xl/sharedStrings.xml><?xml version="1.0" encoding="utf-8"?>
<sst xmlns="http://schemas.openxmlformats.org/spreadsheetml/2006/main" count="151" uniqueCount="68">
  <si>
    <t>Freq Gene</t>
  </si>
  <si>
    <t>GHz</t>
  </si>
  <si>
    <t>dBm</t>
  </si>
  <si>
    <t>dB</t>
  </si>
  <si>
    <t>mW</t>
  </si>
  <si>
    <t>V</t>
  </si>
  <si>
    <t>mA</t>
  </si>
  <si>
    <t>%</t>
  </si>
  <si>
    <t xml:space="preserve">Vds0
</t>
  </si>
  <si>
    <t xml:space="preserve">Ids0
</t>
  </si>
  <si>
    <t>Pdc=
Vds0*Ids0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</si>
  <si>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output_port_gene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</si>
  <si>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port1AUT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</si>
  <si>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r>
      <t xml:space="preserve">Caracterisation of the losses between the generator 
and the input of the amplifier : Determination of  </t>
    </r>
    <r>
      <rPr>
        <b/>
        <i/>
        <sz val="14"/>
        <rFont val="Symbol"/>
        <family val="1"/>
        <charset val="2"/>
      </rPr>
      <t>D</t>
    </r>
    <r>
      <rPr>
        <b/>
        <i/>
        <sz val="14"/>
        <rFont val="Calibri"/>
        <family val="2"/>
        <scheme val="minor"/>
      </rPr>
      <t>P</t>
    </r>
    <r>
      <rPr>
        <b/>
        <i/>
        <vertAlign val="subscript"/>
        <sz val="14"/>
        <rFont val="Calibri"/>
        <family val="2"/>
        <scheme val="minor"/>
      </rPr>
      <t>in</t>
    </r>
  </si>
  <si>
    <r>
      <t xml:space="preserve">Caracterisation of the losses between the onput of the amplifier 
and the input port of the ZVL : Determination of  </t>
    </r>
    <r>
      <rPr>
        <b/>
        <i/>
        <sz val="12"/>
        <rFont val="Symbol"/>
        <family val="1"/>
        <charset val="2"/>
      </rPr>
      <t>D</t>
    </r>
    <r>
      <rPr>
        <b/>
        <i/>
        <sz val="12"/>
        <rFont val="Calibri"/>
        <family val="2"/>
        <scheme val="minor"/>
      </rPr>
      <t>P</t>
    </r>
    <r>
      <rPr>
        <b/>
        <i/>
        <vertAlign val="subscript"/>
        <sz val="12"/>
        <rFont val="Calibri"/>
        <family val="2"/>
        <scheme val="minor"/>
      </rPr>
      <t>out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</si>
  <si>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port1AUT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port2AUT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</si>
  <si>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1"/>
        <charset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1"/>
        <charset val="2"/>
        <scheme val="minor"/>
      </rPr>
      <t>-P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</si>
  <si>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</si>
  <si>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</si>
  <si>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</si>
  <si>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Pin|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</si>
  <si>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Pout|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</si>
  <si>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</si>
  <si>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</t>
    </r>
  </si>
  <si>
    <r>
      <t>|Gp|=
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in_mW</t>
    </r>
  </si>
  <si>
    <r>
      <t>|Gp|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=
10*log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(|Gp|)</t>
    </r>
  </si>
  <si>
    <r>
      <t>PAE=
(P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>)/Pdc*100</t>
    </r>
  </si>
  <si>
    <t>Power charcateristics of the Power Amplifier</t>
  </si>
  <si>
    <t>Freq
 Gene</t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</si>
  <si>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carrier</t>
    </r>
    <r>
      <rPr>
        <i/>
        <sz val="11"/>
        <color theme="1"/>
        <rFont val="Calibri"/>
        <family val="2"/>
        <scheme val="minor"/>
      </rPr>
      <t>=f</t>
    </r>
    <r>
      <rPr>
        <i/>
        <vertAlign val="subscript"/>
        <sz val="11"/>
        <color theme="1"/>
        <rFont val="Calibri"/>
        <family val="2"/>
        <scheme val="minor"/>
      </rPr>
      <t>0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</si>
  <si>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f|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</si>
  <si>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
@f1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</si>
  <si>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</si>
  <si>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
@f2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</si>
  <si>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</si>
  <si>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@2f1-f2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</si>
  <si>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</si>
  <si>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</si>
  <si>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@2f2-f1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</si>
  <si>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@2f1-f2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</si>
  <si>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@2f1-f2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</si>
  <si>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@f1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</si>
  <si>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</si>
  <si>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@f2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</si>
  <si>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</si>
  <si>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@2f2-f1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</si>
  <si>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@2f2-f1</t>
    </r>
  </si>
  <si>
    <t>(C/I)3inf</t>
  </si>
  <si>
    <t>dBc</t>
  </si>
  <si>
    <t>(C/I)3tot</t>
  </si>
  <si>
    <t>(C/I)3sup</t>
  </si>
  <si>
    <t>3rd order Intermodulation product  charcateristics of the Power Amplifier</t>
  </si>
  <si>
    <t>ACPR charcateristics of the Power Amplifier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</si>
  <si>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 xml:space="preserve">pin|
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</si>
  <si>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/10)
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</si>
  <si>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@left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</si>
  <si>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@Useful signal 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</si>
  <si>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@right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</si>
  <si>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@left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</si>
  <si>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@Useful signal 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</si>
  <si>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@right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</si>
  <si>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@right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</si>
  <si>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@left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</si>
  <si>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@Useful signal Channel</t>
    </r>
  </si>
  <si>
    <t>Left ACPR</t>
  </si>
  <si>
    <t>Right ACPR</t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</si>
  <si>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1"/>
        <charset val="2"/>
        <scheme val="minor"/>
      </rPr>
      <t>Pport1AUT-P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</si>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</sst>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b/>
      <sz val="14"/>
      <name val="Calibri"/>
      <family val="2"/>
      <scheme val="minor"/>
    </font>
    <font>
      <b/>
      <i/>
      <sz val="14"/>
      <name val="Symbol"/>
      <family val="1"/>
      <charset val="2"/>
    </font>
    <font>
      <b/>
      <i/>
      <sz val="14"/>
      <name val="Calibri"/>
      <family val="2"/>
      <scheme val="minor"/>
    </font>
    <font>
      <b/>
      <i/>
      <vertAlign val="subscript"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Symbol"/>
      <family val="1"/>
      <charset val="2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(mW)</a:t>
            </a:r>
            <a:r>
              <a:rPr lang="en-US" sz="1600" b="1" baseline="0"/>
              <a:t> and PAE (%)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(mW)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'3.CW AUT PowerMeas'!$F$6:$F$36</c:f>
              <c:numCache>
                <c:formatCode>General</c:formatCode>
                <c:ptCount val="31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  <c:pt idx="23">
                  <c:v>157.39828644662208</c:v>
                </c:pt>
                <c:pt idx="24">
                  <c:v>198.15270258050981</c:v>
                </c:pt>
                <c:pt idx="25">
                  <c:v>249.45947269429544</c:v>
                </c:pt>
                <c:pt idx="26">
                  <c:v>314.05086938762196</c:v>
                </c:pt>
                <c:pt idx="27">
                  <c:v>395.36662006812816</c:v>
                </c:pt>
                <c:pt idx="28">
                  <c:v>497.73708497893625</c:v>
                </c:pt>
                <c:pt idx="29">
                  <c:v>626.61386467233513</c:v>
                </c:pt>
                <c:pt idx="30">
                  <c:v>788.86011761855468</c:v>
                </c:pt>
              </c:numCache>
            </c:numRef>
          </c:xVal>
          <c:yVal>
            <c:numRef>
              <c:f>'3.CW AUT PowerMeas'!$J$6:$J$36</c:f>
              <c:numCache>
                <c:formatCode>General</c:formatCode>
                <c:ptCount val="31"/>
                <c:pt idx="0">
                  <c:v>5.7147863667186716</c:v>
                </c:pt>
                <c:pt idx="1">
                  <c:v>7.1944897800369958</c:v>
                </c:pt>
                <c:pt idx="2">
                  <c:v>9.0573260089820042</c:v>
                </c:pt>
                <c:pt idx="3">
                  <c:v>11.402497875611688</c:v>
                </c:pt>
                <c:pt idx="4">
                  <c:v>14.354894333536562</c:v>
                </c:pt>
                <c:pt idx="5">
                  <c:v>17.660378206861655</c:v>
                </c:pt>
                <c:pt idx="6">
                  <c:v>21.727011788637459</c:v>
                </c:pt>
                <c:pt idx="7">
                  <c:v>28.641779699065818</c:v>
                </c:pt>
                <c:pt idx="8">
                  <c:v>36.057864302164255</c:v>
                </c:pt>
                <c:pt idx="9">
                  <c:v>45.394161665020327</c:v>
                </c:pt>
                <c:pt idx="10">
                  <c:v>55.847019473683069</c:v>
                </c:pt>
                <c:pt idx="11">
                  <c:v>70.307231988383393</c:v>
                </c:pt>
                <c:pt idx="12">
                  <c:v>84.527884516029047</c:v>
                </c:pt>
                <c:pt idx="13">
                  <c:v>111.42945335917295</c:v>
                </c:pt>
                <c:pt idx="14">
                  <c:v>133.96766874259347</c:v>
                </c:pt>
                <c:pt idx="15">
                  <c:v>161.06456351782703</c:v>
                </c:pt>
                <c:pt idx="16">
                  <c:v>207.4913517454911</c:v>
                </c:pt>
                <c:pt idx="17">
                  <c:v>238.23194693586902</c:v>
                </c:pt>
                <c:pt idx="18">
                  <c:v>255.27013026612485</c:v>
                </c:pt>
                <c:pt idx="19">
                  <c:v>286.41779699065813</c:v>
                </c:pt>
                <c:pt idx="20">
                  <c:v>306.90219883911595</c:v>
                </c:pt>
                <c:pt idx="21">
                  <c:v>321.36605386403193</c:v>
                </c:pt>
                <c:pt idx="22">
                  <c:v>344.34993076333859</c:v>
                </c:pt>
                <c:pt idx="23">
                  <c:v>352.37087104248724</c:v>
                </c:pt>
                <c:pt idx="24">
                  <c:v>360.57864302164245</c:v>
                </c:pt>
                <c:pt idx="25">
                  <c:v>360.57864302164245</c:v>
                </c:pt>
                <c:pt idx="26">
                  <c:v>368.97759857015063</c:v>
                </c:pt>
                <c:pt idx="27">
                  <c:v>368.97759857015063</c:v>
                </c:pt>
                <c:pt idx="28">
                  <c:v>368.97759857015063</c:v>
                </c:pt>
                <c:pt idx="29">
                  <c:v>368.97759857015063</c:v>
                </c:pt>
                <c:pt idx="30">
                  <c:v>368.97759857015063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FE8-85BB-E0075E34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PowerMeas'!$F$6:$F$36</c:f>
              <c:numCache>
                <c:formatCode>General</c:formatCode>
                <c:ptCount val="31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  <c:pt idx="23">
                  <c:v>157.39828644662208</c:v>
                </c:pt>
                <c:pt idx="24">
                  <c:v>198.15270258050981</c:v>
                </c:pt>
                <c:pt idx="25">
                  <c:v>249.45947269429544</c:v>
                </c:pt>
                <c:pt idx="26">
                  <c:v>314.05086938762196</c:v>
                </c:pt>
                <c:pt idx="27">
                  <c:v>395.36662006812816</c:v>
                </c:pt>
                <c:pt idx="28">
                  <c:v>497.73708497893625</c:v>
                </c:pt>
                <c:pt idx="29">
                  <c:v>626.61386467233513</c:v>
                </c:pt>
                <c:pt idx="30">
                  <c:v>788.86011761855468</c:v>
                </c:pt>
              </c:numCache>
            </c:numRef>
          </c:xVal>
          <c:yVal>
            <c:numRef>
              <c:f>'3.CW AUT PowerMeas'!$P$6:$P$36</c:f>
              <c:numCache>
                <c:formatCode>General</c:formatCode>
                <c:ptCount val="31"/>
                <c:pt idx="0">
                  <c:v>0.30691129277882351</c:v>
                </c:pt>
                <c:pt idx="1">
                  <c:v>0.39125386319344241</c:v>
                </c:pt>
                <c:pt idx="2">
                  <c:v>0.49411816321292945</c:v>
                </c:pt>
                <c:pt idx="3">
                  <c:v>0.62602006440417002</c:v>
                </c:pt>
                <c:pt idx="4">
                  <c:v>0.7906304988965791</c:v>
                </c:pt>
                <c:pt idx="5">
                  <c:v>0.97843764386572263</c:v>
                </c:pt>
                <c:pt idx="6">
                  <c:v>1.2069157853741066</c:v>
                </c:pt>
                <c:pt idx="7">
                  <c:v>1.6188926884186581</c:v>
                </c:pt>
                <c:pt idx="8">
                  <c:v>2.065149066602983</c:v>
                </c:pt>
                <c:pt idx="9">
                  <c:v>2.6348837049358229</c:v>
                </c:pt>
                <c:pt idx="10">
                  <c:v>3.2848231710614737</c:v>
                </c:pt>
                <c:pt idx="11">
                  <c:v>4.2221029023897936</c:v>
                </c:pt>
                <c:pt idx="12">
                  <c:v>5.1446638724179889</c:v>
                </c:pt>
                <c:pt idx="13">
                  <c:v>7.0881203492230194</c:v>
                </c:pt>
                <c:pt idx="14">
                  <c:v>8.8148570258333958</c:v>
                </c:pt>
                <c:pt idx="15">
                  <c:v>11.066554166536379</c:v>
                </c:pt>
                <c:pt idx="16">
                  <c:v>15.935408579794471</c:v>
                </c:pt>
                <c:pt idx="17">
                  <c:v>19.770675117319026</c:v>
                </c:pt>
                <c:pt idx="18">
                  <c:v>23.089485591936096</c:v>
                </c:pt>
                <c:pt idx="19">
                  <c:v>28.686719297874948</c:v>
                </c:pt>
                <c:pt idx="20">
                  <c:v>31.450508562380758</c:v>
                </c:pt>
                <c:pt idx="21">
                  <c:v>30.418417674238153</c:v>
                </c:pt>
                <c:pt idx="22">
                  <c:v>29.24320369887554</c:v>
                </c:pt>
                <c:pt idx="23">
                  <c:v>25.654287446824362</c:v>
                </c:pt>
                <c:pt idx="24">
                  <c:v>21.23214907727224</c:v>
                </c:pt>
                <c:pt idx="25">
                  <c:v>14.431061081473636</c:v>
                </c:pt>
                <c:pt idx="26">
                  <c:v>7.0873198945198297</c:v>
                </c:pt>
                <c:pt idx="27">
                  <c:v>-3.4050350319970999</c:v>
                </c:pt>
                <c:pt idx="28">
                  <c:v>-16.614127278552985</c:v>
                </c:pt>
                <c:pt idx="29">
                  <c:v>-33.243389174475418</c:v>
                </c:pt>
                <c:pt idx="30">
                  <c:v>-54.17838955463278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FE8-85BB-E0075E34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(dBm)</a:t>
            </a:r>
            <a:r>
              <a:rPr lang="en-US" sz="1600" b="1" baseline="0"/>
              <a:t> and PAE (%) 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Pout (dBm) =f[Pin(dBm)]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'3.CW AUT PowerMeas'!$E$6:$E$28</c:f>
              <c:numCache>
                <c:formatCode>General</c:formatCode>
                <c:ptCount val="23"/>
                <c:pt idx="0">
                  <c:v>-1.03</c:v>
                </c:pt>
                <c:pt idx="1">
                  <c:v>-3.0000000000000027E-2</c:v>
                </c:pt>
                <c:pt idx="2">
                  <c:v>0.97</c:v>
                </c:pt>
                <c:pt idx="3">
                  <c:v>1.97</c:v>
                </c:pt>
                <c:pt idx="4">
                  <c:v>2.9699999999999998</c:v>
                </c:pt>
                <c:pt idx="5">
                  <c:v>3.9699999999999998</c:v>
                </c:pt>
                <c:pt idx="6">
                  <c:v>4.97</c:v>
                </c:pt>
                <c:pt idx="7">
                  <c:v>5.97</c:v>
                </c:pt>
                <c:pt idx="8">
                  <c:v>6.97</c:v>
                </c:pt>
                <c:pt idx="9">
                  <c:v>7.97</c:v>
                </c:pt>
                <c:pt idx="10">
                  <c:v>8.9700000000000006</c:v>
                </c:pt>
                <c:pt idx="11">
                  <c:v>9.9700000000000006</c:v>
                </c:pt>
                <c:pt idx="12">
                  <c:v>10.97</c:v>
                </c:pt>
                <c:pt idx="13">
                  <c:v>11.97</c:v>
                </c:pt>
                <c:pt idx="14">
                  <c:v>12.97</c:v>
                </c:pt>
                <c:pt idx="15">
                  <c:v>13.97</c:v>
                </c:pt>
                <c:pt idx="16">
                  <c:v>14.97</c:v>
                </c:pt>
                <c:pt idx="17">
                  <c:v>15.97</c:v>
                </c:pt>
                <c:pt idx="18">
                  <c:v>16.97</c:v>
                </c:pt>
                <c:pt idx="19">
                  <c:v>17.97</c:v>
                </c:pt>
                <c:pt idx="20">
                  <c:v>18.97</c:v>
                </c:pt>
                <c:pt idx="21">
                  <c:v>19.97</c:v>
                </c:pt>
                <c:pt idx="22">
                  <c:v>20.97</c:v>
                </c:pt>
              </c:numCache>
            </c:numRef>
          </c:xVal>
          <c:yVal>
            <c:numRef>
              <c:f>'3.CW AUT PowerMeas'!$I$6:$I$28</c:f>
              <c:numCache>
                <c:formatCode>General</c:formatCode>
                <c:ptCount val="23"/>
                <c:pt idx="0">
                  <c:v>7.57</c:v>
                </c:pt>
                <c:pt idx="1">
                  <c:v>8.57</c:v>
                </c:pt>
                <c:pt idx="2">
                  <c:v>9.57</c:v>
                </c:pt>
                <c:pt idx="3">
                  <c:v>10.57</c:v>
                </c:pt>
                <c:pt idx="4">
                  <c:v>11.57</c:v>
                </c:pt>
                <c:pt idx="5">
                  <c:v>12.47</c:v>
                </c:pt>
                <c:pt idx="6">
                  <c:v>13.370000000000001</c:v>
                </c:pt>
                <c:pt idx="7">
                  <c:v>14.57</c:v>
                </c:pt>
                <c:pt idx="8">
                  <c:v>15.57</c:v>
                </c:pt>
                <c:pt idx="9">
                  <c:v>16.57</c:v>
                </c:pt>
                <c:pt idx="10">
                  <c:v>17.47</c:v>
                </c:pt>
                <c:pt idx="11">
                  <c:v>18.47</c:v>
                </c:pt>
                <c:pt idx="12">
                  <c:v>19.27</c:v>
                </c:pt>
                <c:pt idx="13">
                  <c:v>20.47</c:v>
                </c:pt>
                <c:pt idx="14">
                  <c:v>21.27</c:v>
                </c:pt>
                <c:pt idx="15">
                  <c:v>22.07</c:v>
                </c:pt>
                <c:pt idx="16">
                  <c:v>23.17</c:v>
                </c:pt>
                <c:pt idx="17">
                  <c:v>23.77</c:v>
                </c:pt>
                <c:pt idx="18">
                  <c:v>24.07</c:v>
                </c:pt>
                <c:pt idx="19">
                  <c:v>24.57</c:v>
                </c:pt>
                <c:pt idx="20">
                  <c:v>24.87</c:v>
                </c:pt>
                <c:pt idx="21">
                  <c:v>25.07</c:v>
                </c:pt>
                <c:pt idx="22">
                  <c:v>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820-8B87-6F555D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=f[Pin(dBm)]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PowerMeas'!$E$6:$E$28</c:f>
              <c:numCache>
                <c:formatCode>General</c:formatCode>
                <c:ptCount val="23"/>
                <c:pt idx="0">
                  <c:v>-1.03</c:v>
                </c:pt>
                <c:pt idx="1">
                  <c:v>-3.0000000000000027E-2</c:v>
                </c:pt>
                <c:pt idx="2">
                  <c:v>0.97</c:v>
                </c:pt>
                <c:pt idx="3">
                  <c:v>1.97</c:v>
                </c:pt>
                <c:pt idx="4">
                  <c:v>2.9699999999999998</c:v>
                </c:pt>
                <c:pt idx="5">
                  <c:v>3.9699999999999998</c:v>
                </c:pt>
                <c:pt idx="6">
                  <c:v>4.97</c:v>
                </c:pt>
                <c:pt idx="7">
                  <c:v>5.97</c:v>
                </c:pt>
                <c:pt idx="8">
                  <c:v>6.97</c:v>
                </c:pt>
                <c:pt idx="9">
                  <c:v>7.97</c:v>
                </c:pt>
                <c:pt idx="10">
                  <c:v>8.9700000000000006</c:v>
                </c:pt>
                <c:pt idx="11">
                  <c:v>9.9700000000000006</c:v>
                </c:pt>
                <c:pt idx="12">
                  <c:v>10.97</c:v>
                </c:pt>
                <c:pt idx="13">
                  <c:v>11.97</c:v>
                </c:pt>
                <c:pt idx="14">
                  <c:v>12.97</c:v>
                </c:pt>
                <c:pt idx="15">
                  <c:v>13.97</c:v>
                </c:pt>
                <c:pt idx="16">
                  <c:v>14.97</c:v>
                </c:pt>
                <c:pt idx="17">
                  <c:v>15.97</c:v>
                </c:pt>
                <c:pt idx="18">
                  <c:v>16.97</c:v>
                </c:pt>
                <c:pt idx="19">
                  <c:v>17.97</c:v>
                </c:pt>
                <c:pt idx="20">
                  <c:v>18.97</c:v>
                </c:pt>
                <c:pt idx="21">
                  <c:v>19.97</c:v>
                </c:pt>
                <c:pt idx="22">
                  <c:v>20.97</c:v>
                </c:pt>
              </c:numCache>
            </c:numRef>
          </c:xVal>
          <c:yVal>
            <c:numRef>
              <c:f>'3.CW AUT PowerMeas'!$P$6:$P$28</c:f>
              <c:numCache>
                <c:formatCode>General</c:formatCode>
                <c:ptCount val="23"/>
                <c:pt idx="0">
                  <c:v>0.30691129277882351</c:v>
                </c:pt>
                <c:pt idx="1">
                  <c:v>0.39125386319344241</c:v>
                </c:pt>
                <c:pt idx="2">
                  <c:v>0.49411816321292945</c:v>
                </c:pt>
                <c:pt idx="3">
                  <c:v>0.62602006440417002</c:v>
                </c:pt>
                <c:pt idx="4">
                  <c:v>0.7906304988965791</c:v>
                </c:pt>
                <c:pt idx="5">
                  <c:v>0.97843764386572263</c:v>
                </c:pt>
                <c:pt idx="6">
                  <c:v>1.2069157853741066</c:v>
                </c:pt>
                <c:pt idx="7">
                  <c:v>1.6188926884186581</c:v>
                </c:pt>
                <c:pt idx="8">
                  <c:v>2.065149066602983</c:v>
                </c:pt>
                <c:pt idx="9">
                  <c:v>2.6348837049358229</c:v>
                </c:pt>
                <c:pt idx="10">
                  <c:v>3.2848231710614737</c:v>
                </c:pt>
                <c:pt idx="11">
                  <c:v>4.2221029023897936</c:v>
                </c:pt>
                <c:pt idx="12">
                  <c:v>5.1446638724179889</c:v>
                </c:pt>
                <c:pt idx="13">
                  <c:v>7.0881203492230194</c:v>
                </c:pt>
                <c:pt idx="14">
                  <c:v>8.8148570258333958</c:v>
                </c:pt>
                <c:pt idx="15">
                  <c:v>11.066554166536379</c:v>
                </c:pt>
                <c:pt idx="16">
                  <c:v>15.935408579794471</c:v>
                </c:pt>
                <c:pt idx="17">
                  <c:v>19.770675117319026</c:v>
                </c:pt>
                <c:pt idx="18">
                  <c:v>23.089485591936096</c:v>
                </c:pt>
                <c:pt idx="19">
                  <c:v>28.686719297874948</c:v>
                </c:pt>
                <c:pt idx="20">
                  <c:v>31.450508562380758</c:v>
                </c:pt>
                <c:pt idx="21">
                  <c:v>30.418417674238153</c:v>
                </c:pt>
                <c:pt idx="22">
                  <c:v>29.24320369887554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820-8B87-6F555D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</c:numCache>
            </c:numRef>
          </c:xVal>
          <c:yVal>
            <c:numRef>
              <c:f>'3.CW AUT PowerMeas'!$K$6:$K$28</c:f>
              <c:numCache>
                <c:formatCode>General</c:formatCode>
                <c:ptCount val="23"/>
                <c:pt idx="0">
                  <c:v>7.2443596007499025</c:v>
                </c:pt>
                <c:pt idx="1">
                  <c:v>7.2443596007499025</c:v>
                </c:pt>
                <c:pt idx="2">
                  <c:v>7.2443596007499034</c:v>
                </c:pt>
                <c:pt idx="3">
                  <c:v>7.2443596007499016</c:v>
                </c:pt>
                <c:pt idx="4">
                  <c:v>7.2443596007499016</c:v>
                </c:pt>
                <c:pt idx="5">
                  <c:v>7.079457843841384</c:v>
                </c:pt>
                <c:pt idx="6">
                  <c:v>6.9183097091893693</c:v>
                </c:pt>
                <c:pt idx="7">
                  <c:v>7.2443596007499025</c:v>
                </c:pt>
                <c:pt idx="8">
                  <c:v>7.2443596007499025</c:v>
                </c:pt>
                <c:pt idx="9">
                  <c:v>7.2443596007499025</c:v>
                </c:pt>
                <c:pt idx="10">
                  <c:v>7.0794578438413751</c:v>
                </c:pt>
                <c:pt idx="11">
                  <c:v>7.0794578438413813</c:v>
                </c:pt>
                <c:pt idx="12">
                  <c:v>6.7608297539198201</c:v>
                </c:pt>
                <c:pt idx="13">
                  <c:v>7.0794578438413742</c:v>
                </c:pt>
                <c:pt idx="14">
                  <c:v>6.7608297539198121</c:v>
                </c:pt>
                <c:pt idx="15">
                  <c:v>6.456542290346551</c:v>
                </c:pt>
                <c:pt idx="16">
                  <c:v>6.6069344800759602</c:v>
                </c:pt>
                <c:pt idx="17">
                  <c:v>6.0255958607435751</c:v>
                </c:pt>
                <c:pt idx="18">
                  <c:v>5.1286138399136521</c:v>
                </c:pt>
                <c:pt idx="19">
                  <c:v>4.5708818961487498</c:v>
                </c:pt>
                <c:pt idx="20">
                  <c:v>3.890451449942808</c:v>
                </c:pt>
                <c:pt idx="21">
                  <c:v>3.235936569296284</c:v>
                </c:pt>
                <c:pt idx="22">
                  <c:v>2.7542287033381672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EBA-A4DD-0B82EFD2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=f[Pin(mW)]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</c:numCache>
            </c:numRef>
          </c:xVal>
          <c:yVal>
            <c:numRef>
              <c:f>'3.CW AUT PowerMeas'!$L$6:$L$28</c:f>
              <c:numCache>
                <c:formatCode>General</c:formatCode>
                <c:ptCount val="23"/>
                <c:pt idx="0">
                  <c:v>8.6000000000000014</c:v>
                </c:pt>
                <c:pt idx="1">
                  <c:v>8.6000000000000014</c:v>
                </c:pt>
                <c:pt idx="2">
                  <c:v>8.6000000000000014</c:v>
                </c:pt>
                <c:pt idx="3">
                  <c:v>8.6000000000000014</c:v>
                </c:pt>
                <c:pt idx="4">
                  <c:v>8.6000000000000014</c:v>
                </c:pt>
                <c:pt idx="5">
                  <c:v>8.5000000000000036</c:v>
                </c:pt>
                <c:pt idx="6">
                  <c:v>8.4000000000000021</c:v>
                </c:pt>
                <c:pt idx="7">
                  <c:v>8.6000000000000014</c:v>
                </c:pt>
                <c:pt idx="8">
                  <c:v>8.6000000000000014</c:v>
                </c:pt>
                <c:pt idx="9">
                  <c:v>8.6000000000000014</c:v>
                </c:pt>
                <c:pt idx="10">
                  <c:v>8.4999999999999982</c:v>
                </c:pt>
                <c:pt idx="11">
                  <c:v>8.5</c:v>
                </c:pt>
                <c:pt idx="12">
                  <c:v>8.3000000000000025</c:v>
                </c:pt>
                <c:pt idx="13">
                  <c:v>8.4999999999999964</c:v>
                </c:pt>
                <c:pt idx="14">
                  <c:v>8.2999999999999972</c:v>
                </c:pt>
                <c:pt idx="15">
                  <c:v>8.0999999999999979</c:v>
                </c:pt>
                <c:pt idx="16">
                  <c:v>8.2000000000000011</c:v>
                </c:pt>
                <c:pt idx="17">
                  <c:v>7.799999999999998</c:v>
                </c:pt>
                <c:pt idx="18">
                  <c:v>7.1000000000000032</c:v>
                </c:pt>
                <c:pt idx="19">
                  <c:v>6.6</c:v>
                </c:pt>
                <c:pt idx="20">
                  <c:v>5.9000000000000021</c:v>
                </c:pt>
                <c:pt idx="21">
                  <c:v>5.1000000000000023</c:v>
                </c:pt>
                <c:pt idx="22">
                  <c:v>4.4000000000000012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BA4-8CB0-B57742C4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0-4FDA-84CA-CFCF053A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D-4968-AC6A-D20D396A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4086-9A5D-5A1CCF4E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3-4086-9A5D-5A1CCF4E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</a:t>
            </a:r>
            <a:r>
              <a:rPr lang="en-US" sz="1600" b="1" baseline="0"/>
              <a:t> </a:t>
            </a:r>
            <a:r>
              <a:rPr lang="en-US" sz="1600" b="1"/>
              <a:t>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3-4FB7-92ED-F6D46D3B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(mW)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3-4FB7-92ED-F6D46D3B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POut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'3.CW AUT PowerMeas'!$F$6:$F$36</c:f>
              <c:numCache>
                <c:formatCode>General</c:formatCode>
                <c:ptCount val="31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  <c:pt idx="23">
                  <c:v>157.39828644662208</c:v>
                </c:pt>
                <c:pt idx="24">
                  <c:v>198.15270258050981</c:v>
                </c:pt>
                <c:pt idx="25">
                  <c:v>249.45947269429544</c:v>
                </c:pt>
                <c:pt idx="26">
                  <c:v>314.05086938762196</c:v>
                </c:pt>
                <c:pt idx="27">
                  <c:v>395.36662006812816</c:v>
                </c:pt>
                <c:pt idx="28">
                  <c:v>497.73708497893625</c:v>
                </c:pt>
                <c:pt idx="29">
                  <c:v>626.61386467233513</c:v>
                </c:pt>
                <c:pt idx="30">
                  <c:v>788.86011761855468</c:v>
                </c:pt>
              </c:numCache>
            </c:numRef>
          </c:cat>
          <c:val>
            <c:numRef>
              <c:f>'3.CW AUT PowerMeas'!$J$6:$J$36</c:f>
              <c:numCache>
                <c:formatCode>General</c:formatCode>
                <c:ptCount val="31"/>
                <c:pt idx="0">
                  <c:v>5.7147863667186716</c:v>
                </c:pt>
                <c:pt idx="1">
                  <c:v>7.1944897800369958</c:v>
                </c:pt>
                <c:pt idx="2">
                  <c:v>9.0573260089820042</c:v>
                </c:pt>
                <c:pt idx="3">
                  <c:v>11.402497875611688</c:v>
                </c:pt>
                <c:pt idx="4">
                  <c:v>14.354894333536562</c:v>
                </c:pt>
                <c:pt idx="5">
                  <c:v>17.660378206861655</c:v>
                </c:pt>
                <c:pt idx="6">
                  <c:v>21.727011788637459</c:v>
                </c:pt>
                <c:pt idx="7">
                  <c:v>28.641779699065818</c:v>
                </c:pt>
                <c:pt idx="8">
                  <c:v>36.057864302164255</c:v>
                </c:pt>
                <c:pt idx="9">
                  <c:v>45.394161665020327</c:v>
                </c:pt>
                <c:pt idx="10">
                  <c:v>55.847019473683069</c:v>
                </c:pt>
                <c:pt idx="11">
                  <c:v>70.307231988383393</c:v>
                </c:pt>
                <c:pt idx="12">
                  <c:v>84.527884516029047</c:v>
                </c:pt>
                <c:pt idx="13">
                  <c:v>111.42945335917295</c:v>
                </c:pt>
                <c:pt idx="14">
                  <c:v>133.96766874259347</c:v>
                </c:pt>
                <c:pt idx="15">
                  <c:v>161.06456351782703</c:v>
                </c:pt>
                <c:pt idx="16">
                  <c:v>207.4913517454911</c:v>
                </c:pt>
                <c:pt idx="17">
                  <c:v>238.23194693586902</c:v>
                </c:pt>
                <c:pt idx="18">
                  <c:v>255.27013026612485</c:v>
                </c:pt>
                <c:pt idx="19">
                  <c:v>286.41779699065813</c:v>
                </c:pt>
                <c:pt idx="20">
                  <c:v>306.90219883911595</c:v>
                </c:pt>
                <c:pt idx="21">
                  <c:v>321.36605386403193</c:v>
                </c:pt>
                <c:pt idx="22">
                  <c:v>344.34993076333859</c:v>
                </c:pt>
                <c:pt idx="23">
                  <c:v>352.37087104248724</c:v>
                </c:pt>
                <c:pt idx="24">
                  <c:v>360.57864302164245</c:v>
                </c:pt>
                <c:pt idx="25">
                  <c:v>360.57864302164245</c:v>
                </c:pt>
                <c:pt idx="26">
                  <c:v>368.97759857015063</c:v>
                </c:pt>
                <c:pt idx="27">
                  <c:v>368.97759857015063</c:v>
                </c:pt>
                <c:pt idx="28">
                  <c:v>368.97759857015063</c:v>
                </c:pt>
                <c:pt idx="29">
                  <c:v>368.97759857015063</c:v>
                </c:pt>
                <c:pt idx="30">
                  <c:v>368.97759857015063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2C5-451C-B16D-4916DA88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25439"/>
        <c:axId val="764625855"/>
      </c:lineChart>
      <c:lineChart>
        <c:grouping val="standard"/>
        <c:varyColors val="0"/>
        <c:ser>
          <c:idx val="0"/>
          <c:order val="0"/>
          <c:tx>
            <c:v>PAE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'3.CW AUT PowerMeas'!$F$6:$F$36</c:f>
              <c:numCache>
                <c:formatCode>General</c:formatCode>
                <c:ptCount val="31"/>
                <c:pt idx="0">
                  <c:v>0.78886011761855435</c:v>
                </c:pt>
                <c:pt idx="1">
                  <c:v>0.99311604842093371</c:v>
                </c:pt>
                <c:pt idx="2">
                  <c:v>1.2502590302177201</c:v>
                </c:pt>
                <c:pt idx="3">
                  <c:v>1.5739828644662195</c:v>
                </c:pt>
                <c:pt idx="4">
                  <c:v>1.9815270258050983</c:v>
                </c:pt>
                <c:pt idx="5">
                  <c:v>2.4945947269429545</c:v>
                </c:pt>
                <c:pt idx="6">
                  <c:v>3.1405086938762174</c:v>
                </c:pt>
                <c:pt idx="7">
                  <c:v>3.9536662006812797</c:v>
                </c:pt>
                <c:pt idx="8">
                  <c:v>4.9773708497893603</c:v>
                </c:pt>
                <c:pt idx="9">
                  <c:v>6.2661386467233537</c:v>
                </c:pt>
                <c:pt idx="10">
                  <c:v>7.8886011761855475</c:v>
                </c:pt>
                <c:pt idx="11">
                  <c:v>9.9311604842093413</c:v>
                </c:pt>
                <c:pt idx="12">
                  <c:v>12.502590302177206</c:v>
                </c:pt>
                <c:pt idx="13">
                  <c:v>15.739828644662198</c:v>
                </c:pt>
                <c:pt idx="14">
                  <c:v>19.815270258050994</c:v>
                </c:pt>
                <c:pt idx="15">
                  <c:v>24.94594726942956</c:v>
                </c:pt>
                <c:pt idx="16">
                  <c:v>31.405086938762189</c:v>
                </c:pt>
                <c:pt idx="17">
                  <c:v>39.536662006812804</c:v>
                </c:pt>
                <c:pt idx="18">
                  <c:v>49.773708497893594</c:v>
                </c:pt>
                <c:pt idx="19">
                  <c:v>62.661386467233555</c:v>
                </c:pt>
                <c:pt idx="20">
                  <c:v>78.886011761855457</c:v>
                </c:pt>
                <c:pt idx="21">
                  <c:v>99.311604842093388</c:v>
                </c:pt>
                <c:pt idx="22">
                  <c:v>125.02590302177202</c:v>
                </c:pt>
                <c:pt idx="23">
                  <c:v>157.39828644662208</c:v>
                </c:pt>
                <c:pt idx="24">
                  <c:v>198.15270258050981</c:v>
                </c:pt>
                <c:pt idx="25">
                  <c:v>249.45947269429544</c:v>
                </c:pt>
                <c:pt idx="26">
                  <c:v>314.05086938762196</c:v>
                </c:pt>
                <c:pt idx="27">
                  <c:v>395.36662006812816</c:v>
                </c:pt>
                <c:pt idx="28">
                  <c:v>497.73708497893625</c:v>
                </c:pt>
                <c:pt idx="29">
                  <c:v>626.61386467233513</c:v>
                </c:pt>
                <c:pt idx="30">
                  <c:v>788.86011761855468</c:v>
                </c:pt>
              </c:numCache>
            </c:numRef>
          </c:cat>
          <c:val>
            <c:numRef>
              <c:f>'3.CW AUT PowerMeas'!$P$6:$P$36</c:f>
              <c:numCache>
                <c:formatCode>General</c:formatCode>
                <c:ptCount val="31"/>
                <c:pt idx="0">
                  <c:v>0.30691129277882351</c:v>
                </c:pt>
                <c:pt idx="1">
                  <c:v>0.39125386319344241</c:v>
                </c:pt>
                <c:pt idx="2">
                  <c:v>0.49411816321292945</c:v>
                </c:pt>
                <c:pt idx="3">
                  <c:v>0.62602006440417002</c:v>
                </c:pt>
                <c:pt idx="4">
                  <c:v>0.7906304988965791</c:v>
                </c:pt>
                <c:pt idx="5">
                  <c:v>0.97843764386572263</c:v>
                </c:pt>
                <c:pt idx="6">
                  <c:v>1.2069157853741066</c:v>
                </c:pt>
                <c:pt idx="7">
                  <c:v>1.6188926884186581</c:v>
                </c:pt>
                <c:pt idx="8">
                  <c:v>2.065149066602983</c:v>
                </c:pt>
                <c:pt idx="9">
                  <c:v>2.6348837049358229</c:v>
                </c:pt>
                <c:pt idx="10">
                  <c:v>3.2848231710614737</c:v>
                </c:pt>
                <c:pt idx="11">
                  <c:v>4.2221029023897936</c:v>
                </c:pt>
                <c:pt idx="12">
                  <c:v>5.1446638724179889</c:v>
                </c:pt>
                <c:pt idx="13">
                  <c:v>7.0881203492230194</c:v>
                </c:pt>
                <c:pt idx="14">
                  <c:v>8.8148570258333958</c:v>
                </c:pt>
                <c:pt idx="15">
                  <c:v>11.066554166536379</c:v>
                </c:pt>
                <c:pt idx="16">
                  <c:v>15.935408579794471</c:v>
                </c:pt>
                <c:pt idx="17">
                  <c:v>19.770675117319026</c:v>
                </c:pt>
                <c:pt idx="18">
                  <c:v>23.089485591936096</c:v>
                </c:pt>
                <c:pt idx="19">
                  <c:v>28.686719297874948</c:v>
                </c:pt>
                <c:pt idx="20">
                  <c:v>31.450508562380758</c:v>
                </c:pt>
                <c:pt idx="21">
                  <c:v>30.418417674238153</c:v>
                </c:pt>
                <c:pt idx="22">
                  <c:v>29.24320369887554</c:v>
                </c:pt>
                <c:pt idx="23">
                  <c:v>25.654287446824362</c:v>
                </c:pt>
                <c:pt idx="24">
                  <c:v>21.23214907727224</c:v>
                </c:pt>
                <c:pt idx="25">
                  <c:v>14.431061081473636</c:v>
                </c:pt>
                <c:pt idx="26">
                  <c:v>7.0873198945198297</c:v>
                </c:pt>
                <c:pt idx="27">
                  <c:v>-3.4050350319970999</c:v>
                </c:pt>
                <c:pt idx="28">
                  <c:v>-16.614127278552985</c:v>
                </c:pt>
                <c:pt idx="29">
                  <c:v>-33.243389174475418</c:v>
                </c:pt>
                <c:pt idx="30">
                  <c:v>-54.17838955463278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5-451C-B16D-4916DA88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15039"/>
        <c:axId val="764610879"/>
      </c:lineChart>
      <c:catAx>
        <c:axId val="7646254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25855"/>
        <c:crosses val="autoZero"/>
        <c:auto val="1"/>
        <c:lblAlgn val="ctr"/>
        <c:lblOffset val="100"/>
        <c:tickLblSkip val="1"/>
        <c:noMultiLvlLbl val="0"/>
      </c:catAx>
      <c:valAx>
        <c:axId val="7646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25439"/>
        <c:crosses val="autoZero"/>
        <c:crossBetween val="midCat"/>
      </c:valAx>
      <c:valAx>
        <c:axId val="764610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15039"/>
        <c:crosses val="max"/>
        <c:crossBetween val="between"/>
      </c:valAx>
      <c:catAx>
        <c:axId val="76461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610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21431</xdr:rowOff>
    </xdr:from>
    <xdr:to>
      <xdr:col>7</xdr:col>
      <xdr:colOff>134144</xdr:colOff>
      <xdr:row>55</xdr:row>
      <xdr:rowOff>91281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572491-DCDB-4602-A34C-74A4A56C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48418</xdr:colOff>
      <xdr:row>56</xdr:row>
      <xdr:rowOff>135731</xdr:rowOff>
    </xdr:from>
    <xdr:to>
      <xdr:col>7</xdr:col>
      <xdr:colOff>182562</xdr:colOff>
      <xdr:row>74</xdr:row>
      <xdr:rowOff>19845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5A313E-0E25-4F4E-8255-85455CC8A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564356</xdr:colOff>
      <xdr:row>38</xdr:row>
      <xdr:rowOff>0</xdr:rowOff>
    </xdr:from>
    <xdr:to>
      <xdr:col>14</xdr:col>
      <xdr:colOff>581025</xdr:colOff>
      <xdr:row>55</xdr:row>
      <xdr:rowOff>65088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81973D-2215-40EB-A4DF-8D9EDD371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564356</xdr:colOff>
      <xdr:row>56</xdr:row>
      <xdr:rowOff>135731</xdr:rowOff>
    </xdr:from>
    <xdr:to>
      <xdr:col>14</xdr:col>
      <xdr:colOff>581025</xdr:colOff>
      <xdr:row>74</xdr:row>
      <xdr:rowOff>19845</xdr:rowOff>
    </xdr:to>
    <xdr:graphicFrame macro="">
      <xdr:nvGraphicFramePr>
        <xdr:cNvPr id="5" name="Graphique 5">
          <a:extLst>
            <a:ext uri="{FF2B5EF4-FFF2-40B4-BE49-F238E27FC236}">
              <a16:creationId xmlns:a16="http://schemas.microsoft.com/office/drawing/2014/main" id="{BA4B6C80-8C87-4CA6-A083-DE80EDD1B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1381124</xdr:colOff>
      <xdr:row>38</xdr:row>
      <xdr:rowOff>0</xdr:rowOff>
    </xdr:from>
    <xdr:to>
      <xdr:col>24</xdr:col>
      <xdr:colOff>385762</xdr:colOff>
      <xdr:row>55</xdr:row>
      <xdr:rowOff>65088</xdr:rowOff>
    </xdr:to>
    <xdr:graphicFrame macro="">
      <xdr:nvGraphicFramePr>
        <xdr:cNvPr id="6" name="Graphique 6">
          <a:extLst>
            <a:ext uri="{FF2B5EF4-FFF2-40B4-BE49-F238E27FC236}">
              <a16:creationId xmlns:a16="http://schemas.microsoft.com/office/drawing/2014/main" id="{364C24EB-CB55-4FF5-9068-E11A9A445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1381124</xdr:colOff>
      <xdr:row>56</xdr:row>
      <xdr:rowOff>135731</xdr:rowOff>
    </xdr:from>
    <xdr:to>
      <xdr:col>24</xdr:col>
      <xdr:colOff>385762</xdr:colOff>
      <xdr:row>74</xdr:row>
      <xdr:rowOff>19845</xdr:rowOff>
    </xdr:to>
    <xdr:graphicFrame macro="">
      <xdr:nvGraphicFramePr>
        <xdr:cNvPr id="7" name="Graphique 7">
          <a:extLst>
            <a:ext uri="{FF2B5EF4-FFF2-40B4-BE49-F238E27FC236}">
              <a16:creationId xmlns:a16="http://schemas.microsoft.com/office/drawing/2014/main" id="{194152DA-A66C-4814-82D4-70DB21719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14287</xdr:colOff>
      <xdr:row>38</xdr:row>
      <xdr:rowOff>178594</xdr:rowOff>
    </xdr:from>
    <xdr:to>
      <xdr:col>33</xdr:col>
      <xdr:colOff>555625</xdr:colOff>
      <xdr:row>56</xdr:row>
      <xdr:rowOff>62708</xdr:rowOff>
    </xdr:to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6DA231C9-57DA-4DEA-8D9F-001D2B5F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62705</xdr:colOff>
      <xdr:row>57</xdr:row>
      <xdr:rowOff>115888</xdr:rowOff>
    </xdr:from>
    <xdr:to>
      <xdr:col>33</xdr:col>
      <xdr:colOff>594519</xdr:colOff>
      <xdr:row>74</xdr:row>
      <xdr:rowOff>177008</xdr:rowOff>
    </xdr:to>
    <xdr:graphicFrame macro="">
      <xdr:nvGraphicFramePr>
        <xdr:cNvPr id="9" name="Graphique 9">
          <a:extLst>
            <a:ext uri="{FF2B5EF4-FFF2-40B4-BE49-F238E27FC236}">
              <a16:creationId xmlns:a16="http://schemas.microsoft.com/office/drawing/2014/main" id="{2A325AE1-885E-4C34-A15B-FA68BF5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174171</xdr:colOff>
      <xdr:row>4</xdr:row>
      <xdr:rowOff>130629</xdr:rowOff>
    </xdr:from>
    <xdr:to>
      <xdr:col>29</xdr:col>
      <xdr:colOff>163285</xdr:colOff>
      <xdr:row>32</xdr:row>
      <xdr:rowOff>119743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5A7EF3-836D-486E-8DD5-954F96292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workbookViewId="0">
      <selection activeCell="B7" sqref="B7"/>
    </sheetView>
  </sheetViews>
  <sheetFormatPr defaultColWidth="9.21875" defaultRowHeight="14.4"/>
  <cols>
    <col min="2" max="2" width="10.21875" bestFit="1" customWidth="1"/>
    <col min="3" max="3" width="18.6640625" customWidth="1"/>
    <col min="4" max="4" width="16.77734375" customWidth="1"/>
    <col min="5" max="5" width="31.44140625" customWidth="1"/>
  </cols>
  <sheetData>
    <row r="2" spans="2:5" ht="54" customHeight="1">
      <c r="B2" s="13" t="s">
        <v>13</v>
      </c>
      <c r="C2" s="13"/>
      <c r="D2" s="13"/>
      <c r="E2" s="13"/>
    </row>
    <row r="3" spans="2:5" ht="6.75" customHeight="1"/>
    <row r="4" spans="2:5" ht="63" customHeight="1">
      <c r="B4" s="5" t="s">
        <v>0</v>
      </c>
      <c r="C4" s="7" t="s">
        <v>11</v>
      </c>
      <c r="D4" s="7" t="s">
        <v>12</v>
      </c>
      <c r="E4" s="8" t="s">
        <v>16</v>
      </c>
    </row>
    <row r="5" spans="2:5">
      <c r="B5" s="1" t="s">
        <v>1</v>
      </c>
      <c r="C5" s="1" t="s">
        <v>2</v>
      </c>
      <c r="D5" s="1" t="s">
        <v>2</v>
      </c>
      <c r="E5" s="1" t="s">
        <v>3</v>
      </c>
    </row>
    <row r="6" spans="2:5">
      <c r="B6" s="1">
        <v>1.85</v>
      </c>
      <c r="C6" s="1">
        <v>0</v>
      </c>
      <c r="D6" s="1">
        <v>-1.03</v>
      </c>
      <c r="E6" s="9">
        <f>C6-D6</f>
        <v>1.03</v>
      </c>
    </row>
  </sheetData>
  <mergeCells count="1">
    <mergeCell ref="B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showGridLines="0" workbookViewId="0">
      <selection activeCell="B6" sqref="B6"/>
    </sheetView>
  </sheetViews>
  <sheetFormatPr defaultColWidth="9.21875" defaultRowHeight="14.4"/>
  <cols>
    <col min="2" max="2" width="10.21875" bestFit="1" customWidth="1"/>
    <col min="3" max="3" width="18.6640625" customWidth="1"/>
    <col min="4" max="4" width="10.5546875" customWidth="1"/>
    <col min="5" max="5" width="25.6640625" customWidth="1"/>
    <col min="6" max="6" width="16.5546875" customWidth="1"/>
    <col min="8" max="8" width="27.109375" customWidth="1"/>
  </cols>
  <sheetData>
    <row r="2" spans="2:8" ht="33" customHeight="1">
      <c r="B2" s="14" t="s">
        <v>14</v>
      </c>
      <c r="C2" s="14"/>
      <c r="D2" s="14"/>
      <c r="E2" s="14"/>
      <c r="F2" s="14"/>
      <c r="G2" s="14"/>
      <c r="H2" s="14"/>
    </row>
    <row r="4" spans="2:8" ht="63" customHeight="1">
      <c r="B4" s="5" t="s">
        <v>0</v>
      </c>
      <c r="C4" s="7" t="s">
        <v>11</v>
      </c>
      <c r="D4" s="8" t="s">
        <v>20</v>
      </c>
      <c r="E4" s="7" t="s">
        <v>17</v>
      </c>
      <c r="F4" s="7" t="s">
        <v>15</v>
      </c>
      <c r="G4" s="7" t="s">
        <v>18</v>
      </c>
      <c r="H4" s="8" t="s">
        <v>66</v>
      </c>
    </row>
    <row r="5" spans="2:8">
      <c r="B5" s="5" t="s">
        <v>1</v>
      </c>
      <c r="C5" s="5" t="s">
        <v>2</v>
      </c>
      <c r="D5" s="5" t="s">
        <v>3</v>
      </c>
      <c r="E5" s="5" t="s">
        <v>2</v>
      </c>
      <c r="F5" s="5" t="s">
        <v>2</v>
      </c>
      <c r="G5" s="5" t="s">
        <v>2</v>
      </c>
      <c r="H5" s="5" t="s">
        <v>3</v>
      </c>
    </row>
    <row r="6" spans="2:8">
      <c r="B6" s="5">
        <v>1.85</v>
      </c>
      <c r="C6" s="5">
        <v>0</v>
      </c>
      <c r="D6" s="9">
        <f>'1.Delta Pin'!E6</f>
        <v>1.03</v>
      </c>
      <c r="E6" s="5">
        <f>C6-D6</f>
        <v>-1.03</v>
      </c>
      <c r="F6" s="5">
        <f>E6</f>
        <v>-1.03</v>
      </c>
      <c r="G6" s="5">
        <v>-1.6</v>
      </c>
      <c r="H6" s="10">
        <f>F6-G6</f>
        <v>0.57000000000000006</v>
      </c>
    </row>
  </sheetData>
  <mergeCells count="1">
    <mergeCell ref="B2:H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36"/>
  <sheetViews>
    <sheetView showGridLines="0" zoomScale="70" zoomScaleNormal="70" workbookViewId="0">
      <selection activeCell="H6" sqref="H6"/>
    </sheetView>
  </sheetViews>
  <sheetFormatPr defaultColWidth="9.21875" defaultRowHeight="14.4"/>
  <cols>
    <col min="2" max="2" width="8.21875" customWidth="1"/>
    <col min="3" max="3" width="12.5546875" customWidth="1"/>
    <col min="4" max="4" width="10.5546875" customWidth="1"/>
    <col min="5" max="5" width="25.6640625" customWidth="1"/>
    <col min="6" max="6" width="12.77734375" customWidth="1"/>
    <col min="8" max="8" width="10.5546875" customWidth="1"/>
    <col min="9" max="9" width="20.5546875" customWidth="1"/>
    <col min="10" max="10" width="14.88671875" customWidth="1"/>
    <col min="11" max="11" width="13.109375" customWidth="1"/>
    <col min="12" max="12" width="13.77734375" customWidth="1"/>
    <col min="15" max="15" width="12.44140625" customWidth="1"/>
    <col min="16" max="16" width="21.33203125" customWidth="1"/>
  </cols>
  <sheetData>
    <row r="2" spans="2:16" ht="33" customHeight="1">
      <c r="B2" s="15" t="s">
        <v>27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2:16" ht="63" customHeight="1">
      <c r="B4" s="3" t="s">
        <v>28</v>
      </c>
      <c r="C4" s="7" t="s">
        <v>11</v>
      </c>
      <c r="D4" s="8" t="s">
        <v>20</v>
      </c>
      <c r="E4" s="7" t="s">
        <v>17</v>
      </c>
      <c r="F4" s="6" t="s">
        <v>19</v>
      </c>
      <c r="G4" s="7" t="s">
        <v>18</v>
      </c>
      <c r="H4" s="8" t="s">
        <v>21</v>
      </c>
      <c r="I4" s="7" t="s">
        <v>22</v>
      </c>
      <c r="J4" s="6" t="s">
        <v>23</v>
      </c>
      <c r="K4" s="4" t="s">
        <v>24</v>
      </c>
      <c r="L4" s="4" t="s">
        <v>25</v>
      </c>
      <c r="M4" s="6" t="s">
        <v>8</v>
      </c>
      <c r="N4" s="6" t="s">
        <v>9</v>
      </c>
      <c r="O4" s="6" t="s">
        <v>10</v>
      </c>
      <c r="P4" s="6" t="s">
        <v>26</v>
      </c>
    </row>
    <row r="5" spans="2:16">
      <c r="B5" s="5" t="s">
        <v>1</v>
      </c>
      <c r="C5" s="5" t="s">
        <v>2</v>
      </c>
      <c r="D5" s="5" t="s">
        <v>3</v>
      </c>
      <c r="E5" s="5" t="s">
        <v>2</v>
      </c>
      <c r="F5" s="5" t="s">
        <v>4</v>
      </c>
      <c r="G5" s="5" t="s">
        <v>2</v>
      </c>
      <c r="H5" s="5" t="s">
        <v>3</v>
      </c>
      <c r="I5" s="5" t="s">
        <v>2</v>
      </c>
      <c r="J5" s="5" t="s">
        <v>4</v>
      </c>
      <c r="K5" s="11"/>
      <c r="L5" s="4" t="s">
        <v>3</v>
      </c>
      <c r="M5" s="2" t="s">
        <v>5</v>
      </c>
      <c r="N5" s="2" t="s">
        <v>6</v>
      </c>
      <c r="O5" s="2" t="s">
        <v>4</v>
      </c>
      <c r="P5" s="2" t="s">
        <v>7</v>
      </c>
    </row>
    <row r="6" spans="2:16">
      <c r="B6" s="12">
        <v>1.85</v>
      </c>
      <c r="C6" s="12">
        <v>0</v>
      </c>
      <c r="D6" s="9">
        <f>'2.Delta Pout'!D$6</f>
        <v>1.03</v>
      </c>
      <c r="E6" s="5">
        <f>C6-D6</f>
        <v>-1.03</v>
      </c>
      <c r="F6" s="5">
        <f>10^(E6/10)</f>
        <v>0.78886011761855435</v>
      </c>
      <c r="G6" s="12">
        <v>7</v>
      </c>
      <c r="H6" s="10">
        <f>'2.Delta Pout'!H$6</f>
        <v>0.57000000000000006</v>
      </c>
      <c r="I6" s="5">
        <f>G6+H6</f>
        <v>7.57</v>
      </c>
      <c r="J6" s="5">
        <f>10^(I6/10)</f>
        <v>5.7147863667186716</v>
      </c>
      <c r="K6" s="5">
        <f>J6/F6</f>
        <v>7.2443596007499025</v>
      </c>
      <c r="L6" s="5">
        <f>10*LOG(K6)</f>
        <v>8.6000000000000014</v>
      </c>
      <c r="M6" s="12">
        <v>5</v>
      </c>
      <c r="N6" s="12">
        <v>321</v>
      </c>
      <c r="O6" s="5">
        <f>M6*N6</f>
        <v>1605</v>
      </c>
      <c r="P6" s="5">
        <f>((J6-F6)/O6)*100</f>
        <v>0.30691129277882351</v>
      </c>
    </row>
    <row r="7" spans="2:16">
      <c r="B7" s="12">
        <v>1.85</v>
      </c>
      <c r="C7" s="12">
        <v>1</v>
      </c>
      <c r="D7" s="9">
        <f>'2.Delta Pout'!D$6</f>
        <v>1.03</v>
      </c>
      <c r="E7" s="5">
        <f t="shared" ref="E7:E28" si="0">C7-D7</f>
        <v>-3.0000000000000027E-2</v>
      </c>
      <c r="F7" s="5">
        <f t="shared" ref="F7:F36" si="1">10^(E7/10)</f>
        <v>0.99311604842093371</v>
      </c>
      <c r="G7" s="12">
        <v>8</v>
      </c>
      <c r="H7" s="10">
        <f>'2.Delta Pout'!H$6</f>
        <v>0.57000000000000006</v>
      </c>
      <c r="I7" s="5">
        <f t="shared" ref="I7:I27" si="2">G7+H7</f>
        <v>8.57</v>
      </c>
      <c r="J7" s="5">
        <f t="shared" ref="J7:J36" si="3">10^(I7/10)</f>
        <v>7.1944897800369958</v>
      </c>
      <c r="K7" s="5">
        <f t="shared" ref="K7:K27" si="4">J7/F7</f>
        <v>7.2443596007499025</v>
      </c>
      <c r="L7" s="5">
        <f t="shared" ref="L7:L36" si="5">10*LOG(K7)</f>
        <v>8.6000000000000014</v>
      </c>
      <c r="M7" s="12">
        <v>5</v>
      </c>
      <c r="N7" s="12">
        <v>317</v>
      </c>
      <c r="O7" s="5">
        <f t="shared" ref="O7:O28" si="6">M7*N7</f>
        <v>1585</v>
      </c>
      <c r="P7" s="5">
        <f t="shared" ref="P7:P28" si="7">((J7-F7)/O7)*100</f>
        <v>0.39125386319344241</v>
      </c>
    </row>
    <row r="8" spans="2:16">
      <c r="B8" s="12">
        <v>1.85</v>
      </c>
      <c r="C8" s="12">
        <v>2</v>
      </c>
      <c r="D8" s="9">
        <f>'2.Delta Pout'!D$6</f>
        <v>1.03</v>
      </c>
      <c r="E8" s="5">
        <f t="shared" si="0"/>
        <v>0.97</v>
      </c>
      <c r="F8" s="5">
        <f t="shared" si="1"/>
        <v>1.2502590302177201</v>
      </c>
      <c r="G8" s="12">
        <v>9</v>
      </c>
      <c r="H8" s="10">
        <f>'2.Delta Pout'!H$6</f>
        <v>0.57000000000000006</v>
      </c>
      <c r="I8" s="5">
        <f t="shared" si="2"/>
        <v>9.57</v>
      </c>
      <c r="J8" s="5">
        <f t="shared" si="3"/>
        <v>9.0573260089820042</v>
      </c>
      <c r="K8" s="5">
        <f t="shared" si="4"/>
        <v>7.2443596007499034</v>
      </c>
      <c r="L8" s="5">
        <f t="shared" si="5"/>
        <v>8.6000000000000014</v>
      </c>
      <c r="M8" s="12">
        <v>5</v>
      </c>
      <c r="N8" s="12">
        <v>316</v>
      </c>
      <c r="O8" s="5">
        <f t="shared" si="6"/>
        <v>1580</v>
      </c>
      <c r="P8" s="5">
        <f t="shared" si="7"/>
        <v>0.49411816321292945</v>
      </c>
    </row>
    <row r="9" spans="2:16">
      <c r="B9" s="12">
        <v>1.85</v>
      </c>
      <c r="C9" s="12">
        <v>3</v>
      </c>
      <c r="D9" s="9">
        <f>'2.Delta Pout'!D$6</f>
        <v>1.03</v>
      </c>
      <c r="E9" s="5">
        <f t="shared" si="0"/>
        <v>1.97</v>
      </c>
      <c r="F9" s="5">
        <f t="shared" si="1"/>
        <v>1.5739828644662195</v>
      </c>
      <c r="G9" s="12">
        <v>10</v>
      </c>
      <c r="H9" s="10">
        <f>'2.Delta Pout'!H$6</f>
        <v>0.57000000000000006</v>
      </c>
      <c r="I9" s="5">
        <f t="shared" si="2"/>
        <v>10.57</v>
      </c>
      <c r="J9" s="5">
        <f t="shared" si="3"/>
        <v>11.402497875611688</v>
      </c>
      <c r="K9" s="5">
        <f t="shared" si="4"/>
        <v>7.2443596007499016</v>
      </c>
      <c r="L9" s="5">
        <f t="shared" si="5"/>
        <v>8.6000000000000014</v>
      </c>
      <c r="M9" s="12">
        <v>5</v>
      </c>
      <c r="N9" s="12">
        <v>314</v>
      </c>
      <c r="O9" s="5">
        <f t="shared" si="6"/>
        <v>1570</v>
      </c>
      <c r="P9" s="5">
        <f t="shared" si="7"/>
        <v>0.62602006440417002</v>
      </c>
    </row>
    <row r="10" spans="2:16">
      <c r="B10" s="12">
        <v>1.85</v>
      </c>
      <c r="C10" s="12">
        <v>4</v>
      </c>
      <c r="D10" s="9">
        <f>'2.Delta Pout'!D$6</f>
        <v>1.03</v>
      </c>
      <c r="E10" s="5">
        <f t="shared" si="0"/>
        <v>2.9699999999999998</v>
      </c>
      <c r="F10" s="5">
        <f t="shared" si="1"/>
        <v>1.9815270258050983</v>
      </c>
      <c r="G10" s="12">
        <v>11</v>
      </c>
      <c r="H10" s="10">
        <f>'2.Delta Pout'!H$6</f>
        <v>0.57000000000000006</v>
      </c>
      <c r="I10" s="5">
        <f t="shared" si="2"/>
        <v>11.57</v>
      </c>
      <c r="J10" s="5">
        <f t="shared" si="3"/>
        <v>14.354894333536562</v>
      </c>
      <c r="K10" s="5">
        <f t="shared" si="4"/>
        <v>7.2443596007499016</v>
      </c>
      <c r="L10" s="5">
        <f t="shared" si="5"/>
        <v>8.6000000000000014</v>
      </c>
      <c r="M10" s="12">
        <v>5</v>
      </c>
      <c r="N10" s="12">
        <v>313</v>
      </c>
      <c r="O10" s="5">
        <f t="shared" si="6"/>
        <v>1565</v>
      </c>
      <c r="P10" s="5">
        <f t="shared" si="7"/>
        <v>0.7906304988965791</v>
      </c>
    </row>
    <row r="11" spans="2:16">
      <c r="B11" s="12">
        <v>1.85</v>
      </c>
      <c r="C11" s="12">
        <v>5</v>
      </c>
      <c r="D11" s="9">
        <f>'2.Delta Pout'!D$6</f>
        <v>1.03</v>
      </c>
      <c r="E11" s="5">
        <f t="shared" si="0"/>
        <v>3.9699999999999998</v>
      </c>
      <c r="F11" s="5">
        <f t="shared" si="1"/>
        <v>2.4945947269429545</v>
      </c>
      <c r="G11" s="12">
        <v>11.9</v>
      </c>
      <c r="H11" s="10">
        <f>'2.Delta Pout'!H$6</f>
        <v>0.57000000000000006</v>
      </c>
      <c r="I11" s="5">
        <f t="shared" si="2"/>
        <v>12.47</v>
      </c>
      <c r="J11" s="5">
        <f t="shared" si="3"/>
        <v>17.660378206861655</v>
      </c>
      <c r="K11" s="5">
        <f t="shared" si="4"/>
        <v>7.079457843841384</v>
      </c>
      <c r="L11" s="5">
        <f t="shared" si="5"/>
        <v>8.5000000000000036</v>
      </c>
      <c r="M11" s="12">
        <v>5</v>
      </c>
      <c r="N11" s="12">
        <v>310</v>
      </c>
      <c r="O11" s="5">
        <f t="shared" si="6"/>
        <v>1550</v>
      </c>
      <c r="P11" s="5">
        <f t="shared" si="7"/>
        <v>0.97843764386572263</v>
      </c>
    </row>
    <row r="12" spans="2:16">
      <c r="B12" s="12">
        <v>1.85</v>
      </c>
      <c r="C12" s="12">
        <v>6</v>
      </c>
      <c r="D12" s="9">
        <f>'2.Delta Pout'!D$6</f>
        <v>1.03</v>
      </c>
      <c r="E12" s="5">
        <f t="shared" si="0"/>
        <v>4.97</v>
      </c>
      <c r="F12" s="5">
        <f t="shared" si="1"/>
        <v>3.1405086938762174</v>
      </c>
      <c r="G12" s="12">
        <v>12.8</v>
      </c>
      <c r="H12" s="10">
        <f>'2.Delta Pout'!H$6</f>
        <v>0.57000000000000006</v>
      </c>
      <c r="I12" s="5">
        <f t="shared" si="2"/>
        <v>13.370000000000001</v>
      </c>
      <c r="J12" s="5">
        <f t="shared" si="3"/>
        <v>21.727011788637459</v>
      </c>
      <c r="K12" s="5">
        <f t="shared" si="4"/>
        <v>6.9183097091893693</v>
      </c>
      <c r="L12" s="5">
        <f t="shared" si="5"/>
        <v>8.4000000000000021</v>
      </c>
      <c r="M12" s="12">
        <v>5</v>
      </c>
      <c r="N12" s="12">
        <v>308</v>
      </c>
      <c r="O12" s="5">
        <f t="shared" si="6"/>
        <v>1540</v>
      </c>
      <c r="P12" s="5">
        <f t="shared" si="7"/>
        <v>1.2069157853741066</v>
      </c>
    </row>
    <row r="13" spans="2:16">
      <c r="B13" s="12">
        <v>1.85</v>
      </c>
      <c r="C13" s="12">
        <v>7</v>
      </c>
      <c r="D13" s="9">
        <f>'2.Delta Pout'!D$6</f>
        <v>1.03</v>
      </c>
      <c r="E13" s="5">
        <f t="shared" si="0"/>
        <v>5.97</v>
      </c>
      <c r="F13" s="5">
        <f t="shared" si="1"/>
        <v>3.9536662006812797</v>
      </c>
      <c r="G13" s="12">
        <v>14</v>
      </c>
      <c r="H13" s="10">
        <f>'2.Delta Pout'!H$6</f>
        <v>0.57000000000000006</v>
      </c>
      <c r="I13" s="5">
        <f t="shared" si="2"/>
        <v>14.57</v>
      </c>
      <c r="J13" s="5">
        <f t="shared" si="3"/>
        <v>28.641779699065818</v>
      </c>
      <c r="K13" s="5">
        <f t="shared" si="4"/>
        <v>7.2443596007499025</v>
      </c>
      <c r="L13" s="5">
        <f t="shared" si="5"/>
        <v>8.6000000000000014</v>
      </c>
      <c r="M13" s="12">
        <v>5</v>
      </c>
      <c r="N13" s="12">
        <v>305</v>
      </c>
      <c r="O13" s="5">
        <f t="shared" si="6"/>
        <v>1525</v>
      </c>
      <c r="P13" s="5">
        <f t="shared" si="7"/>
        <v>1.6188926884186581</v>
      </c>
    </row>
    <row r="14" spans="2:16">
      <c r="B14" s="12">
        <v>1.85</v>
      </c>
      <c r="C14" s="12">
        <v>8</v>
      </c>
      <c r="D14" s="9">
        <f>'2.Delta Pout'!D$6</f>
        <v>1.03</v>
      </c>
      <c r="E14" s="5">
        <f t="shared" si="0"/>
        <v>6.97</v>
      </c>
      <c r="F14" s="5">
        <f t="shared" si="1"/>
        <v>4.9773708497893603</v>
      </c>
      <c r="G14" s="12">
        <v>15</v>
      </c>
      <c r="H14" s="10">
        <f>'2.Delta Pout'!H$6</f>
        <v>0.57000000000000006</v>
      </c>
      <c r="I14" s="5">
        <f t="shared" si="2"/>
        <v>15.57</v>
      </c>
      <c r="J14" s="5">
        <f t="shared" si="3"/>
        <v>36.057864302164255</v>
      </c>
      <c r="K14" s="5">
        <f t="shared" si="4"/>
        <v>7.2443596007499025</v>
      </c>
      <c r="L14" s="5">
        <f t="shared" si="5"/>
        <v>8.6000000000000014</v>
      </c>
      <c r="M14" s="12">
        <v>5</v>
      </c>
      <c r="N14" s="12">
        <v>301</v>
      </c>
      <c r="O14" s="5">
        <f t="shared" si="6"/>
        <v>1505</v>
      </c>
      <c r="P14" s="5">
        <f t="shared" si="7"/>
        <v>2.065149066602983</v>
      </c>
    </row>
    <row r="15" spans="2:16">
      <c r="B15" s="12">
        <v>1.85</v>
      </c>
      <c r="C15" s="12">
        <v>9</v>
      </c>
      <c r="D15" s="9">
        <f>'2.Delta Pout'!D$6</f>
        <v>1.03</v>
      </c>
      <c r="E15" s="5">
        <f t="shared" si="0"/>
        <v>7.97</v>
      </c>
      <c r="F15" s="5">
        <f t="shared" si="1"/>
        <v>6.2661386467233537</v>
      </c>
      <c r="G15" s="12">
        <v>16</v>
      </c>
      <c r="H15" s="10">
        <f>'2.Delta Pout'!H$6</f>
        <v>0.57000000000000006</v>
      </c>
      <c r="I15" s="5">
        <f t="shared" si="2"/>
        <v>16.57</v>
      </c>
      <c r="J15" s="5">
        <f t="shared" si="3"/>
        <v>45.394161665020327</v>
      </c>
      <c r="K15" s="5">
        <f t="shared" si="4"/>
        <v>7.2443596007499025</v>
      </c>
      <c r="L15" s="5">
        <f t="shared" si="5"/>
        <v>8.6000000000000014</v>
      </c>
      <c r="M15" s="12">
        <v>5</v>
      </c>
      <c r="N15" s="12">
        <v>297</v>
      </c>
      <c r="O15" s="5">
        <f t="shared" si="6"/>
        <v>1485</v>
      </c>
      <c r="P15" s="5">
        <f t="shared" si="7"/>
        <v>2.6348837049358229</v>
      </c>
    </row>
    <row r="16" spans="2:16">
      <c r="B16" s="12">
        <v>1.85</v>
      </c>
      <c r="C16" s="12">
        <v>10</v>
      </c>
      <c r="D16" s="9">
        <f>'2.Delta Pout'!D$6</f>
        <v>1.03</v>
      </c>
      <c r="E16" s="5">
        <f t="shared" si="0"/>
        <v>8.9700000000000006</v>
      </c>
      <c r="F16" s="5">
        <f t="shared" si="1"/>
        <v>7.8886011761855475</v>
      </c>
      <c r="G16" s="12">
        <v>16.899999999999999</v>
      </c>
      <c r="H16" s="10">
        <f>'2.Delta Pout'!H$6</f>
        <v>0.57000000000000006</v>
      </c>
      <c r="I16" s="5">
        <f t="shared" si="2"/>
        <v>17.47</v>
      </c>
      <c r="J16" s="5">
        <f t="shared" si="3"/>
        <v>55.847019473683069</v>
      </c>
      <c r="K16" s="5">
        <f t="shared" si="4"/>
        <v>7.0794578438413751</v>
      </c>
      <c r="L16" s="5">
        <f t="shared" si="5"/>
        <v>8.4999999999999982</v>
      </c>
      <c r="M16" s="12">
        <v>5</v>
      </c>
      <c r="N16" s="12">
        <v>292</v>
      </c>
      <c r="O16" s="5">
        <f t="shared" si="6"/>
        <v>1460</v>
      </c>
      <c r="P16" s="5">
        <f t="shared" si="7"/>
        <v>3.2848231710614737</v>
      </c>
    </row>
    <row r="17" spans="2:16">
      <c r="B17" s="12">
        <v>1.85</v>
      </c>
      <c r="C17" s="12">
        <v>11</v>
      </c>
      <c r="D17" s="9">
        <f>'2.Delta Pout'!D$6</f>
        <v>1.03</v>
      </c>
      <c r="E17" s="5">
        <f t="shared" si="0"/>
        <v>9.9700000000000006</v>
      </c>
      <c r="F17" s="5">
        <f t="shared" si="1"/>
        <v>9.9311604842093413</v>
      </c>
      <c r="G17" s="12">
        <v>17.899999999999999</v>
      </c>
      <c r="H17" s="10">
        <f>'2.Delta Pout'!H$6</f>
        <v>0.57000000000000006</v>
      </c>
      <c r="I17" s="5">
        <f t="shared" si="2"/>
        <v>18.47</v>
      </c>
      <c r="J17" s="5">
        <f t="shared" si="3"/>
        <v>70.307231988383393</v>
      </c>
      <c r="K17" s="5">
        <f t="shared" si="4"/>
        <v>7.0794578438413813</v>
      </c>
      <c r="L17" s="5">
        <f t="shared" si="5"/>
        <v>8.5</v>
      </c>
      <c r="M17" s="12">
        <v>5</v>
      </c>
      <c r="N17" s="12">
        <v>286</v>
      </c>
      <c r="O17" s="5">
        <f t="shared" si="6"/>
        <v>1430</v>
      </c>
      <c r="P17" s="5">
        <f t="shared" si="7"/>
        <v>4.2221029023897936</v>
      </c>
    </row>
    <row r="18" spans="2:16">
      <c r="B18" s="12">
        <v>1.85</v>
      </c>
      <c r="C18" s="12">
        <v>12</v>
      </c>
      <c r="D18" s="9">
        <f>'2.Delta Pout'!D$6</f>
        <v>1.03</v>
      </c>
      <c r="E18" s="5">
        <f t="shared" si="0"/>
        <v>10.97</v>
      </c>
      <c r="F18" s="5">
        <f t="shared" si="1"/>
        <v>12.502590302177206</v>
      </c>
      <c r="G18" s="12">
        <v>18.7</v>
      </c>
      <c r="H18" s="10">
        <f>'2.Delta Pout'!H$6</f>
        <v>0.57000000000000006</v>
      </c>
      <c r="I18" s="5">
        <f t="shared" si="2"/>
        <v>19.27</v>
      </c>
      <c r="J18" s="5">
        <f t="shared" si="3"/>
        <v>84.527884516029047</v>
      </c>
      <c r="K18" s="5">
        <f t="shared" si="4"/>
        <v>6.7608297539198201</v>
      </c>
      <c r="L18" s="5">
        <f t="shared" si="5"/>
        <v>8.3000000000000025</v>
      </c>
      <c r="M18" s="12">
        <v>5</v>
      </c>
      <c r="N18" s="12">
        <v>280</v>
      </c>
      <c r="O18" s="5">
        <f t="shared" si="6"/>
        <v>1400</v>
      </c>
      <c r="P18" s="5">
        <f t="shared" si="7"/>
        <v>5.1446638724179889</v>
      </c>
    </row>
    <row r="19" spans="2:16">
      <c r="B19" s="12">
        <v>1.85</v>
      </c>
      <c r="C19" s="12">
        <v>13</v>
      </c>
      <c r="D19" s="9">
        <f>'2.Delta Pout'!D$6</f>
        <v>1.03</v>
      </c>
      <c r="E19" s="5">
        <f t="shared" si="0"/>
        <v>11.97</v>
      </c>
      <c r="F19" s="5">
        <f t="shared" si="1"/>
        <v>15.739828644662198</v>
      </c>
      <c r="G19" s="12">
        <v>19.899999999999999</v>
      </c>
      <c r="H19" s="10">
        <f>'2.Delta Pout'!H$6</f>
        <v>0.57000000000000006</v>
      </c>
      <c r="I19" s="5">
        <f t="shared" si="2"/>
        <v>20.47</v>
      </c>
      <c r="J19" s="5">
        <f t="shared" si="3"/>
        <v>111.42945335917295</v>
      </c>
      <c r="K19" s="5">
        <f t="shared" si="4"/>
        <v>7.0794578438413742</v>
      </c>
      <c r="L19" s="5">
        <f t="shared" si="5"/>
        <v>8.4999999999999964</v>
      </c>
      <c r="M19" s="12">
        <v>5</v>
      </c>
      <c r="N19" s="12">
        <v>270</v>
      </c>
      <c r="O19" s="5">
        <f t="shared" si="6"/>
        <v>1350</v>
      </c>
      <c r="P19" s="5">
        <f t="shared" si="7"/>
        <v>7.0881203492230194</v>
      </c>
    </row>
    <row r="20" spans="2:16">
      <c r="B20" s="12">
        <v>1.85</v>
      </c>
      <c r="C20" s="12">
        <v>14</v>
      </c>
      <c r="D20" s="9">
        <f>'2.Delta Pout'!D$6</f>
        <v>1.03</v>
      </c>
      <c r="E20" s="5">
        <f t="shared" si="0"/>
        <v>12.97</v>
      </c>
      <c r="F20" s="5">
        <f t="shared" si="1"/>
        <v>19.815270258050994</v>
      </c>
      <c r="G20" s="12">
        <v>20.7</v>
      </c>
      <c r="H20" s="10">
        <f>'2.Delta Pout'!H$6</f>
        <v>0.57000000000000006</v>
      </c>
      <c r="I20" s="5">
        <f t="shared" si="2"/>
        <v>21.27</v>
      </c>
      <c r="J20" s="5">
        <f t="shared" si="3"/>
        <v>133.96766874259347</v>
      </c>
      <c r="K20" s="5">
        <f t="shared" si="4"/>
        <v>6.7608297539198121</v>
      </c>
      <c r="L20" s="5">
        <f t="shared" si="5"/>
        <v>8.2999999999999972</v>
      </c>
      <c r="M20" s="12">
        <v>5</v>
      </c>
      <c r="N20" s="12">
        <v>259</v>
      </c>
      <c r="O20" s="5">
        <f t="shared" si="6"/>
        <v>1295</v>
      </c>
      <c r="P20" s="5">
        <f t="shared" si="7"/>
        <v>8.8148570258333958</v>
      </c>
    </row>
    <row r="21" spans="2:16">
      <c r="B21" s="12">
        <v>1.85</v>
      </c>
      <c r="C21" s="12">
        <v>15</v>
      </c>
      <c r="D21" s="9">
        <f>'2.Delta Pout'!D$6</f>
        <v>1.03</v>
      </c>
      <c r="E21" s="5">
        <f t="shared" si="0"/>
        <v>13.97</v>
      </c>
      <c r="F21" s="5">
        <f t="shared" si="1"/>
        <v>24.94594726942956</v>
      </c>
      <c r="G21" s="12">
        <v>21.5</v>
      </c>
      <c r="H21" s="10">
        <f>'2.Delta Pout'!H$6</f>
        <v>0.57000000000000006</v>
      </c>
      <c r="I21" s="5">
        <f t="shared" si="2"/>
        <v>22.07</v>
      </c>
      <c r="J21" s="5">
        <f t="shared" si="3"/>
        <v>161.06456351782703</v>
      </c>
      <c r="K21" s="5">
        <f t="shared" si="4"/>
        <v>6.456542290346551</v>
      </c>
      <c r="L21" s="5">
        <f t="shared" si="5"/>
        <v>8.0999999999999979</v>
      </c>
      <c r="M21" s="12">
        <v>5</v>
      </c>
      <c r="N21" s="12">
        <v>246</v>
      </c>
      <c r="O21" s="5">
        <f t="shared" si="6"/>
        <v>1230</v>
      </c>
      <c r="P21" s="5">
        <f t="shared" si="7"/>
        <v>11.066554166536379</v>
      </c>
    </row>
    <row r="22" spans="2:16">
      <c r="B22" s="12">
        <v>1.85</v>
      </c>
      <c r="C22" s="12">
        <v>16</v>
      </c>
      <c r="D22" s="9">
        <f>'2.Delta Pout'!D$6</f>
        <v>1.03</v>
      </c>
      <c r="E22" s="5">
        <f t="shared" si="0"/>
        <v>14.97</v>
      </c>
      <c r="F22" s="5">
        <f t="shared" si="1"/>
        <v>31.405086938762189</v>
      </c>
      <c r="G22" s="12">
        <v>22.6</v>
      </c>
      <c r="H22" s="10">
        <f>'2.Delta Pout'!H$6</f>
        <v>0.57000000000000006</v>
      </c>
      <c r="I22" s="5">
        <f t="shared" si="2"/>
        <v>23.17</v>
      </c>
      <c r="J22" s="5">
        <f t="shared" si="3"/>
        <v>207.4913517454911</v>
      </c>
      <c r="K22" s="5">
        <f t="shared" si="4"/>
        <v>6.6069344800759602</v>
      </c>
      <c r="L22" s="5">
        <f t="shared" si="5"/>
        <v>8.2000000000000011</v>
      </c>
      <c r="M22" s="12">
        <v>5</v>
      </c>
      <c r="N22" s="12">
        <v>221</v>
      </c>
      <c r="O22" s="5">
        <f t="shared" si="6"/>
        <v>1105</v>
      </c>
      <c r="P22" s="5">
        <f t="shared" si="7"/>
        <v>15.935408579794471</v>
      </c>
    </row>
    <row r="23" spans="2:16">
      <c r="B23" s="12">
        <v>1.85</v>
      </c>
      <c r="C23" s="12">
        <v>17</v>
      </c>
      <c r="D23" s="9">
        <f>'2.Delta Pout'!D$6</f>
        <v>1.03</v>
      </c>
      <c r="E23" s="5">
        <f t="shared" si="0"/>
        <v>15.97</v>
      </c>
      <c r="F23" s="5">
        <f t="shared" si="1"/>
        <v>39.536662006812804</v>
      </c>
      <c r="G23" s="12">
        <v>23.2</v>
      </c>
      <c r="H23" s="10">
        <f>'2.Delta Pout'!H$6</f>
        <v>0.57000000000000006</v>
      </c>
      <c r="I23" s="5">
        <f t="shared" si="2"/>
        <v>23.77</v>
      </c>
      <c r="J23" s="5">
        <f t="shared" si="3"/>
        <v>238.23194693586902</v>
      </c>
      <c r="K23" s="5">
        <f t="shared" si="4"/>
        <v>6.0255958607435751</v>
      </c>
      <c r="L23" s="5">
        <f t="shared" si="5"/>
        <v>7.799999999999998</v>
      </c>
      <c r="M23" s="12">
        <v>5</v>
      </c>
      <c r="N23" s="12">
        <v>201</v>
      </c>
      <c r="O23" s="5">
        <f t="shared" si="6"/>
        <v>1005</v>
      </c>
      <c r="P23" s="5">
        <f t="shared" si="7"/>
        <v>19.770675117319026</v>
      </c>
    </row>
    <row r="24" spans="2:16">
      <c r="B24" s="12">
        <v>1.85</v>
      </c>
      <c r="C24" s="12">
        <v>18</v>
      </c>
      <c r="D24" s="9">
        <f>'2.Delta Pout'!D$6</f>
        <v>1.03</v>
      </c>
      <c r="E24" s="5">
        <f t="shared" si="0"/>
        <v>16.97</v>
      </c>
      <c r="F24" s="5">
        <f t="shared" si="1"/>
        <v>49.773708497893594</v>
      </c>
      <c r="G24" s="12">
        <v>23.5</v>
      </c>
      <c r="H24" s="10">
        <f>'2.Delta Pout'!H$6</f>
        <v>0.57000000000000006</v>
      </c>
      <c r="I24" s="5">
        <f t="shared" si="2"/>
        <v>24.07</v>
      </c>
      <c r="J24" s="5">
        <f t="shared" si="3"/>
        <v>255.27013026612485</v>
      </c>
      <c r="K24" s="5">
        <f t="shared" si="4"/>
        <v>5.1286138399136521</v>
      </c>
      <c r="L24" s="5">
        <f t="shared" si="5"/>
        <v>7.1000000000000032</v>
      </c>
      <c r="M24" s="12">
        <v>5</v>
      </c>
      <c r="N24" s="12">
        <v>178</v>
      </c>
      <c r="O24" s="5">
        <f t="shared" si="6"/>
        <v>890</v>
      </c>
      <c r="P24" s="5">
        <f t="shared" si="7"/>
        <v>23.089485591936096</v>
      </c>
    </row>
    <row r="25" spans="2:16">
      <c r="B25" s="12">
        <v>1.85</v>
      </c>
      <c r="C25" s="12">
        <v>19</v>
      </c>
      <c r="D25" s="9">
        <f>'2.Delta Pout'!D$6</f>
        <v>1.03</v>
      </c>
      <c r="E25" s="5">
        <f t="shared" si="0"/>
        <v>17.97</v>
      </c>
      <c r="F25" s="5">
        <f t="shared" si="1"/>
        <v>62.661386467233555</v>
      </c>
      <c r="G25" s="12">
        <v>24</v>
      </c>
      <c r="H25" s="10">
        <f>'2.Delta Pout'!H$6</f>
        <v>0.57000000000000006</v>
      </c>
      <c r="I25" s="5">
        <f t="shared" si="2"/>
        <v>24.57</v>
      </c>
      <c r="J25" s="5">
        <f t="shared" si="3"/>
        <v>286.41779699065813</v>
      </c>
      <c r="K25" s="5">
        <f t="shared" si="4"/>
        <v>4.5708818961487498</v>
      </c>
      <c r="L25" s="5">
        <f t="shared" si="5"/>
        <v>6.6</v>
      </c>
      <c r="M25" s="12">
        <v>5</v>
      </c>
      <c r="N25" s="12">
        <v>156</v>
      </c>
      <c r="O25" s="5">
        <f t="shared" si="6"/>
        <v>780</v>
      </c>
      <c r="P25" s="5">
        <f t="shared" si="7"/>
        <v>28.686719297874948</v>
      </c>
    </row>
    <row r="26" spans="2:16">
      <c r="B26" s="12">
        <v>1.85</v>
      </c>
      <c r="C26" s="12">
        <v>20</v>
      </c>
      <c r="D26" s="9">
        <f>'2.Delta Pout'!D$6</f>
        <v>1.03</v>
      </c>
      <c r="E26" s="5">
        <f t="shared" si="0"/>
        <v>18.97</v>
      </c>
      <c r="F26" s="5">
        <f t="shared" si="1"/>
        <v>78.886011761855457</v>
      </c>
      <c r="G26" s="12">
        <v>24.3</v>
      </c>
      <c r="H26" s="10">
        <f>'2.Delta Pout'!H$6</f>
        <v>0.57000000000000006</v>
      </c>
      <c r="I26" s="5">
        <f t="shared" si="2"/>
        <v>24.87</v>
      </c>
      <c r="J26" s="5">
        <f t="shared" si="3"/>
        <v>306.90219883911595</v>
      </c>
      <c r="K26" s="5">
        <f t="shared" si="4"/>
        <v>3.890451449942808</v>
      </c>
      <c r="L26" s="5">
        <f t="shared" si="5"/>
        <v>5.9000000000000021</v>
      </c>
      <c r="M26" s="12">
        <v>5</v>
      </c>
      <c r="N26" s="12">
        <v>145</v>
      </c>
      <c r="O26" s="5">
        <f t="shared" si="6"/>
        <v>725</v>
      </c>
      <c r="P26" s="5">
        <f t="shared" si="7"/>
        <v>31.450508562380758</v>
      </c>
    </row>
    <row r="27" spans="2:16">
      <c r="B27" s="12">
        <v>1.85</v>
      </c>
      <c r="C27" s="12">
        <v>21</v>
      </c>
      <c r="D27" s="9">
        <f>'2.Delta Pout'!D$6</f>
        <v>1.03</v>
      </c>
      <c r="E27" s="5">
        <f t="shared" si="0"/>
        <v>19.97</v>
      </c>
      <c r="F27" s="5">
        <f t="shared" si="1"/>
        <v>99.311604842093388</v>
      </c>
      <c r="G27" s="12">
        <v>24.5</v>
      </c>
      <c r="H27" s="10">
        <f>'2.Delta Pout'!H$6</f>
        <v>0.57000000000000006</v>
      </c>
      <c r="I27" s="5">
        <f t="shared" si="2"/>
        <v>25.07</v>
      </c>
      <c r="J27" s="5">
        <f t="shared" si="3"/>
        <v>321.36605386403193</v>
      </c>
      <c r="K27" s="5">
        <f t="shared" si="4"/>
        <v>3.235936569296284</v>
      </c>
      <c r="L27" s="5">
        <f t="shared" si="5"/>
        <v>5.1000000000000023</v>
      </c>
      <c r="M27" s="12">
        <v>5</v>
      </c>
      <c r="N27" s="12">
        <v>146</v>
      </c>
      <c r="O27" s="5">
        <f t="shared" si="6"/>
        <v>730</v>
      </c>
      <c r="P27" s="5">
        <f t="shared" si="7"/>
        <v>30.418417674238153</v>
      </c>
    </row>
    <row r="28" spans="2:16">
      <c r="B28" s="12">
        <v>1.85</v>
      </c>
      <c r="C28" s="12">
        <v>22</v>
      </c>
      <c r="D28" s="9">
        <f>'2.Delta Pout'!D$6</f>
        <v>1.03</v>
      </c>
      <c r="E28" s="5">
        <f t="shared" si="0"/>
        <v>20.97</v>
      </c>
      <c r="F28" s="5">
        <f t="shared" si="1"/>
        <v>125.02590302177202</v>
      </c>
      <c r="G28" s="12">
        <v>24.8</v>
      </c>
      <c r="H28" s="10">
        <f>'2.Delta Pout'!H$6</f>
        <v>0.57000000000000006</v>
      </c>
      <c r="I28" s="5">
        <f>G28+H28</f>
        <v>25.37</v>
      </c>
      <c r="J28" s="5">
        <f>10^(I28/10)</f>
        <v>344.34993076333859</v>
      </c>
      <c r="K28" s="5">
        <f>J28/F28</f>
        <v>2.7542287033381672</v>
      </c>
      <c r="L28" s="5">
        <f>10*LOG(K28)</f>
        <v>4.4000000000000012</v>
      </c>
      <c r="M28" s="12">
        <v>5</v>
      </c>
      <c r="N28" s="12">
        <v>150</v>
      </c>
      <c r="O28" s="5">
        <f t="shared" si="6"/>
        <v>750</v>
      </c>
      <c r="P28" s="5">
        <f t="shared" si="7"/>
        <v>29.24320369887554</v>
      </c>
    </row>
    <row r="29" spans="2:16">
      <c r="B29" s="12">
        <v>1.85</v>
      </c>
      <c r="C29" s="12">
        <v>23</v>
      </c>
      <c r="D29" s="9">
        <f>'2.Delta Pout'!D$6</f>
        <v>1.03</v>
      </c>
      <c r="E29" s="5">
        <f t="shared" ref="E29:E36" si="8">C29-D29</f>
        <v>21.97</v>
      </c>
      <c r="F29" s="5">
        <f t="shared" si="1"/>
        <v>157.39828644662208</v>
      </c>
      <c r="G29" s="12">
        <v>24.9</v>
      </c>
      <c r="H29" s="10">
        <f>'2.Delta Pout'!H$6</f>
        <v>0.57000000000000006</v>
      </c>
      <c r="I29" s="5">
        <f t="shared" ref="I29:I36" si="9">G29+H29</f>
        <v>25.47</v>
      </c>
      <c r="J29" s="5">
        <f t="shared" si="3"/>
        <v>352.37087104248724</v>
      </c>
      <c r="K29" s="5">
        <f t="shared" ref="K29:K36" si="10">J29/F29</f>
        <v>2.2387211385683385</v>
      </c>
      <c r="L29" s="5">
        <f t="shared" si="5"/>
        <v>3.4999999999999982</v>
      </c>
      <c r="M29" s="12">
        <v>5</v>
      </c>
      <c r="N29" s="12">
        <v>152</v>
      </c>
      <c r="O29" s="5">
        <f t="shared" ref="O29:O36" si="11">M29*N29</f>
        <v>760</v>
      </c>
      <c r="P29" s="5">
        <f t="shared" ref="P29:P36" si="12">((J29-F29)/O29)*100</f>
        <v>25.654287446824362</v>
      </c>
    </row>
    <row r="30" spans="2:16">
      <c r="B30" s="12">
        <v>1.85</v>
      </c>
      <c r="C30" s="12">
        <v>24</v>
      </c>
      <c r="D30" s="9">
        <f>'2.Delta Pout'!D$6</f>
        <v>1.03</v>
      </c>
      <c r="E30" s="5">
        <f t="shared" si="8"/>
        <v>22.97</v>
      </c>
      <c r="F30" s="5">
        <f t="shared" si="1"/>
        <v>198.15270258050981</v>
      </c>
      <c r="G30" s="12">
        <v>25</v>
      </c>
      <c r="H30" s="10">
        <f>'2.Delta Pout'!H$6</f>
        <v>0.57000000000000006</v>
      </c>
      <c r="I30" s="5">
        <f t="shared" si="9"/>
        <v>25.57</v>
      </c>
      <c r="J30" s="5">
        <f t="shared" si="3"/>
        <v>360.57864302164245</v>
      </c>
      <c r="K30" s="5">
        <f t="shared" si="10"/>
        <v>1.8197008586099839</v>
      </c>
      <c r="L30" s="5">
        <f t="shared" si="5"/>
        <v>2.6000000000000014</v>
      </c>
      <c r="M30" s="12">
        <v>5</v>
      </c>
      <c r="N30" s="12">
        <v>153</v>
      </c>
      <c r="O30" s="5">
        <f t="shared" si="11"/>
        <v>765</v>
      </c>
      <c r="P30" s="5">
        <f t="shared" si="12"/>
        <v>21.23214907727224</v>
      </c>
    </row>
    <row r="31" spans="2:16">
      <c r="B31" s="12">
        <v>1.85</v>
      </c>
      <c r="C31" s="12">
        <v>25</v>
      </c>
      <c r="D31" s="9">
        <f>'2.Delta Pout'!D$6</f>
        <v>1.03</v>
      </c>
      <c r="E31" s="5">
        <f t="shared" si="8"/>
        <v>23.97</v>
      </c>
      <c r="F31" s="5">
        <f t="shared" si="1"/>
        <v>249.45947269429544</v>
      </c>
      <c r="G31" s="12">
        <v>25</v>
      </c>
      <c r="H31" s="10">
        <f>'2.Delta Pout'!H$6</f>
        <v>0.57000000000000006</v>
      </c>
      <c r="I31" s="5">
        <f t="shared" si="9"/>
        <v>25.57</v>
      </c>
      <c r="J31" s="5">
        <f t="shared" si="3"/>
        <v>360.57864302164245</v>
      </c>
      <c r="K31" s="5">
        <f t="shared" si="10"/>
        <v>1.4454397707459279</v>
      </c>
      <c r="L31" s="5">
        <f t="shared" si="5"/>
        <v>1.6000000000000012</v>
      </c>
      <c r="M31" s="12">
        <v>5</v>
      </c>
      <c r="N31" s="12">
        <v>154</v>
      </c>
      <c r="O31" s="5">
        <f t="shared" si="11"/>
        <v>770</v>
      </c>
      <c r="P31" s="5">
        <f t="shared" si="12"/>
        <v>14.431061081473636</v>
      </c>
    </row>
    <row r="32" spans="2:16">
      <c r="B32" s="12">
        <v>1.85</v>
      </c>
      <c r="C32" s="12">
        <v>26</v>
      </c>
      <c r="D32" s="9">
        <f>'2.Delta Pout'!D$6</f>
        <v>1.03</v>
      </c>
      <c r="E32" s="5">
        <f t="shared" si="8"/>
        <v>24.97</v>
      </c>
      <c r="F32" s="5">
        <f t="shared" si="1"/>
        <v>314.05086938762196</v>
      </c>
      <c r="G32" s="12">
        <v>25.1</v>
      </c>
      <c r="H32" s="10">
        <f>'2.Delta Pout'!H$6</f>
        <v>0.57000000000000006</v>
      </c>
      <c r="I32" s="5">
        <f t="shared" si="9"/>
        <v>25.67</v>
      </c>
      <c r="J32" s="5">
        <f t="shared" si="3"/>
        <v>368.97759857015063</v>
      </c>
      <c r="K32" s="5">
        <f t="shared" si="10"/>
        <v>1.1748975549395297</v>
      </c>
      <c r="L32" s="5">
        <f t="shared" si="5"/>
        <v>0.70000000000000073</v>
      </c>
      <c r="M32" s="12">
        <v>5</v>
      </c>
      <c r="N32" s="12">
        <v>155</v>
      </c>
      <c r="O32" s="5">
        <f t="shared" si="11"/>
        <v>775</v>
      </c>
      <c r="P32" s="5">
        <f t="shared" si="12"/>
        <v>7.0873198945198297</v>
      </c>
    </row>
    <row r="33" spans="2:16">
      <c r="B33" s="12">
        <v>1.85</v>
      </c>
      <c r="C33" s="12">
        <v>27</v>
      </c>
      <c r="D33" s="9">
        <f>'2.Delta Pout'!D$6</f>
        <v>1.03</v>
      </c>
      <c r="E33" s="5">
        <f t="shared" si="8"/>
        <v>25.97</v>
      </c>
      <c r="F33" s="5">
        <f t="shared" si="1"/>
        <v>395.36662006812816</v>
      </c>
      <c r="G33" s="12">
        <v>25.1</v>
      </c>
      <c r="H33" s="10">
        <f>'2.Delta Pout'!H$6</f>
        <v>0.57000000000000006</v>
      </c>
      <c r="I33" s="5">
        <f t="shared" si="9"/>
        <v>25.67</v>
      </c>
      <c r="J33" s="5">
        <f t="shared" si="3"/>
        <v>368.97759857015063</v>
      </c>
      <c r="K33" s="5">
        <f t="shared" si="10"/>
        <v>0.93325430079699123</v>
      </c>
      <c r="L33" s="5">
        <f t="shared" si="5"/>
        <v>-0.2999999999999991</v>
      </c>
      <c r="M33" s="12">
        <v>5</v>
      </c>
      <c r="N33" s="12">
        <v>155</v>
      </c>
      <c r="O33" s="5">
        <f t="shared" si="11"/>
        <v>775</v>
      </c>
      <c r="P33" s="5">
        <f t="shared" si="12"/>
        <v>-3.4050350319970999</v>
      </c>
    </row>
    <row r="34" spans="2:16">
      <c r="B34" s="12">
        <v>1.85</v>
      </c>
      <c r="C34" s="12">
        <v>28</v>
      </c>
      <c r="D34" s="9">
        <f>'2.Delta Pout'!D$6</f>
        <v>1.03</v>
      </c>
      <c r="E34" s="5">
        <f t="shared" si="8"/>
        <v>26.97</v>
      </c>
      <c r="F34" s="5">
        <f t="shared" si="1"/>
        <v>497.73708497893625</v>
      </c>
      <c r="G34" s="12">
        <v>25.1</v>
      </c>
      <c r="H34" s="10">
        <f>'2.Delta Pout'!H$6</f>
        <v>0.57000000000000006</v>
      </c>
      <c r="I34" s="5">
        <f t="shared" si="9"/>
        <v>25.67</v>
      </c>
      <c r="J34" s="5">
        <f t="shared" si="3"/>
        <v>368.97759857015063</v>
      </c>
      <c r="K34" s="5">
        <f t="shared" si="10"/>
        <v>0.74131024130091772</v>
      </c>
      <c r="L34" s="5">
        <f t="shared" si="5"/>
        <v>-1.2999999999999989</v>
      </c>
      <c r="M34" s="12">
        <v>5</v>
      </c>
      <c r="N34" s="12">
        <v>155</v>
      </c>
      <c r="O34" s="5">
        <f t="shared" si="11"/>
        <v>775</v>
      </c>
      <c r="P34" s="5">
        <f t="shared" si="12"/>
        <v>-16.614127278552985</v>
      </c>
    </row>
    <row r="35" spans="2:16">
      <c r="B35" s="12">
        <v>1.85</v>
      </c>
      <c r="C35" s="12">
        <v>29</v>
      </c>
      <c r="D35" s="9">
        <f>'2.Delta Pout'!D$6</f>
        <v>1.03</v>
      </c>
      <c r="E35" s="5">
        <f t="shared" si="8"/>
        <v>27.97</v>
      </c>
      <c r="F35" s="5">
        <f t="shared" si="1"/>
        <v>626.61386467233513</v>
      </c>
      <c r="G35" s="12">
        <v>25.1</v>
      </c>
      <c r="H35" s="10">
        <f>'2.Delta Pout'!H$6</f>
        <v>0.57000000000000006</v>
      </c>
      <c r="I35" s="5">
        <f t="shared" si="9"/>
        <v>25.67</v>
      </c>
      <c r="J35" s="5">
        <f t="shared" si="3"/>
        <v>368.97759857015063</v>
      </c>
      <c r="K35" s="5">
        <f t="shared" si="10"/>
        <v>0.58884365535558969</v>
      </c>
      <c r="L35" s="5">
        <f t="shared" si="5"/>
        <v>-2.2999999999999945</v>
      </c>
      <c r="M35" s="12">
        <v>5</v>
      </c>
      <c r="N35" s="12">
        <v>155</v>
      </c>
      <c r="O35" s="5">
        <f t="shared" si="11"/>
        <v>775</v>
      </c>
      <c r="P35" s="5">
        <f t="shared" si="12"/>
        <v>-33.243389174475418</v>
      </c>
    </row>
    <row r="36" spans="2:16">
      <c r="B36" s="12">
        <v>1.85</v>
      </c>
      <c r="C36" s="12">
        <v>30</v>
      </c>
      <c r="D36" s="9">
        <f>'2.Delta Pout'!D$6</f>
        <v>1.03</v>
      </c>
      <c r="E36" s="5">
        <f t="shared" si="8"/>
        <v>28.97</v>
      </c>
      <c r="F36" s="5">
        <f t="shared" si="1"/>
        <v>788.86011761855468</v>
      </c>
      <c r="G36" s="12">
        <v>25.1</v>
      </c>
      <c r="H36" s="10">
        <f>'2.Delta Pout'!H$6</f>
        <v>0.57000000000000006</v>
      </c>
      <c r="I36" s="5">
        <f t="shared" si="9"/>
        <v>25.67</v>
      </c>
      <c r="J36" s="5">
        <f t="shared" si="3"/>
        <v>368.97759857015063</v>
      </c>
      <c r="K36" s="5">
        <f t="shared" si="10"/>
        <v>0.4677351412871984</v>
      </c>
      <c r="L36" s="5">
        <f t="shared" si="5"/>
        <v>-3.299999999999998</v>
      </c>
      <c r="M36" s="12">
        <v>5</v>
      </c>
      <c r="N36" s="12">
        <v>155</v>
      </c>
      <c r="O36" s="5">
        <f t="shared" si="11"/>
        <v>775</v>
      </c>
      <c r="P36" s="5">
        <f t="shared" si="12"/>
        <v>-54.17838955463278</v>
      </c>
    </row>
  </sheetData>
  <mergeCells count="1">
    <mergeCell ref="B2:P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B36"/>
  <sheetViews>
    <sheetView showGridLines="0" topLeftCell="D1" zoomScale="85" zoomScaleNormal="85" workbookViewId="0">
      <selection activeCell="T27" sqref="T27"/>
    </sheetView>
  </sheetViews>
  <sheetFormatPr defaultColWidth="9.21875" defaultRowHeight="14.4"/>
  <cols>
    <col min="2" max="2" width="11.44140625" customWidth="1"/>
    <col min="3" max="3" width="8.21875" customWidth="1"/>
    <col min="4" max="4" width="12.5546875" customWidth="1"/>
    <col min="5" max="5" width="10.5546875" customWidth="1"/>
    <col min="6" max="6" width="25.6640625" customWidth="1"/>
    <col min="7" max="9" width="12.77734375" customWidth="1"/>
    <col min="14" max="14" width="10.5546875" customWidth="1"/>
    <col min="15" max="15" width="20.5546875" customWidth="1"/>
    <col min="16" max="22" width="14.88671875" customWidth="1"/>
    <col min="25" max="25" width="12.44140625" customWidth="1"/>
  </cols>
  <sheetData>
    <row r="2" spans="2:28" ht="33" customHeight="1">
      <c r="B2" s="15" t="s">
        <v>51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4" spans="2:28" ht="63" customHeight="1">
      <c r="B4" s="7" t="s">
        <v>29</v>
      </c>
      <c r="C4" s="8" t="s">
        <v>30</v>
      </c>
      <c r="D4" s="7" t="s">
        <v>11</v>
      </c>
      <c r="E4" s="8" t="s">
        <v>20</v>
      </c>
      <c r="F4" s="7" t="s">
        <v>31</v>
      </c>
      <c r="G4" s="6" t="s">
        <v>32</v>
      </c>
      <c r="H4" s="7" t="s">
        <v>33</v>
      </c>
      <c r="I4" s="6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8" t="s">
        <v>21</v>
      </c>
      <c r="O4" s="7" t="s">
        <v>39</v>
      </c>
      <c r="P4" s="6" t="s">
        <v>40</v>
      </c>
      <c r="Q4" s="7" t="s">
        <v>41</v>
      </c>
      <c r="R4" s="6" t="s">
        <v>42</v>
      </c>
      <c r="S4" s="7" t="s">
        <v>43</v>
      </c>
      <c r="T4" s="6" t="s">
        <v>44</v>
      </c>
      <c r="U4" s="7" t="s">
        <v>45</v>
      </c>
      <c r="V4" s="6" t="s">
        <v>46</v>
      </c>
      <c r="W4" s="6" t="s">
        <v>8</v>
      </c>
      <c r="X4" s="6" t="s">
        <v>9</v>
      </c>
      <c r="Y4" s="6" t="s">
        <v>10</v>
      </c>
      <c r="Z4" s="6" t="s">
        <v>47</v>
      </c>
      <c r="AA4" s="6" t="s">
        <v>50</v>
      </c>
      <c r="AB4" s="6" t="s">
        <v>49</v>
      </c>
    </row>
    <row r="5" spans="2:28">
      <c r="B5" s="5" t="s">
        <v>1</v>
      </c>
      <c r="C5" s="5" t="s">
        <v>67</v>
      </c>
      <c r="D5" s="5" t="s">
        <v>2</v>
      </c>
      <c r="E5" s="5" t="s">
        <v>3</v>
      </c>
      <c r="F5" s="5" t="s">
        <v>2</v>
      </c>
      <c r="G5" s="5" t="s">
        <v>4</v>
      </c>
      <c r="H5" s="5" t="s">
        <v>2</v>
      </c>
      <c r="I5" s="5" t="s">
        <v>4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3</v>
      </c>
      <c r="O5" s="5" t="s">
        <v>2</v>
      </c>
      <c r="P5" s="5" t="s">
        <v>4</v>
      </c>
      <c r="Q5" s="5" t="s">
        <v>2</v>
      </c>
      <c r="R5" s="5" t="s">
        <v>4</v>
      </c>
      <c r="S5" s="5" t="s">
        <v>2</v>
      </c>
      <c r="T5" s="5" t="s">
        <v>4</v>
      </c>
      <c r="U5" s="5" t="s">
        <v>2</v>
      </c>
      <c r="V5" s="5" t="s">
        <v>4</v>
      </c>
      <c r="W5" s="2" t="s">
        <v>5</v>
      </c>
      <c r="X5" s="2" t="s">
        <v>6</v>
      </c>
      <c r="Y5" s="2" t="s">
        <v>4</v>
      </c>
      <c r="Z5" s="2" t="s">
        <v>48</v>
      </c>
      <c r="AA5" s="2" t="s">
        <v>48</v>
      </c>
      <c r="AB5" s="2" t="s">
        <v>48</v>
      </c>
    </row>
    <row r="6" spans="2:28">
      <c r="B6" s="12">
        <v>1.85</v>
      </c>
      <c r="C6" s="12">
        <v>1</v>
      </c>
      <c r="D6" s="12">
        <v>0</v>
      </c>
      <c r="E6" s="9">
        <f>'2.Delta Pout'!D$6</f>
        <v>1.03</v>
      </c>
      <c r="F6" s="5">
        <f>$D6-E6</f>
        <v>-1.03</v>
      </c>
      <c r="G6" s="5">
        <f>10^(F6/10)</f>
        <v>0.78886011761855435</v>
      </c>
      <c r="H6" s="5">
        <f>$D6-E6</f>
        <v>-1.03</v>
      </c>
      <c r="I6" s="5">
        <f>10^(H6/10)</f>
        <v>0.78886011761855435</v>
      </c>
      <c r="J6" s="12">
        <v>-50</v>
      </c>
      <c r="K6" s="12">
        <v>3.2</v>
      </c>
      <c r="L6" s="12">
        <v>3.2</v>
      </c>
      <c r="M6" s="12">
        <v>-50</v>
      </c>
      <c r="N6" s="10">
        <f>'2.Delta Pout'!H$6</f>
        <v>0.57000000000000006</v>
      </c>
      <c r="O6" s="5">
        <f>J6+$N6</f>
        <v>-49.43</v>
      </c>
      <c r="P6" s="5">
        <f>10^(O6/10)</f>
        <v>1.1402497875611695E-5</v>
      </c>
      <c r="Q6" s="5">
        <f>K6+$N6</f>
        <v>3.7700000000000005</v>
      </c>
      <c r="R6" s="5">
        <f>10^(Q6/10)</f>
        <v>2.3823194693586909</v>
      </c>
      <c r="S6" s="5">
        <f>L6+$N6</f>
        <v>3.7700000000000005</v>
      </c>
      <c r="T6" s="5">
        <f>10^(S6/10)</f>
        <v>2.3823194693586909</v>
      </c>
      <c r="U6" s="5">
        <f>M6+$N6</f>
        <v>-49.43</v>
      </c>
      <c r="V6" s="5">
        <f>10^(U6/10)</f>
        <v>1.1402497875611695E-5</v>
      </c>
      <c r="W6" s="12">
        <v>5</v>
      </c>
      <c r="X6" s="12">
        <v>189</v>
      </c>
      <c r="Y6" s="5">
        <f>W6*X6</f>
        <v>945</v>
      </c>
      <c r="Z6" s="5">
        <f>Q6-O6</f>
        <v>53.2</v>
      </c>
      <c r="AA6" s="5">
        <f>S6-U6</f>
        <v>53.2</v>
      </c>
      <c r="AB6" s="5">
        <f>10*LOG((R6+T6)/(P6+V6))</f>
        <v>53.199999999999996</v>
      </c>
    </row>
    <row r="7" spans="2:28">
      <c r="B7" s="12">
        <v>1.85</v>
      </c>
      <c r="C7" s="12">
        <v>1</v>
      </c>
      <c r="D7" s="12">
        <v>1</v>
      </c>
      <c r="E7" s="9">
        <f>'2.Delta Pout'!D$6</f>
        <v>1.03</v>
      </c>
      <c r="F7" s="5">
        <f t="shared" ref="F7:F36" si="0">$D7-E7</f>
        <v>-3.0000000000000027E-2</v>
      </c>
      <c r="G7" s="5">
        <f t="shared" ref="G7:G36" si="1">10^(F7/10)</f>
        <v>0.99311604842093371</v>
      </c>
      <c r="H7" s="5">
        <f t="shared" ref="H7:H36" si="2">$D7-E7</f>
        <v>-3.0000000000000027E-2</v>
      </c>
      <c r="I7" s="5">
        <f t="shared" ref="I7:I36" si="3">10^(H7/10)</f>
        <v>0.99311604842093371</v>
      </c>
      <c r="J7" s="12">
        <v>-50</v>
      </c>
      <c r="K7" s="12">
        <v>4.2</v>
      </c>
      <c r="L7" s="12">
        <v>4.2</v>
      </c>
      <c r="M7" s="12">
        <v>-50</v>
      </c>
      <c r="N7" s="10">
        <f>'2.Delta Pout'!H$6</f>
        <v>0.57000000000000006</v>
      </c>
      <c r="O7" s="5">
        <f t="shared" ref="O7:O36" si="4">J7+$N7</f>
        <v>-49.43</v>
      </c>
      <c r="P7" s="5">
        <f t="shared" ref="P7:P36" si="5">10^(O7/10)</f>
        <v>1.1402497875611695E-5</v>
      </c>
      <c r="Q7" s="5">
        <f t="shared" ref="Q7:Q36" si="6">K7+$N7</f>
        <v>4.7700000000000005</v>
      </c>
      <c r="R7" s="5">
        <f t="shared" ref="R7:R36" si="7">10^(Q7/10)</f>
        <v>2.9991625189876516</v>
      </c>
      <c r="S7" s="5">
        <f t="shared" ref="S7:S36" si="8">L7+$N7</f>
        <v>4.7700000000000005</v>
      </c>
      <c r="T7" s="5">
        <f t="shared" ref="T7:T36" si="9">10^(S7/10)</f>
        <v>2.9991625189876516</v>
      </c>
      <c r="U7" s="5">
        <f t="shared" ref="U7:U36" si="10">M7+$N7</f>
        <v>-49.43</v>
      </c>
      <c r="V7" s="5">
        <f t="shared" ref="V7:V36" si="11">10^(U7/10)</f>
        <v>1.1402497875611695E-5</v>
      </c>
      <c r="W7" s="12">
        <v>5</v>
      </c>
      <c r="X7" s="12">
        <v>232</v>
      </c>
      <c r="Y7" s="5">
        <f t="shared" ref="Y7:Y36" si="12">W7*X7</f>
        <v>1160</v>
      </c>
      <c r="Z7" s="5">
        <f t="shared" ref="Z7:Z36" si="13">Q7-O7</f>
        <v>54.2</v>
      </c>
      <c r="AA7" s="5">
        <f t="shared" ref="AA7:AA36" si="14">S7-U7</f>
        <v>54.2</v>
      </c>
      <c r="AB7" s="5">
        <f t="shared" ref="AB7:AB36" si="15">10*LOG((R7+T7)/(P7+V7))</f>
        <v>54.2</v>
      </c>
    </row>
    <row r="8" spans="2:28">
      <c r="B8" s="12">
        <v>1.85</v>
      </c>
      <c r="C8" s="12">
        <v>1</v>
      </c>
      <c r="D8" s="12">
        <v>2</v>
      </c>
      <c r="E8" s="9">
        <f>'2.Delta Pout'!D$6</f>
        <v>1.03</v>
      </c>
      <c r="F8" s="5">
        <f t="shared" si="0"/>
        <v>0.97</v>
      </c>
      <c r="G8" s="5">
        <f t="shared" si="1"/>
        <v>1.2502590302177201</v>
      </c>
      <c r="H8" s="5">
        <f t="shared" si="2"/>
        <v>0.97</v>
      </c>
      <c r="I8" s="5">
        <f t="shared" si="3"/>
        <v>1.2502590302177201</v>
      </c>
      <c r="J8" s="12">
        <v>-50</v>
      </c>
      <c r="K8" s="12">
        <v>5.2</v>
      </c>
      <c r="L8" s="12">
        <v>5.15</v>
      </c>
      <c r="M8" s="12">
        <v>-50</v>
      </c>
      <c r="N8" s="10">
        <f>'2.Delta Pout'!H$6</f>
        <v>0.57000000000000006</v>
      </c>
      <c r="O8" s="5">
        <f t="shared" si="4"/>
        <v>-49.43</v>
      </c>
      <c r="P8" s="5">
        <f t="shared" si="5"/>
        <v>1.1402497875611695E-5</v>
      </c>
      <c r="Q8" s="5">
        <f t="shared" si="6"/>
        <v>5.7700000000000005</v>
      </c>
      <c r="R8" s="5">
        <f t="shared" si="7"/>
        <v>3.7757219092541616</v>
      </c>
      <c r="S8" s="5">
        <f t="shared" si="8"/>
        <v>5.7200000000000006</v>
      </c>
      <c r="T8" s="5">
        <f t="shared" si="9"/>
        <v>3.7325015779572066</v>
      </c>
      <c r="U8" s="5">
        <f t="shared" si="10"/>
        <v>-49.43</v>
      </c>
      <c r="V8" s="5">
        <f t="shared" si="11"/>
        <v>1.1402497875611695E-5</v>
      </c>
      <c r="W8" s="12">
        <v>5</v>
      </c>
      <c r="X8" s="12">
        <v>236.6</v>
      </c>
      <c r="Y8" s="5">
        <f t="shared" si="12"/>
        <v>1183</v>
      </c>
      <c r="Z8" s="5">
        <f t="shared" si="13"/>
        <v>55.2</v>
      </c>
      <c r="AA8" s="5">
        <f t="shared" si="14"/>
        <v>55.15</v>
      </c>
      <c r="AB8" s="5">
        <f t="shared" si="15"/>
        <v>55.175071955386763</v>
      </c>
    </row>
    <row r="9" spans="2:28">
      <c r="B9" s="12">
        <v>1.85</v>
      </c>
      <c r="C9" s="12">
        <v>1</v>
      </c>
      <c r="D9" s="12">
        <v>3</v>
      </c>
      <c r="E9" s="9">
        <f>'2.Delta Pout'!D$6</f>
        <v>1.03</v>
      </c>
      <c r="F9" s="5">
        <f t="shared" si="0"/>
        <v>1.97</v>
      </c>
      <c r="G9" s="5">
        <f t="shared" si="1"/>
        <v>1.5739828644662195</v>
      </c>
      <c r="H9" s="5">
        <f t="shared" si="2"/>
        <v>1.97</v>
      </c>
      <c r="I9" s="5">
        <f t="shared" si="3"/>
        <v>1.5739828644662195</v>
      </c>
      <c r="J9" s="12">
        <v>-40</v>
      </c>
      <c r="K9" s="12">
        <v>6.2</v>
      </c>
      <c r="L9" s="12">
        <v>6.1</v>
      </c>
      <c r="M9" s="12">
        <v>-40</v>
      </c>
      <c r="N9" s="10">
        <f>'2.Delta Pout'!H$6</f>
        <v>0.57000000000000006</v>
      </c>
      <c r="O9" s="5">
        <f t="shared" si="4"/>
        <v>-39.43</v>
      </c>
      <c r="P9" s="5">
        <f t="shared" si="5"/>
        <v>1.1402497875611666E-4</v>
      </c>
      <c r="Q9" s="5">
        <f t="shared" si="6"/>
        <v>6.7700000000000005</v>
      </c>
      <c r="R9" s="5">
        <f t="shared" si="7"/>
        <v>4.7533522594280546</v>
      </c>
      <c r="S9" s="5">
        <f t="shared" si="8"/>
        <v>6.67</v>
      </c>
      <c r="T9" s="5">
        <f t="shared" si="9"/>
        <v>4.6451527522274949</v>
      </c>
      <c r="U9" s="5">
        <f t="shared" si="10"/>
        <v>-39.43</v>
      </c>
      <c r="V9" s="5">
        <f t="shared" si="11"/>
        <v>1.1402497875611666E-4</v>
      </c>
      <c r="W9" s="12">
        <v>5</v>
      </c>
      <c r="X9" s="12">
        <v>237.5</v>
      </c>
      <c r="Y9" s="5">
        <f t="shared" si="12"/>
        <v>1187.5</v>
      </c>
      <c r="Z9" s="5">
        <f t="shared" si="13"/>
        <v>46.2</v>
      </c>
      <c r="AA9" s="5">
        <f t="shared" si="14"/>
        <v>46.1</v>
      </c>
      <c r="AB9" s="5">
        <f t="shared" si="15"/>
        <v>46.150287816778487</v>
      </c>
    </row>
    <row r="10" spans="2:28">
      <c r="B10" s="12">
        <v>1.85</v>
      </c>
      <c r="C10" s="12">
        <v>1</v>
      </c>
      <c r="D10" s="12">
        <v>4</v>
      </c>
      <c r="E10" s="9">
        <f>'2.Delta Pout'!D$6</f>
        <v>1.03</v>
      </c>
      <c r="F10" s="5">
        <f t="shared" si="0"/>
        <v>2.9699999999999998</v>
      </c>
      <c r="G10" s="5">
        <f t="shared" si="1"/>
        <v>1.9815270258050983</v>
      </c>
      <c r="H10" s="5">
        <f t="shared" si="2"/>
        <v>2.9699999999999998</v>
      </c>
      <c r="I10" s="5">
        <f t="shared" si="3"/>
        <v>1.9815270258050983</v>
      </c>
      <c r="J10" s="12">
        <v>-40</v>
      </c>
      <c r="K10" s="12">
        <v>7.2</v>
      </c>
      <c r="L10" s="12">
        <v>7.2</v>
      </c>
      <c r="M10" s="12">
        <v>-40</v>
      </c>
      <c r="N10" s="10">
        <f>'2.Delta Pout'!H$6</f>
        <v>0.57000000000000006</v>
      </c>
      <c r="O10" s="5">
        <f t="shared" si="4"/>
        <v>-39.43</v>
      </c>
      <c r="P10" s="5">
        <f t="shared" si="5"/>
        <v>1.1402497875611666E-4</v>
      </c>
      <c r="Q10" s="5">
        <f t="shared" si="6"/>
        <v>7.7700000000000005</v>
      </c>
      <c r="R10" s="5">
        <f t="shared" si="7"/>
        <v>5.984115950603198</v>
      </c>
      <c r="S10" s="5">
        <f t="shared" si="8"/>
        <v>7.7700000000000005</v>
      </c>
      <c r="T10" s="5">
        <f t="shared" si="9"/>
        <v>5.984115950603198</v>
      </c>
      <c r="U10" s="5">
        <f t="shared" si="10"/>
        <v>-39.43</v>
      </c>
      <c r="V10" s="5">
        <f t="shared" si="11"/>
        <v>1.1402497875611666E-4</v>
      </c>
      <c r="W10" s="12">
        <v>5</v>
      </c>
      <c r="X10" s="12">
        <v>235</v>
      </c>
      <c r="Y10" s="5">
        <f t="shared" si="12"/>
        <v>1175</v>
      </c>
      <c r="Z10" s="5">
        <f t="shared" si="13"/>
        <v>47.2</v>
      </c>
      <c r="AA10" s="5">
        <f t="shared" si="14"/>
        <v>47.2</v>
      </c>
      <c r="AB10" s="5">
        <f t="shared" si="15"/>
        <v>47.2</v>
      </c>
    </row>
    <row r="11" spans="2:28">
      <c r="B11" s="12">
        <v>1.85</v>
      </c>
      <c r="C11" s="12">
        <v>1</v>
      </c>
      <c r="D11" s="12">
        <v>5</v>
      </c>
      <c r="E11" s="9">
        <f>'2.Delta Pout'!D$6</f>
        <v>1.03</v>
      </c>
      <c r="F11" s="5">
        <f t="shared" si="0"/>
        <v>3.9699999999999998</v>
      </c>
      <c r="G11" s="5">
        <f t="shared" si="1"/>
        <v>2.4945947269429545</v>
      </c>
      <c r="H11" s="5">
        <f t="shared" si="2"/>
        <v>3.9699999999999998</v>
      </c>
      <c r="I11" s="5">
        <f t="shared" si="3"/>
        <v>2.4945947269429545</v>
      </c>
      <c r="J11" s="12">
        <v>-38</v>
      </c>
      <c r="K11" s="12">
        <v>8.1999999999999993</v>
      </c>
      <c r="L11" s="12">
        <v>8.1999999999999993</v>
      </c>
      <c r="M11" s="12">
        <v>-38</v>
      </c>
      <c r="N11" s="10">
        <f>'2.Delta Pout'!H$6</f>
        <v>0.57000000000000006</v>
      </c>
      <c r="O11" s="5">
        <f t="shared" si="4"/>
        <v>-37.43</v>
      </c>
      <c r="P11" s="5">
        <f t="shared" si="5"/>
        <v>1.8071741260109269E-4</v>
      </c>
      <c r="Q11" s="5">
        <f t="shared" si="6"/>
        <v>8.77</v>
      </c>
      <c r="R11" s="5">
        <f t="shared" si="7"/>
        <v>7.5335556373371748</v>
      </c>
      <c r="S11" s="5">
        <f t="shared" si="8"/>
        <v>8.77</v>
      </c>
      <c r="T11" s="5">
        <f t="shared" si="9"/>
        <v>7.5335556373371748</v>
      </c>
      <c r="U11" s="5">
        <f t="shared" si="10"/>
        <v>-37.43</v>
      </c>
      <c r="V11" s="5">
        <f t="shared" si="11"/>
        <v>1.8071741260109269E-4</v>
      </c>
      <c r="W11" s="12">
        <v>5</v>
      </c>
      <c r="X11" s="12">
        <v>232</v>
      </c>
      <c r="Y11" s="5">
        <f t="shared" si="12"/>
        <v>1160</v>
      </c>
      <c r="Z11" s="5">
        <f t="shared" si="13"/>
        <v>46.2</v>
      </c>
      <c r="AA11" s="5">
        <f t="shared" si="14"/>
        <v>46.2</v>
      </c>
      <c r="AB11" s="5">
        <f t="shared" si="15"/>
        <v>46.2</v>
      </c>
    </row>
    <row r="12" spans="2:28">
      <c r="B12" s="12">
        <v>1.85</v>
      </c>
      <c r="C12" s="12">
        <v>1</v>
      </c>
      <c r="D12" s="12">
        <v>6</v>
      </c>
      <c r="E12" s="9">
        <f>'2.Delta Pout'!D$6</f>
        <v>1.03</v>
      </c>
      <c r="F12" s="5">
        <f t="shared" si="0"/>
        <v>4.97</v>
      </c>
      <c r="G12" s="5">
        <f t="shared" si="1"/>
        <v>3.1405086938762174</v>
      </c>
      <c r="H12" s="5">
        <f t="shared" si="2"/>
        <v>4.97</v>
      </c>
      <c r="I12" s="5">
        <f t="shared" si="3"/>
        <v>3.1405086938762174</v>
      </c>
      <c r="J12" s="12">
        <v>-35</v>
      </c>
      <c r="K12" s="12">
        <v>9.25</v>
      </c>
      <c r="L12" s="12">
        <v>9.1999999999999993</v>
      </c>
      <c r="M12" s="12">
        <v>-33</v>
      </c>
      <c r="N12" s="10">
        <f>'2.Delta Pout'!H$6</f>
        <v>0.57000000000000006</v>
      </c>
      <c r="O12" s="5">
        <f t="shared" si="4"/>
        <v>-34.43</v>
      </c>
      <c r="P12" s="5">
        <f t="shared" si="5"/>
        <v>3.6057864302164197E-4</v>
      </c>
      <c r="Q12" s="5">
        <f t="shared" si="6"/>
        <v>9.82</v>
      </c>
      <c r="R12" s="5">
        <f t="shared" si="7"/>
        <v>9.5940063151593318</v>
      </c>
      <c r="S12" s="5">
        <f t="shared" si="8"/>
        <v>9.77</v>
      </c>
      <c r="T12" s="5">
        <f t="shared" si="9"/>
        <v>9.4841846330089723</v>
      </c>
      <c r="U12" s="5">
        <f t="shared" si="10"/>
        <v>-32.43</v>
      </c>
      <c r="V12" s="5">
        <f t="shared" si="11"/>
        <v>5.7147863667186675E-4</v>
      </c>
      <c r="W12" s="12">
        <v>5</v>
      </c>
      <c r="X12" s="12">
        <v>230</v>
      </c>
      <c r="Y12" s="5">
        <f t="shared" si="12"/>
        <v>1150</v>
      </c>
      <c r="Z12" s="5">
        <f t="shared" si="13"/>
        <v>44.25</v>
      </c>
      <c r="AA12" s="5">
        <f t="shared" si="14"/>
        <v>42.2</v>
      </c>
      <c r="AB12" s="5">
        <f t="shared" si="15"/>
        <v>43.110945884083179</v>
      </c>
    </row>
    <row r="13" spans="2:28">
      <c r="B13" s="12">
        <v>1.85</v>
      </c>
      <c r="C13" s="12">
        <v>1</v>
      </c>
      <c r="D13" s="12">
        <v>7</v>
      </c>
      <c r="E13" s="9">
        <f>'2.Delta Pout'!D$6</f>
        <v>1.03</v>
      </c>
      <c r="F13" s="5">
        <f t="shared" si="0"/>
        <v>5.97</v>
      </c>
      <c r="G13" s="5">
        <f t="shared" si="1"/>
        <v>3.9536662006812797</v>
      </c>
      <c r="H13" s="5">
        <f t="shared" si="2"/>
        <v>5.97</v>
      </c>
      <c r="I13" s="5">
        <f t="shared" si="3"/>
        <v>3.9536662006812797</v>
      </c>
      <c r="J13" s="12">
        <v>-30</v>
      </c>
      <c r="K13" s="12">
        <v>10.25</v>
      </c>
      <c r="L13" s="12">
        <v>10.199999999999999</v>
      </c>
      <c r="M13" s="12">
        <v>-30</v>
      </c>
      <c r="N13" s="10">
        <f>'2.Delta Pout'!H$6</f>
        <v>0.57000000000000006</v>
      </c>
      <c r="O13" s="5">
        <f t="shared" si="4"/>
        <v>-29.43</v>
      </c>
      <c r="P13" s="5">
        <f t="shared" si="5"/>
        <v>1.1402497875611678E-3</v>
      </c>
      <c r="Q13" s="5">
        <f t="shared" si="6"/>
        <v>10.82</v>
      </c>
      <c r="R13" s="5">
        <f t="shared" si="7"/>
        <v>12.078138351067807</v>
      </c>
      <c r="S13" s="5">
        <f t="shared" si="8"/>
        <v>10.77</v>
      </c>
      <c r="T13" s="5">
        <f t="shared" si="9"/>
        <v>11.939881044642732</v>
      </c>
      <c r="U13" s="5">
        <f t="shared" si="10"/>
        <v>-29.43</v>
      </c>
      <c r="V13" s="5">
        <f t="shared" si="11"/>
        <v>1.1402497875611678E-3</v>
      </c>
      <c r="W13" s="12">
        <v>5</v>
      </c>
      <c r="X13" s="12">
        <v>227.8</v>
      </c>
      <c r="Y13" s="5">
        <f t="shared" si="12"/>
        <v>1139</v>
      </c>
      <c r="Z13" s="5">
        <f t="shared" si="13"/>
        <v>40.25</v>
      </c>
      <c r="AA13" s="5">
        <f t="shared" si="14"/>
        <v>40.200000000000003</v>
      </c>
      <c r="AB13" s="5">
        <f t="shared" si="15"/>
        <v>40.225071955386767</v>
      </c>
    </row>
    <row r="14" spans="2:28">
      <c r="B14" s="12">
        <v>1.85</v>
      </c>
      <c r="C14" s="12">
        <v>1</v>
      </c>
      <c r="D14" s="12">
        <v>8</v>
      </c>
      <c r="E14" s="9">
        <f>'2.Delta Pout'!D$6</f>
        <v>1.03</v>
      </c>
      <c r="F14" s="5">
        <f t="shared" si="0"/>
        <v>6.97</v>
      </c>
      <c r="G14" s="5">
        <f t="shared" si="1"/>
        <v>4.9773708497893603</v>
      </c>
      <c r="H14" s="5">
        <f t="shared" si="2"/>
        <v>6.97</v>
      </c>
      <c r="I14" s="5">
        <f t="shared" si="3"/>
        <v>4.9773708497893603</v>
      </c>
      <c r="J14" s="12">
        <v>-28</v>
      </c>
      <c r="K14" s="12">
        <v>11.25</v>
      </c>
      <c r="L14" s="12">
        <v>11.2</v>
      </c>
      <c r="M14" s="12">
        <v>-27</v>
      </c>
      <c r="N14" s="10">
        <f>'2.Delta Pout'!H$6</f>
        <v>0.57000000000000006</v>
      </c>
      <c r="O14" s="5">
        <f t="shared" si="4"/>
        <v>-27.43</v>
      </c>
      <c r="P14" s="5">
        <f t="shared" si="5"/>
        <v>1.8071741260109271E-3</v>
      </c>
      <c r="Q14" s="5">
        <f t="shared" si="6"/>
        <v>11.82</v>
      </c>
      <c r="R14" s="5">
        <f t="shared" si="7"/>
        <v>15.205475297324956</v>
      </c>
      <c r="S14" s="5">
        <f t="shared" si="8"/>
        <v>11.77</v>
      </c>
      <c r="T14" s="5">
        <f t="shared" si="9"/>
        <v>15.031419660900228</v>
      </c>
      <c r="U14" s="5">
        <f t="shared" si="10"/>
        <v>-26.43</v>
      </c>
      <c r="V14" s="5">
        <f t="shared" si="11"/>
        <v>2.2750974307720706E-3</v>
      </c>
      <c r="W14" s="12">
        <v>5</v>
      </c>
      <c r="X14" s="12">
        <v>224.4</v>
      </c>
      <c r="Y14" s="5">
        <f t="shared" si="12"/>
        <v>1122</v>
      </c>
      <c r="Z14" s="5">
        <f t="shared" si="13"/>
        <v>39.25</v>
      </c>
      <c r="AA14" s="5">
        <f t="shared" si="14"/>
        <v>38.200000000000003</v>
      </c>
      <c r="AB14" s="5">
        <f t="shared" si="15"/>
        <v>38.696353001587902</v>
      </c>
    </row>
    <row r="15" spans="2:28">
      <c r="B15" s="12">
        <v>1.85</v>
      </c>
      <c r="C15" s="12">
        <v>1</v>
      </c>
      <c r="D15" s="12">
        <v>9</v>
      </c>
      <c r="E15" s="9">
        <f>'2.Delta Pout'!D$6</f>
        <v>1.03</v>
      </c>
      <c r="F15" s="5">
        <f t="shared" si="0"/>
        <v>7.97</v>
      </c>
      <c r="G15" s="5">
        <f t="shared" si="1"/>
        <v>6.2661386467233537</v>
      </c>
      <c r="H15" s="5">
        <f t="shared" si="2"/>
        <v>7.97</v>
      </c>
      <c r="I15" s="5">
        <f t="shared" si="3"/>
        <v>6.2661386467233537</v>
      </c>
      <c r="J15" s="12">
        <v>-24</v>
      </c>
      <c r="K15" s="12">
        <v>12.37</v>
      </c>
      <c r="L15" s="12">
        <v>12.3</v>
      </c>
      <c r="M15" s="12">
        <v>-23.9</v>
      </c>
      <c r="N15" s="10">
        <f>'2.Delta Pout'!H$6</f>
        <v>0.57000000000000006</v>
      </c>
      <c r="O15" s="5">
        <f t="shared" si="4"/>
        <v>-23.43</v>
      </c>
      <c r="P15" s="5">
        <f t="shared" si="5"/>
        <v>4.539416166502031E-3</v>
      </c>
      <c r="Q15" s="5">
        <f t="shared" si="6"/>
        <v>12.94</v>
      </c>
      <c r="R15" s="5">
        <f t="shared" si="7"/>
        <v>19.678862897068452</v>
      </c>
      <c r="S15" s="5">
        <f t="shared" si="8"/>
        <v>12.870000000000001</v>
      </c>
      <c r="T15" s="5">
        <f t="shared" si="9"/>
        <v>19.364219639466086</v>
      </c>
      <c r="U15" s="5">
        <f t="shared" si="10"/>
        <v>-23.33</v>
      </c>
      <c r="V15" s="5">
        <f t="shared" si="11"/>
        <v>4.6451527522274926E-3</v>
      </c>
      <c r="W15" s="12">
        <v>5</v>
      </c>
      <c r="X15" s="12">
        <v>220</v>
      </c>
      <c r="Y15" s="5">
        <f t="shared" si="12"/>
        <v>1100</v>
      </c>
      <c r="Z15" s="5">
        <f t="shared" si="13"/>
        <v>36.369999999999997</v>
      </c>
      <c r="AA15" s="5">
        <f t="shared" si="14"/>
        <v>36.200000000000003</v>
      </c>
      <c r="AB15" s="5">
        <f t="shared" si="15"/>
        <v>36.284853215031852</v>
      </c>
    </row>
    <row r="16" spans="2:28">
      <c r="B16" s="12">
        <v>1.85</v>
      </c>
      <c r="C16" s="12">
        <v>1</v>
      </c>
      <c r="D16" s="12">
        <v>10</v>
      </c>
      <c r="E16" s="9">
        <f>'2.Delta Pout'!D$6</f>
        <v>1.03</v>
      </c>
      <c r="F16" s="5">
        <f t="shared" si="0"/>
        <v>8.9700000000000006</v>
      </c>
      <c r="G16" s="5">
        <f t="shared" si="1"/>
        <v>7.8886011761855475</v>
      </c>
      <c r="H16" s="5">
        <f t="shared" si="2"/>
        <v>8.9700000000000006</v>
      </c>
      <c r="I16" s="5">
        <f t="shared" si="3"/>
        <v>7.8886011761855475</v>
      </c>
      <c r="J16" s="12">
        <v>-21</v>
      </c>
      <c r="K16" s="12">
        <v>13.35</v>
      </c>
      <c r="L16" s="12">
        <v>13.3</v>
      </c>
      <c r="M16" s="12">
        <v>-20</v>
      </c>
      <c r="N16" s="10">
        <f>'2.Delta Pout'!H$6</f>
        <v>0.57000000000000006</v>
      </c>
      <c r="O16" s="5">
        <f t="shared" si="4"/>
        <v>-20.43</v>
      </c>
      <c r="P16" s="5">
        <f t="shared" si="5"/>
        <v>9.0573260089819984E-3</v>
      </c>
      <c r="Q16" s="5">
        <f t="shared" si="6"/>
        <v>13.92</v>
      </c>
      <c r="R16" s="5">
        <f t="shared" si="7"/>
        <v>24.660393372343396</v>
      </c>
      <c r="S16" s="5">
        <f t="shared" si="8"/>
        <v>13.870000000000001</v>
      </c>
      <c r="T16" s="5">
        <f t="shared" si="9"/>
        <v>24.378108183687527</v>
      </c>
      <c r="U16" s="5">
        <f t="shared" si="10"/>
        <v>-19.43</v>
      </c>
      <c r="V16" s="5">
        <f t="shared" si="11"/>
        <v>1.1402497875611681E-2</v>
      </c>
      <c r="W16" s="12">
        <v>5</v>
      </c>
      <c r="X16" s="12">
        <v>215</v>
      </c>
      <c r="Y16" s="5">
        <f t="shared" si="12"/>
        <v>1075</v>
      </c>
      <c r="Z16" s="5">
        <f t="shared" si="13"/>
        <v>34.35</v>
      </c>
      <c r="AA16" s="5">
        <f t="shared" si="14"/>
        <v>33.299999999999997</v>
      </c>
      <c r="AB16" s="5">
        <f t="shared" si="15"/>
        <v>33.796353001587903</v>
      </c>
    </row>
    <row r="17" spans="2:28">
      <c r="B17" s="12">
        <v>1.85</v>
      </c>
      <c r="C17" s="12">
        <v>1</v>
      </c>
      <c r="D17" s="12">
        <v>11</v>
      </c>
      <c r="E17" s="9">
        <f>'2.Delta Pout'!D$6</f>
        <v>1.03</v>
      </c>
      <c r="F17" s="5">
        <f t="shared" si="0"/>
        <v>9.9700000000000006</v>
      </c>
      <c r="G17" s="5">
        <f t="shared" si="1"/>
        <v>9.9311604842093413</v>
      </c>
      <c r="H17" s="5">
        <f t="shared" si="2"/>
        <v>9.9700000000000006</v>
      </c>
      <c r="I17" s="5">
        <f t="shared" si="3"/>
        <v>9.9311604842093413</v>
      </c>
      <c r="J17" s="12">
        <v>-17</v>
      </c>
      <c r="K17" s="12">
        <v>14.3</v>
      </c>
      <c r="L17" s="12">
        <v>14.2</v>
      </c>
      <c r="M17" s="12">
        <v>-16</v>
      </c>
      <c r="N17" s="10">
        <f>'2.Delta Pout'!H$6</f>
        <v>0.57000000000000006</v>
      </c>
      <c r="O17" s="5">
        <f t="shared" si="4"/>
        <v>-16.43</v>
      </c>
      <c r="P17" s="5">
        <f t="shared" si="5"/>
        <v>2.27509743077207E-2</v>
      </c>
      <c r="Q17" s="5">
        <f t="shared" si="6"/>
        <v>14.870000000000001</v>
      </c>
      <c r="R17" s="5">
        <f t="shared" si="7"/>
        <v>30.690219883911592</v>
      </c>
      <c r="S17" s="5">
        <f t="shared" si="8"/>
        <v>14.77</v>
      </c>
      <c r="T17" s="5">
        <f t="shared" si="9"/>
        <v>29.991625189876515</v>
      </c>
      <c r="U17" s="5">
        <f t="shared" si="10"/>
        <v>-15.43</v>
      </c>
      <c r="V17" s="5">
        <f t="shared" si="11"/>
        <v>2.8641779699065801E-2</v>
      </c>
      <c r="W17" s="12">
        <v>5</v>
      </c>
      <c r="X17" s="12">
        <v>209.5</v>
      </c>
      <c r="Y17" s="5">
        <f t="shared" si="12"/>
        <v>1047.5</v>
      </c>
      <c r="Z17" s="5">
        <f t="shared" si="13"/>
        <v>31.3</v>
      </c>
      <c r="AA17" s="5">
        <f t="shared" si="14"/>
        <v>30.2</v>
      </c>
      <c r="AB17" s="5">
        <f t="shared" si="15"/>
        <v>30.721568862979623</v>
      </c>
    </row>
    <row r="18" spans="2:28">
      <c r="B18" s="12">
        <v>1.85</v>
      </c>
      <c r="C18" s="12">
        <v>1</v>
      </c>
      <c r="D18" s="12">
        <v>12</v>
      </c>
      <c r="E18" s="9">
        <f>'2.Delta Pout'!D$6</f>
        <v>1.03</v>
      </c>
      <c r="F18" s="5">
        <f t="shared" si="0"/>
        <v>10.97</v>
      </c>
      <c r="G18" s="5">
        <f t="shared" si="1"/>
        <v>12.502590302177206</v>
      </c>
      <c r="H18" s="5">
        <f t="shared" si="2"/>
        <v>10.97</v>
      </c>
      <c r="I18" s="5">
        <f t="shared" si="3"/>
        <v>12.502590302177206</v>
      </c>
      <c r="J18" s="12">
        <v>-12</v>
      </c>
      <c r="K18" s="12">
        <v>15.2</v>
      </c>
      <c r="L18" s="12">
        <v>15.1</v>
      </c>
      <c r="M18" s="12">
        <v>-11.5</v>
      </c>
      <c r="N18" s="10">
        <f>'2.Delta Pout'!H$6</f>
        <v>0.57000000000000006</v>
      </c>
      <c r="O18" s="5">
        <f t="shared" si="4"/>
        <v>-11.43</v>
      </c>
      <c r="P18" s="5">
        <f t="shared" si="5"/>
        <v>7.1944897800369945E-2</v>
      </c>
      <c r="Q18" s="5">
        <f t="shared" si="6"/>
        <v>15.77</v>
      </c>
      <c r="R18" s="5">
        <f t="shared" si="7"/>
        <v>37.757219092541611</v>
      </c>
      <c r="S18" s="5">
        <f t="shared" si="8"/>
        <v>15.67</v>
      </c>
      <c r="T18" s="5">
        <f t="shared" si="9"/>
        <v>36.897759857015039</v>
      </c>
      <c r="U18" s="5">
        <f t="shared" si="10"/>
        <v>-10.93</v>
      </c>
      <c r="V18" s="5">
        <f t="shared" si="11"/>
        <v>8.0723503024883805E-2</v>
      </c>
      <c r="W18" s="12">
        <v>5</v>
      </c>
      <c r="X18" s="12">
        <v>203</v>
      </c>
      <c r="Y18" s="5">
        <f t="shared" si="12"/>
        <v>1015</v>
      </c>
      <c r="Z18" s="5">
        <f t="shared" si="13"/>
        <v>27.2</v>
      </c>
      <c r="AA18" s="5">
        <f t="shared" si="14"/>
        <v>26.6</v>
      </c>
      <c r="AB18" s="5">
        <f t="shared" si="15"/>
        <v>26.893096208836418</v>
      </c>
    </row>
    <row r="19" spans="2:28">
      <c r="B19" s="12">
        <v>1.85</v>
      </c>
      <c r="C19" s="12">
        <v>1</v>
      </c>
      <c r="D19" s="12">
        <v>13</v>
      </c>
      <c r="E19" s="9">
        <f>'2.Delta Pout'!D$6</f>
        <v>1.03</v>
      </c>
      <c r="F19" s="5">
        <f t="shared" si="0"/>
        <v>11.97</v>
      </c>
      <c r="G19" s="5">
        <f t="shared" si="1"/>
        <v>15.739828644662198</v>
      </c>
      <c r="H19" s="5">
        <f t="shared" si="2"/>
        <v>11.97</v>
      </c>
      <c r="I19" s="5">
        <f t="shared" si="3"/>
        <v>15.739828644662198</v>
      </c>
      <c r="J19" s="12">
        <v>-7.9</v>
      </c>
      <c r="K19" s="12">
        <v>16</v>
      </c>
      <c r="L19" s="12">
        <v>16</v>
      </c>
      <c r="M19" s="12">
        <v>-7.4</v>
      </c>
      <c r="N19" s="10">
        <f>'2.Delta Pout'!H$6</f>
        <v>0.57000000000000006</v>
      </c>
      <c r="O19" s="5">
        <f t="shared" si="4"/>
        <v>-7.33</v>
      </c>
      <c r="P19" s="5">
        <f t="shared" si="5"/>
        <v>0.18492686189780783</v>
      </c>
      <c r="Q19" s="5">
        <f t="shared" si="6"/>
        <v>16.57</v>
      </c>
      <c r="R19" s="5">
        <f t="shared" si="7"/>
        <v>45.394161665020327</v>
      </c>
      <c r="S19" s="5">
        <f t="shared" si="8"/>
        <v>16.57</v>
      </c>
      <c r="T19" s="5">
        <f t="shared" si="9"/>
        <v>45.394161665020327</v>
      </c>
      <c r="U19" s="5">
        <f t="shared" si="10"/>
        <v>-6.83</v>
      </c>
      <c r="V19" s="5">
        <f t="shared" si="11"/>
        <v>0.20749135174549094</v>
      </c>
      <c r="W19" s="12">
        <v>5</v>
      </c>
      <c r="X19" s="12">
        <v>195.3</v>
      </c>
      <c r="Y19" s="5">
        <f t="shared" si="12"/>
        <v>976.5</v>
      </c>
      <c r="Z19" s="5">
        <f t="shared" si="13"/>
        <v>23.9</v>
      </c>
      <c r="AA19" s="5">
        <f t="shared" si="14"/>
        <v>23.4</v>
      </c>
      <c r="AB19" s="5">
        <f t="shared" si="15"/>
        <v>23.64280839205794</v>
      </c>
    </row>
    <row r="20" spans="2:28">
      <c r="B20" s="12">
        <v>1.85</v>
      </c>
      <c r="C20" s="12">
        <v>1</v>
      </c>
      <c r="D20" s="12">
        <v>14</v>
      </c>
      <c r="E20" s="9">
        <f>'2.Delta Pout'!D$6</f>
        <v>1.03</v>
      </c>
      <c r="F20" s="5">
        <f t="shared" si="0"/>
        <v>12.97</v>
      </c>
      <c r="G20" s="5">
        <f t="shared" si="1"/>
        <v>19.815270258050994</v>
      </c>
      <c r="H20" s="5">
        <f t="shared" si="2"/>
        <v>12.97</v>
      </c>
      <c r="I20" s="5">
        <f t="shared" si="3"/>
        <v>19.815270258050994</v>
      </c>
      <c r="J20" s="12">
        <v>-4.3</v>
      </c>
      <c r="K20" s="12">
        <v>16.8</v>
      </c>
      <c r="L20" s="12">
        <v>16.75</v>
      </c>
      <c r="M20" s="12">
        <v>-3.9</v>
      </c>
      <c r="N20" s="10">
        <f>'2.Delta Pout'!H$6</f>
        <v>0.57000000000000006</v>
      </c>
      <c r="O20" s="5">
        <f t="shared" si="4"/>
        <v>-3.7299999999999995</v>
      </c>
      <c r="P20" s="5">
        <f t="shared" si="5"/>
        <v>0.42364296604954116</v>
      </c>
      <c r="Q20" s="5">
        <f t="shared" si="6"/>
        <v>17.37</v>
      </c>
      <c r="R20" s="5">
        <f t="shared" si="7"/>
        <v>54.575786109127137</v>
      </c>
      <c r="S20" s="5">
        <f t="shared" si="8"/>
        <v>17.32</v>
      </c>
      <c r="T20" s="5">
        <f t="shared" si="9"/>
        <v>53.951062251512788</v>
      </c>
      <c r="U20" s="5">
        <f t="shared" si="10"/>
        <v>-3.33</v>
      </c>
      <c r="V20" s="5">
        <f t="shared" si="11"/>
        <v>0.46451527522274938</v>
      </c>
      <c r="W20" s="12">
        <v>5</v>
      </c>
      <c r="X20" s="12">
        <v>187</v>
      </c>
      <c r="Y20" s="5">
        <f t="shared" si="12"/>
        <v>935</v>
      </c>
      <c r="Z20" s="5">
        <f t="shared" si="13"/>
        <v>21.1</v>
      </c>
      <c r="AA20" s="5">
        <f t="shared" si="14"/>
        <v>20.65</v>
      </c>
      <c r="AB20" s="5">
        <f t="shared" si="15"/>
        <v>20.870468412023694</v>
      </c>
    </row>
    <row r="21" spans="2:28">
      <c r="B21" s="12">
        <v>1.85</v>
      </c>
      <c r="C21" s="12">
        <v>1</v>
      </c>
      <c r="D21" s="12">
        <v>15</v>
      </c>
      <c r="E21" s="9">
        <f>'2.Delta Pout'!D$6</f>
        <v>1.03</v>
      </c>
      <c r="F21" s="5">
        <f t="shared" si="0"/>
        <v>13.97</v>
      </c>
      <c r="G21" s="5">
        <f t="shared" si="1"/>
        <v>24.94594726942956</v>
      </c>
      <c r="H21" s="5">
        <f t="shared" si="2"/>
        <v>13.97</v>
      </c>
      <c r="I21" s="5">
        <f t="shared" si="3"/>
        <v>24.94594726942956</v>
      </c>
      <c r="J21" s="12">
        <v>-1.6</v>
      </c>
      <c r="K21" s="12">
        <v>17.5</v>
      </c>
      <c r="L21" s="12">
        <v>17.45</v>
      </c>
      <c r="M21" s="12">
        <v>-1.1000000000000001</v>
      </c>
      <c r="N21" s="10">
        <f>'2.Delta Pout'!H$6</f>
        <v>0.57000000000000006</v>
      </c>
      <c r="O21" s="5">
        <f t="shared" si="4"/>
        <v>-1.03</v>
      </c>
      <c r="P21" s="5">
        <f t="shared" si="5"/>
        <v>0.78886011761855435</v>
      </c>
      <c r="Q21" s="5">
        <f t="shared" si="6"/>
        <v>18.07</v>
      </c>
      <c r="R21" s="5">
        <f t="shared" si="7"/>
        <v>64.120957658516176</v>
      </c>
      <c r="S21" s="5">
        <f t="shared" si="8"/>
        <v>18.02</v>
      </c>
      <c r="T21" s="5">
        <f t="shared" si="9"/>
        <v>63.386971125692703</v>
      </c>
      <c r="U21" s="5">
        <f t="shared" si="10"/>
        <v>-0.53</v>
      </c>
      <c r="V21" s="5">
        <f t="shared" si="11"/>
        <v>0.88511560983083548</v>
      </c>
      <c r="W21" s="12">
        <v>5</v>
      </c>
      <c r="X21" s="12">
        <v>179</v>
      </c>
      <c r="Y21" s="5">
        <f t="shared" si="12"/>
        <v>895</v>
      </c>
      <c r="Z21" s="5">
        <f t="shared" si="13"/>
        <v>19.100000000000001</v>
      </c>
      <c r="AA21" s="5">
        <f t="shared" si="14"/>
        <v>18.55</v>
      </c>
      <c r="AB21" s="5">
        <f t="shared" si="15"/>
        <v>18.817880347444703</v>
      </c>
    </row>
    <row r="22" spans="2:28">
      <c r="B22" s="12">
        <v>1.85</v>
      </c>
      <c r="C22" s="12">
        <v>1</v>
      </c>
      <c r="D22" s="12">
        <v>16</v>
      </c>
      <c r="E22" s="9">
        <f>'2.Delta Pout'!D$6</f>
        <v>1.03</v>
      </c>
      <c r="F22" s="5">
        <f t="shared" si="0"/>
        <v>14.97</v>
      </c>
      <c r="G22" s="5">
        <f t="shared" si="1"/>
        <v>31.405086938762189</v>
      </c>
      <c r="H22" s="5">
        <f t="shared" si="2"/>
        <v>14.97</v>
      </c>
      <c r="I22" s="5">
        <f t="shared" si="3"/>
        <v>31.405086938762189</v>
      </c>
      <c r="J22" s="12">
        <v>0.8</v>
      </c>
      <c r="K22" s="12">
        <v>18.100000000000001</v>
      </c>
      <c r="L22" s="12">
        <v>18.05</v>
      </c>
      <c r="M22" s="12">
        <v>1.2</v>
      </c>
      <c r="N22" s="10">
        <f>'2.Delta Pout'!H$6</f>
        <v>0.57000000000000006</v>
      </c>
      <c r="O22" s="5">
        <f t="shared" si="4"/>
        <v>1.37</v>
      </c>
      <c r="P22" s="5">
        <f t="shared" si="5"/>
        <v>1.3708817661648538</v>
      </c>
      <c r="Q22" s="5">
        <f t="shared" si="6"/>
        <v>18.670000000000002</v>
      </c>
      <c r="R22" s="5">
        <f t="shared" si="7"/>
        <v>73.620709749473647</v>
      </c>
      <c r="S22" s="5">
        <f t="shared" si="8"/>
        <v>18.62</v>
      </c>
      <c r="T22" s="5">
        <f t="shared" si="9"/>
        <v>72.777980453682446</v>
      </c>
      <c r="U22" s="5">
        <f t="shared" si="10"/>
        <v>1.77</v>
      </c>
      <c r="V22" s="5">
        <f t="shared" si="11"/>
        <v>1.5031419660900223</v>
      </c>
      <c r="W22" s="12">
        <v>5</v>
      </c>
      <c r="X22" s="12">
        <v>171.6</v>
      </c>
      <c r="Y22" s="5">
        <f t="shared" si="12"/>
        <v>858</v>
      </c>
      <c r="Z22" s="5">
        <f t="shared" si="13"/>
        <v>17.3</v>
      </c>
      <c r="AA22" s="5">
        <f t="shared" si="14"/>
        <v>16.850000000000001</v>
      </c>
      <c r="AB22" s="5">
        <f t="shared" si="15"/>
        <v>17.070468412023693</v>
      </c>
    </row>
    <row r="23" spans="2:28">
      <c r="B23" s="12">
        <v>1.85</v>
      </c>
      <c r="C23" s="12">
        <v>1</v>
      </c>
      <c r="D23" s="12">
        <v>17</v>
      </c>
      <c r="E23" s="9">
        <f>'2.Delta Pout'!D$6</f>
        <v>1.03</v>
      </c>
      <c r="F23" s="5">
        <f t="shared" si="0"/>
        <v>15.97</v>
      </c>
      <c r="G23" s="5">
        <f t="shared" si="1"/>
        <v>39.536662006812804</v>
      </c>
      <c r="H23" s="5">
        <f t="shared" si="2"/>
        <v>15.97</v>
      </c>
      <c r="I23" s="5">
        <f t="shared" si="3"/>
        <v>39.536662006812804</v>
      </c>
      <c r="J23" s="12">
        <v>2.5</v>
      </c>
      <c r="K23" s="12">
        <v>18.600000000000001</v>
      </c>
      <c r="L23" s="12">
        <v>18.55</v>
      </c>
      <c r="M23" s="12">
        <v>3</v>
      </c>
      <c r="N23" s="10">
        <f>'2.Delta Pout'!H$6</f>
        <v>0.57000000000000006</v>
      </c>
      <c r="O23" s="5">
        <f t="shared" si="4"/>
        <v>3.0700000000000003</v>
      </c>
      <c r="P23" s="5">
        <f t="shared" si="5"/>
        <v>2.0276827195212825</v>
      </c>
      <c r="Q23" s="5">
        <f t="shared" si="6"/>
        <v>19.170000000000002</v>
      </c>
      <c r="R23" s="5">
        <f t="shared" si="7"/>
        <v>82.603794957717938</v>
      </c>
      <c r="S23" s="5">
        <f t="shared" si="8"/>
        <v>19.12</v>
      </c>
      <c r="T23" s="5">
        <f t="shared" si="9"/>
        <v>81.658237135859309</v>
      </c>
      <c r="U23" s="5">
        <f t="shared" si="10"/>
        <v>3.5700000000000003</v>
      </c>
      <c r="V23" s="5">
        <f t="shared" si="11"/>
        <v>2.275097430772071</v>
      </c>
      <c r="W23" s="12">
        <v>5</v>
      </c>
      <c r="X23" s="12">
        <v>166.2</v>
      </c>
      <c r="Y23" s="5">
        <f t="shared" si="12"/>
        <v>831</v>
      </c>
      <c r="Z23" s="5">
        <f t="shared" si="13"/>
        <v>16.100000000000001</v>
      </c>
      <c r="AA23" s="5">
        <f t="shared" si="14"/>
        <v>15.55</v>
      </c>
      <c r="AB23" s="5">
        <f t="shared" si="15"/>
        <v>15.817880347444707</v>
      </c>
    </row>
    <row r="24" spans="2:28">
      <c r="B24" s="12">
        <v>1.85</v>
      </c>
      <c r="C24" s="12">
        <v>1</v>
      </c>
      <c r="D24" s="12">
        <v>18</v>
      </c>
      <c r="E24" s="9">
        <f>'2.Delta Pout'!D$6</f>
        <v>1.03</v>
      </c>
      <c r="F24" s="5">
        <f t="shared" si="0"/>
        <v>16.97</v>
      </c>
      <c r="G24" s="5">
        <f t="shared" si="1"/>
        <v>49.773708497893594</v>
      </c>
      <c r="H24" s="5">
        <f t="shared" si="2"/>
        <v>16.97</v>
      </c>
      <c r="I24" s="5">
        <f t="shared" si="3"/>
        <v>49.773708497893594</v>
      </c>
      <c r="J24" s="12">
        <v>4</v>
      </c>
      <c r="K24" s="12">
        <v>19</v>
      </c>
      <c r="L24" s="12">
        <v>18.95</v>
      </c>
      <c r="M24" s="12">
        <v>4.3</v>
      </c>
      <c r="N24" s="10">
        <f>'2.Delta Pout'!H$6</f>
        <v>0.57000000000000006</v>
      </c>
      <c r="O24" s="5">
        <f t="shared" si="4"/>
        <v>4.57</v>
      </c>
      <c r="P24" s="5">
        <f t="shared" si="5"/>
        <v>2.8641779699065815</v>
      </c>
      <c r="Q24" s="5">
        <f t="shared" si="6"/>
        <v>19.57</v>
      </c>
      <c r="R24" s="5">
        <f t="shared" si="7"/>
        <v>90.573260089820053</v>
      </c>
      <c r="S24" s="5">
        <f t="shared" si="8"/>
        <v>19.52</v>
      </c>
      <c r="T24" s="5">
        <f t="shared" si="9"/>
        <v>89.536476554959435</v>
      </c>
      <c r="U24" s="5">
        <f t="shared" si="10"/>
        <v>4.87</v>
      </c>
      <c r="V24" s="5">
        <f t="shared" si="11"/>
        <v>3.0690219883911576</v>
      </c>
      <c r="W24" s="12">
        <v>5</v>
      </c>
      <c r="X24" s="12">
        <v>162.4</v>
      </c>
      <c r="Y24" s="5">
        <f t="shared" si="12"/>
        <v>812</v>
      </c>
      <c r="Z24" s="5">
        <f t="shared" si="13"/>
        <v>15</v>
      </c>
      <c r="AA24" s="5">
        <f t="shared" si="14"/>
        <v>14.649999999999999</v>
      </c>
      <c r="AB24" s="5">
        <f t="shared" si="15"/>
        <v>14.822482062021384</v>
      </c>
    </row>
    <row r="25" spans="2:28">
      <c r="B25" s="12">
        <v>1.85</v>
      </c>
      <c r="C25" s="12">
        <v>1</v>
      </c>
      <c r="D25" s="12">
        <v>19</v>
      </c>
      <c r="E25" s="9">
        <f>'2.Delta Pout'!D$6</f>
        <v>1.03</v>
      </c>
      <c r="F25" s="5">
        <f t="shared" si="0"/>
        <v>17.97</v>
      </c>
      <c r="G25" s="5">
        <f t="shared" si="1"/>
        <v>62.661386467233555</v>
      </c>
      <c r="H25" s="5">
        <f t="shared" si="2"/>
        <v>17.97</v>
      </c>
      <c r="I25" s="5">
        <f t="shared" si="3"/>
        <v>62.661386467233555</v>
      </c>
      <c r="J25" s="12">
        <v>4.95</v>
      </c>
      <c r="K25" s="12">
        <v>19.399999999999999</v>
      </c>
      <c r="L25" s="12">
        <v>19.3</v>
      </c>
      <c r="M25" s="12">
        <v>5.3</v>
      </c>
      <c r="N25" s="10">
        <f>'2.Delta Pout'!H$6</f>
        <v>0.57000000000000006</v>
      </c>
      <c r="O25" s="5">
        <f t="shared" si="4"/>
        <v>5.5200000000000005</v>
      </c>
      <c r="P25" s="5">
        <f t="shared" si="5"/>
        <v>3.5645113342624426</v>
      </c>
      <c r="Q25" s="5">
        <f t="shared" si="6"/>
        <v>19.97</v>
      </c>
      <c r="R25" s="5">
        <f t="shared" si="7"/>
        <v>99.311604842093388</v>
      </c>
      <c r="S25" s="5">
        <f t="shared" si="8"/>
        <v>19.87</v>
      </c>
      <c r="T25" s="5">
        <f t="shared" si="9"/>
        <v>97.050996724549066</v>
      </c>
      <c r="U25" s="5">
        <f t="shared" si="10"/>
        <v>5.87</v>
      </c>
      <c r="V25" s="5">
        <f t="shared" si="11"/>
        <v>3.8636697705406919</v>
      </c>
      <c r="W25" s="12">
        <v>5</v>
      </c>
      <c r="X25" s="12">
        <v>159.80000000000001</v>
      </c>
      <c r="Y25" s="5">
        <f t="shared" si="12"/>
        <v>799</v>
      </c>
      <c r="Z25" s="5">
        <f t="shared" si="13"/>
        <v>14.45</v>
      </c>
      <c r="AA25" s="5">
        <f t="shared" si="14"/>
        <v>14</v>
      </c>
      <c r="AB25" s="5">
        <f t="shared" si="15"/>
        <v>14.221762937094889</v>
      </c>
    </row>
    <row r="26" spans="2:28">
      <c r="B26" s="12">
        <v>1.85</v>
      </c>
      <c r="C26" s="12">
        <v>1</v>
      </c>
      <c r="D26" s="12">
        <v>20</v>
      </c>
      <c r="E26" s="9">
        <f>'2.Delta Pout'!D$6</f>
        <v>1.03</v>
      </c>
      <c r="F26" s="5">
        <f t="shared" si="0"/>
        <v>18.97</v>
      </c>
      <c r="G26" s="5">
        <f t="shared" si="1"/>
        <v>78.886011761855457</v>
      </c>
      <c r="H26" s="5">
        <f t="shared" si="2"/>
        <v>18.97</v>
      </c>
      <c r="I26" s="5">
        <f t="shared" si="3"/>
        <v>78.886011761855457</v>
      </c>
      <c r="J26" s="12">
        <v>5.6</v>
      </c>
      <c r="K26" s="12">
        <v>19.75</v>
      </c>
      <c r="L26" s="12">
        <v>19.649999999999999</v>
      </c>
      <c r="M26" s="12">
        <v>5.9</v>
      </c>
      <c r="N26" s="10">
        <f>'2.Delta Pout'!H$6</f>
        <v>0.57000000000000006</v>
      </c>
      <c r="O26" s="5">
        <f t="shared" si="4"/>
        <v>6.17</v>
      </c>
      <c r="P26" s="5">
        <f t="shared" si="5"/>
        <v>4.139996748197305</v>
      </c>
      <c r="Q26" s="5">
        <f t="shared" si="6"/>
        <v>20.32</v>
      </c>
      <c r="R26" s="5">
        <f t="shared" si="7"/>
        <v>107.64652136298356</v>
      </c>
      <c r="S26" s="5">
        <f t="shared" si="8"/>
        <v>20.22</v>
      </c>
      <c r="T26" s="5">
        <f t="shared" si="9"/>
        <v>105.19618738232228</v>
      </c>
      <c r="U26" s="5">
        <f t="shared" si="10"/>
        <v>6.4700000000000006</v>
      </c>
      <c r="V26" s="5">
        <f t="shared" si="11"/>
        <v>4.4360864393143258</v>
      </c>
      <c r="W26" s="12">
        <v>5</v>
      </c>
      <c r="X26" s="12">
        <v>162.5</v>
      </c>
      <c r="Y26" s="5">
        <f t="shared" si="12"/>
        <v>812.5</v>
      </c>
      <c r="Z26" s="5">
        <f t="shared" si="13"/>
        <v>14.15</v>
      </c>
      <c r="AA26" s="5">
        <f t="shared" si="14"/>
        <v>13.749999999999998</v>
      </c>
      <c r="AB26" s="5">
        <f t="shared" si="15"/>
        <v>13.9476979234131</v>
      </c>
    </row>
    <row r="27" spans="2:28">
      <c r="B27" s="12">
        <v>1.85</v>
      </c>
      <c r="C27" s="12">
        <v>1</v>
      </c>
      <c r="D27" s="12">
        <v>21</v>
      </c>
      <c r="E27" s="9">
        <f>'2.Delta Pout'!D$6</f>
        <v>1.03</v>
      </c>
      <c r="F27" s="5">
        <f t="shared" si="0"/>
        <v>19.97</v>
      </c>
      <c r="G27" s="5">
        <f t="shared" si="1"/>
        <v>99.311604842093388</v>
      </c>
      <c r="H27" s="5">
        <f t="shared" si="2"/>
        <v>19.97</v>
      </c>
      <c r="I27" s="5">
        <f t="shared" si="3"/>
        <v>99.311604842093388</v>
      </c>
      <c r="J27" s="12">
        <v>5.8</v>
      </c>
      <c r="K27" s="12">
        <v>19.899999999999999</v>
      </c>
      <c r="L27" s="12">
        <v>19.8</v>
      </c>
      <c r="M27" s="12">
        <v>6.1</v>
      </c>
      <c r="N27" s="10">
        <f>'2.Delta Pout'!H$6</f>
        <v>0.57000000000000006</v>
      </c>
      <c r="O27" s="5">
        <f t="shared" si="4"/>
        <v>6.37</v>
      </c>
      <c r="P27" s="5">
        <f t="shared" si="5"/>
        <v>4.33510878387529</v>
      </c>
      <c r="Q27" s="5">
        <f t="shared" si="6"/>
        <v>20.47</v>
      </c>
      <c r="R27" s="5">
        <f t="shared" si="7"/>
        <v>111.42945335917295</v>
      </c>
      <c r="S27" s="5">
        <f t="shared" si="8"/>
        <v>20.37</v>
      </c>
      <c r="T27" s="5">
        <f t="shared" si="9"/>
        <v>108.89300933334341</v>
      </c>
      <c r="U27" s="5">
        <f t="shared" si="10"/>
        <v>6.67</v>
      </c>
      <c r="V27" s="5">
        <f t="shared" si="11"/>
        <v>4.6451527522274949</v>
      </c>
      <c r="W27" s="12">
        <v>5</v>
      </c>
      <c r="X27" s="12">
        <v>163.80000000000001</v>
      </c>
      <c r="Y27" s="5">
        <f t="shared" si="12"/>
        <v>819</v>
      </c>
      <c r="Z27" s="5">
        <f t="shared" si="13"/>
        <v>14.099999999999998</v>
      </c>
      <c r="AA27" s="5">
        <f t="shared" si="14"/>
        <v>13.700000000000001</v>
      </c>
      <c r="AB27" s="5">
        <f t="shared" si="15"/>
        <v>13.897697923413102</v>
      </c>
    </row>
    <row r="28" spans="2:28">
      <c r="B28" s="12">
        <v>1.85</v>
      </c>
      <c r="C28" s="12">
        <v>1</v>
      </c>
      <c r="D28" s="12">
        <v>22</v>
      </c>
      <c r="E28" s="9">
        <f>'2.Delta Pout'!D$6</f>
        <v>1.03</v>
      </c>
      <c r="F28" s="5">
        <f t="shared" si="0"/>
        <v>20.97</v>
      </c>
      <c r="G28" s="5">
        <f t="shared" si="1"/>
        <v>125.02590302177202</v>
      </c>
      <c r="H28" s="5">
        <f t="shared" si="2"/>
        <v>20.97</v>
      </c>
      <c r="I28" s="5">
        <f t="shared" si="3"/>
        <v>125.02590302177202</v>
      </c>
      <c r="J28" s="12">
        <v>6.5</v>
      </c>
      <c r="K28" s="12">
        <v>20.25</v>
      </c>
      <c r="L28" s="12">
        <v>20.16</v>
      </c>
      <c r="M28" s="12">
        <v>6.7</v>
      </c>
      <c r="N28" s="10">
        <f>'2.Delta Pout'!H$6</f>
        <v>0.57000000000000006</v>
      </c>
      <c r="O28" s="5">
        <f t="shared" si="4"/>
        <v>7.07</v>
      </c>
      <c r="P28" s="5">
        <f t="shared" si="5"/>
        <v>5.0933087105719554</v>
      </c>
      <c r="Q28" s="5">
        <f t="shared" si="6"/>
        <v>20.82</v>
      </c>
      <c r="R28" s="5">
        <f t="shared" si="7"/>
        <v>120.78138351067804</v>
      </c>
      <c r="S28" s="5">
        <f t="shared" si="8"/>
        <v>20.73</v>
      </c>
      <c r="T28" s="5">
        <f t="shared" si="9"/>
        <v>118.30415557251649</v>
      </c>
      <c r="U28" s="5">
        <f t="shared" si="10"/>
        <v>7.2700000000000005</v>
      </c>
      <c r="V28" s="5">
        <f t="shared" si="11"/>
        <v>5.3333489548762119</v>
      </c>
      <c r="W28" s="12">
        <v>5</v>
      </c>
      <c r="X28" s="12">
        <v>163.69999999999999</v>
      </c>
      <c r="Y28" s="5">
        <f t="shared" si="12"/>
        <v>818.5</v>
      </c>
      <c r="Z28" s="5">
        <f t="shared" si="13"/>
        <v>13.75</v>
      </c>
      <c r="AA28" s="5">
        <f t="shared" si="14"/>
        <v>13.46</v>
      </c>
      <c r="AB28" s="5">
        <f t="shared" si="15"/>
        <v>13.604081941742107</v>
      </c>
    </row>
    <row r="29" spans="2:28">
      <c r="B29" s="12">
        <v>1.85</v>
      </c>
      <c r="C29" s="12">
        <v>1</v>
      </c>
      <c r="D29" s="12">
        <v>23</v>
      </c>
      <c r="E29" s="9">
        <f>'2.Delta Pout'!D$6</f>
        <v>1.03</v>
      </c>
      <c r="F29" s="5">
        <f t="shared" si="0"/>
        <v>21.97</v>
      </c>
      <c r="G29" s="5">
        <f t="shared" si="1"/>
        <v>157.39828644662208</v>
      </c>
      <c r="H29" s="5">
        <f t="shared" si="2"/>
        <v>21.97</v>
      </c>
      <c r="I29" s="5">
        <f t="shared" si="3"/>
        <v>157.39828644662208</v>
      </c>
      <c r="J29" s="12">
        <v>7.15</v>
      </c>
      <c r="K29" s="12">
        <v>20.45</v>
      </c>
      <c r="L29" s="12">
        <v>20.350000000000001</v>
      </c>
      <c r="M29" s="12">
        <v>7.25</v>
      </c>
      <c r="N29" s="10">
        <f>'2.Delta Pout'!H$6</f>
        <v>0.57000000000000006</v>
      </c>
      <c r="O29" s="5">
        <f t="shared" si="4"/>
        <v>7.7200000000000006</v>
      </c>
      <c r="P29" s="5">
        <f t="shared" si="5"/>
        <v>5.9156163417547409</v>
      </c>
      <c r="Q29" s="5">
        <f t="shared" si="6"/>
        <v>21.02</v>
      </c>
      <c r="R29" s="5">
        <f t="shared" si="7"/>
        <v>126.47363474711513</v>
      </c>
      <c r="S29" s="5">
        <f t="shared" si="8"/>
        <v>20.92</v>
      </c>
      <c r="T29" s="5">
        <f t="shared" si="9"/>
        <v>123.59474334445116</v>
      </c>
      <c r="U29" s="5">
        <f t="shared" si="10"/>
        <v>7.82</v>
      </c>
      <c r="V29" s="5">
        <f t="shared" si="11"/>
        <v>6.0534087475391365</v>
      </c>
      <c r="W29" s="12">
        <v>5</v>
      </c>
      <c r="X29" s="12">
        <v>162.9</v>
      </c>
      <c r="Y29" s="5">
        <f t="shared" si="12"/>
        <v>814.5</v>
      </c>
      <c r="Z29" s="5">
        <f t="shared" si="13"/>
        <v>13.299999999999999</v>
      </c>
      <c r="AA29" s="5">
        <f t="shared" si="14"/>
        <v>13.100000000000001</v>
      </c>
      <c r="AB29" s="5">
        <f t="shared" si="15"/>
        <v>13.200000000000001</v>
      </c>
    </row>
    <row r="30" spans="2:28">
      <c r="B30" s="12">
        <v>1.85</v>
      </c>
      <c r="C30" s="12">
        <v>1</v>
      </c>
      <c r="D30" s="12">
        <v>24</v>
      </c>
      <c r="E30" s="9">
        <f>'2.Delta Pout'!D$6</f>
        <v>1.03</v>
      </c>
      <c r="F30" s="5">
        <f t="shared" si="0"/>
        <v>22.97</v>
      </c>
      <c r="G30" s="5">
        <f t="shared" si="1"/>
        <v>198.15270258050981</v>
      </c>
      <c r="H30" s="5">
        <f t="shared" si="2"/>
        <v>22.97</v>
      </c>
      <c r="I30" s="5">
        <f t="shared" si="3"/>
        <v>198.15270258050981</v>
      </c>
      <c r="J30" s="12">
        <v>7.85</v>
      </c>
      <c r="K30" s="12">
        <v>20.6</v>
      </c>
      <c r="L30" s="12">
        <v>20.5</v>
      </c>
      <c r="M30" s="12">
        <v>7.85</v>
      </c>
      <c r="N30" s="10">
        <f>'2.Delta Pout'!H$6</f>
        <v>0.57000000000000006</v>
      </c>
      <c r="O30" s="5">
        <f t="shared" si="4"/>
        <v>8.42</v>
      </c>
      <c r="P30" s="5">
        <f t="shared" si="5"/>
        <v>6.9502431758879686</v>
      </c>
      <c r="Q30" s="5">
        <f t="shared" si="6"/>
        <v>21.17</v>
      </c>
      <c r="R30" s="5">
        <f t="shared" si="7"/>
        <v>130.91819229994081</v>
      </c>
      <c r="S30" s="5">
        <f t="shared" si="8"/>
        <v>21.07</v>
      </c>
      <c r="T30" s="5">
        <f t="shared" si="9"/>
        <v>127.93813041575257</v>
      </c>
      <c r="U30" s="5">
        <f t="shared" si="10"/>
        <v>8.42</v>
      </c>
      <c r="V30" s="5">
        <f t="shared" si="11"/>
        <v>6.9502431758879686</v>
      </c>
      <c r="W30" s="12">
        <v>5</v>
      </c>
      <c r="X30" s="12">
        <v>161.9</v>
      </c>
      <c r="Y30" s="5">
        <f t="shared" si="12"/>
        <v>809.5</v>
      </c>
      <c r="Z30" s="5">
        <f t="shared" si="13"/>
        <v>12.750000000000002</v>
      </c>
      <c r="AA30" s="5">
        <f t="shared" si="14"/>
        <v>12.65</v>
      </c>
      <c r="AB30" s="5">
        <f t="shared" si="15"/>
        <v>12.700287816778481</v>
      </c>
    </row>
    <row r="31" spans="2:28">
      <c r="B31" s="12">
        <v>1.85</v>
      </c>
      <c r="C31" s="12">
        <v>1</v>
      </c>
      <c r="D31" s="12">
        <v>25</v>
      </c>
      <c r="E31" s="9">
        <f>'2.Delta Pout'!D$6</f>
        <v>1.03</v>
      </c>
      <c r="F31" s="5">
        <f t="shared" si="0"/>
        <v>23.97</v>
      </c>
      <c r="G31" s="5">
        <f t="shared" si="1"/>
        <v>249.45947269429544</v>
      </c>
      <c r="H31" s="5">
        <f t="shared" si="2"/>
        <v>23.97</v>
      </c>
      <c r="I31" s="5">
        <f t="shared" si="3"/>
        <v>249.45947269429544</v>
      </c>
      <c r="J31" s="12">
        <v>8.1</v>
      </c>
      <c r="K31" s="12">
        <v>20.65</v>
      </c>
      <c r="L31" s="12">
        <v>20.55</v>
      </c>
      <c r="M31" s="12">
        <v>8.0500000000000007</v>
      </c>
      <c r="N31" s="10">
        <f>'2.Delta Pout'!H$6</f>
        <v>0.57000000000000006</v>
      </c>
      <c r="O31" s="5">
        <f t="shared" si="4"/>
        <v>8.67</v>
      </c>
      <c r="P31" s="5">
        <f t="shared" si="5"/>
        <v>7.362070974947363</v>
      </c>
      <c r="Q31" s="5">
        <f t="shared" si="6"/>
        <v>21.22</v>
      </c>
      <c r="R31" s="5">
        <f t="shared" si="7"/>
        <v>132.43415351946643</v>
      </c>
      <c r="S31" s="5">
        <f t="shared" si="8"/>
        <v>21.12</v>
      </c>
      <c r="T31" s="5">
        <f t="shared" si="9"/>
        <v>129.41958414499871</v>
      </c>
      <c r="U31" s="5">
        <f t="shared" si="10"/>
        <v>8.620000000000001</v>
      </c>
      <c r="V31" s="5">
        <f t="shared" si="11"/>
        <v>7.277798045368244</v>
      </c>
      <c r="W31" s="12">
        <v>5</v>
      </c>
      <c r="X31" s="12">
        <v>161.6</v>
      </c>
      <c r="Y31" s="5">
        <f t="shared" si="12"/>
        <v>808</v>
      </c>
      <c r="Z31" s="5">
        <f t="shared" si="13"/>
        <v>12.549999999999999</v>
      </c>
      <c r="AA31" s="5">
        <f t="shared" si="14"/>
        <v>12.5</v>
      </c>
      <c r="AB31" s="5">
        <f t="shared" si="15"/>
        <v>12.525215861391716</v>
      </c>
    </row>
    <row r="32" spans="2:28">
      <c r="B32" s="12">
        <v>1.85</v>
      </c>
      <c r="C32" s="12">
        <v>1</v>
      </c>
      <c r="D32" s="12">
        <v>26</v>
      </c>
      <c r="E32" s="9">
        <f>'2.Delta Pout'!D$6</f>
        <v>1.03</v>
      </c>
      <c r="F32" s="5">
        <f t="shared" si="0"/>
        <v>24.97</v>
      </c>
      <c r="G32" s="5">
        <f t="shared" si="1"/>
        <v>314.05086938762196</v>
      </c>
      <c r="H32" s="5">
        <f t="shared" si="2"/>
        <v>24.97</v>
      </c>
      <c r="I32" s="5">
        <f t="shared" si="3"/>
        <v>314.05086938762196</v>
      </c>
      <c r="J32" s="12">
        <v>8.0500000000000007</v>
      </c>
      <c r="K32" s="12">
        <v>20.65</v>
      </c>
      <c r="L32" s="12">
        <v>20.55</v>
      </c>
      <c r="M32" s="12">
        <v>8.0500000000000007</v>
      </c>
      <c r="N32" s="10">
        <f>'2.Delta Pout'!H$6</f>
        <v>0.57000000000000006</v>
      </c>
      <c r="O32" s="5">
        <f t="shared" si="4"/>
        <v>8.620000000000001</v>
      </c>
      <c r="P32" s="5">
        <f t="shared" si="5"/>
        <v>7.277798045368244</v>
      </c>
      <c r="Q32" s="5">
        <f t="shared" si="6"/>
        <v>21.22</v>
      </c>
      <c r="R32" s="5">
        <f t="shared" si="7"/>
        <v>132.43415351946643</v>
      </c>
      <c r="S32" s="5">
        <f t="shared" si="8"/>
        <v>21.12</v>
      </c>
      <c r="T32" s="5">
        <f t="shared" si="9"/>
        <v>129.41958414499871</v>
      </c>
      <c r="U32" s="5">
        <f t="shared" si="10"/>
        <v>8.620000000000001</v>
      </c>
      <c r="V32" s="5">
        <f t="shared" si="11"/>
        <v>7.277798045368244</v>
      </c>
      <c r="W32" s="12">
        <v>5</v>
      </c>
      <c r="X32" s="12">
        <v>161.5</v>
      </c>
      <c r="Y32" s="5">
        <f t="shared" si="12"/>
        <v>807.5</v>
      </c>
      <c r="Z32" s="5">
        <f t="shared" si="13"/>
        <v>12.599999999999998</v>
      </c>
      <c r="AA32" s="5">
        <f t="shared" si="14"/>
        <v>12.5</v>
      </c>
      <c r="AB32" s="5">
        <f t="shared" si="15"/>
        <v>12.550287816778479</v>
      </c>
    </row>
    <row r="33" spans="2:28">
      <c r="B33" s="12">
        <v>1.85</v>
      </c>
      <c r="C33" s="12">
        <v>1</v>
      </c>
      <c r="D33" s="12">
        <v>27</v>
      </c>
      <c r="E33" s="9">
        <f>'2.Delta Pout'!D$6</f>
        <v>1.03</v>
      </c>
      <c r="F33" s="5">
        <f t="shared" si="0"/>
        <v>25.97</v>
      </c>
      <c r="G33" s="5">
        <f t="shared" si="1"/>
        <v>395.36662006812816</v>
      </c>
      <c r="H33" s="5">
        <f t="shared" si="2"/>
        <v>25.97</v>
      </c>
      <c r="I33" s="5">
        <f t="shared" si="3"/>
        <v>395.36662006812816</v>
      </c>
      <c r="J33" s="12">
        <v>8.1</v>
      </c>
      <c r="K33" s="12">
        <v>20.7</v>
      </c>
      <c r="L33" s="12">
        <v>20.55</v>
      </c>
      <c r="M33" s="12">
        <v>8.1</v>
      </c>
      <c r="N33" s="10">
        <f>'2.Delta Pout'!H$6</f>
        <v>0.57000000000000006</v>
      </c>
      <c r="O33" s="5">
        <f t="shared" si="4"/>
        <v>8.67</v>
      </c>
      <c r="P33" s="5">
        <f t="shared" si="5"/>
        <v>7.362070974947363</v>
      </c>
      <c r="Q33" s="5">
        <f t="shared" si="6"/>
        <v>21.27</v>
      </c>
      <c r="R33" s="5">
        <f t="shared" si="7"/>
        <v>133.96766874259347</v>
      </c>
      <c r="S33" s="5">
        <f t="shared" si="8"/>
        <v>21.12</v>
      </c>
      <c r="T33" s="5">
        <f t="shared" si="9"/>
        <v>129.41958414499871</v>
      </c>
      <c r="U33" s="5">
        <f t="shared" si="10"/>
        <v>8.67</v>
      </c>
      <c r="V33" s="5">
        <f t="shared" si="11"/>
        <v>7.362070974947363</v>
      </c>
      <c r="W33" s="12">
        <v>5</v>
      </c>
      <c r="X33" s="12">
        <v>161.5</v>
      </c>
      <c r="Y33" s="5">
        <f t="shared" si="12"/>
        <v>807.5</v>
      </c>
      <c r="Z33" s="5">
        <f t="shared" si="13"/>
        <v>12.6</v>
      </c>
      <c r="AA33" s="5">
        <f t="shared" si="14"/>
        <v>12.450000000000001</v>
      </c>
      <c r="AB33" s="5">
        <f t="shared" si="15"/>
        <v>12.525647569870713</v>
      </c>
    </row>
    <row r="34" spans="2:28">
      <c r="B34" s="12">
        <v>1.85</v>
      </c>
      <c r="C34" s="12">
        <v>1</v>
      </c>
      <c r="D34" s="12">
        <v>28</v>
      </c>
      <c r="E34" s="9">
        <f>'2.Delta Pout'!D$6</f>
        <v>1.03</v>
      </c>
      <c r="F34" s="5">
        <f t="shared" si="0"/>
        <v>26.97</v>
      </c>
      <c r="G34" s="5">
        <f t="shared" si="1"/>
        <v>497.73708497893625</v>
      </c>
      <c r="H34" s="5">
        <f t="shared" si="2"/>
        <v>26.97</v>
      </c>
      <c r="I34" s="5">
        <f t="shared" si="3"/>
        <v>497.73708497893625</v>
      </c>
      <c r="J34" s="12">
        <v>8.1</v>
      </c>
      <c r="K34" s="12">
        <v>20.65</v>
      </c>
      <c r="L34" s="12">
        <v>20.55</v>
      </c>
      <c r="M34" s="12">
        <v>8.1</v>
      </c>
      <c r="N34" s="10">
        <f>'2.Delta Pout'!H$6</f>
        <v>0.57000000000000006</v>
      </c>
      <c r="O34" s="5">
        <f t="shared" si="4"/>
        <v>8.67</v>
      </c>
      <c r="P34" s="5">
        <f t="shared" si="5"/>
        <v>7.362070974947363</v>
      </c>
      <c r="Q34" s="5">
        <f t="shared" si="6"/>
        <v>21.22</v>
      </c>
      <c r="R34" s="5">
        <f t="shared" si="7"/>
        <v>132.43415351946643</v>
      </c>
      <c r="S34" s="5">
        <f t="shared" si="8"/>
        <v>21.12</v>
      </c>
      <c r="T34" s="5">
        <f t="shared" si="9"/>
        <v>129.41958414499871</v>
      </c>
      <c r="U34" s="5">
        <f t="shared" si="10"/>
        <v>8.67</v>
      </c>
      <c r="V34" s="5">
        <f t="shared" si="11"/>
        <v>7.362070974947363</v>
      </c>
      <c r="W34" s="12">
        <v>5</v>
      </c>
      <c r="X34" s="12">
        <v>161.5</v>
      </c>
      <c r="Y34" s="5">
        <f t="shared" si="12"/>
        <v>807.5</v>
      </c>
      <c r="Z34" s="5">
        <f t="shared" si="13"/>
        <v>12.549999999999999</v>
      </c>
      <c r="AA34" s="5">
        <f t="shared" si="14"/>
        <v>12.450000000000001</v>
      </c>
      <c r="AB34" s="5">
        <f t="shared" si="15"/>
        <v>12.50028781677848</v>
      </c>
    </row>
    <row r="35" spans="2:28">
      <c r="B35" s="12">
        <v>1.85</v>
      </c>
      <c r="C35" s="12">
        <v>1</v>
      </c>
      <c r="D35" s="12">
        <v>29</v>
      </c>
      <c r="E35" s="9">
        <f>'2.Delta Pout'!D$6</f>
        <v>1.03</v>
      </c>
      <c r="F35" s="5">
        <f t="shared" si="0"/>
        <v>27.97</v>
      </c>
      <c r="G35" s="5">
        <f t="shared" si="1"/>
        <v>626.61386467233513</v>
      </c>
      <c r="H35" s="5">
        <f t="shared" si="2"/>
        <v>27.97</v>
      </c>
      <c r="I35" s="5">
        <f t="shared" si="3"/>
        <v>626.61386467233513</v>
      </c>
      <c r="J35" s="12">
        <v>8.1</v>
      </c>
      <c r="K35" s="12">
        <v>20.65</v>
      </c>
      <c r="L35" s="12">
        <v>20.55</v>
      </c>
      <c r="M35" s="12">
        <v>8.1</v>
      </c>
      <c r="N35" s="10">
        <f>'2.Delta Pout'!H$6</f>
        <v>0.57000000000000006</v>
      </c>
      <c r="O35" s="5">
        <f t="shared" si="4"/>
        <v>8.67</v>
      </c>
      <c r="P35" s="5">
        <f t="shared" si="5"/>
        <v>7.362070974947363</v>
      </c>
      <c r="Q35" s="5">
        <f t="shared" si="6"/>
        <v>21.22</v>
      </c>
      <c r="R35" s="5">
        <f t="shared" si="7"/>
        <v>132.43415351946643</v>
      </c>
      <c r="S35" s="5">
        <f t="shared" si="8"/>
        <v>21.12</v>
      </c>
      <c r="T35" s="5">
        <f t="shared" si="9"/>
        <v>129.41958414499871</v>
      </c>
      <c r="U35" s="5">
        <f t="shared" si="10"/>
        <v>8.67</v>
      </c>
      <c r="V35" s="5">
        <f t="shared" si="11"/>
        <v>7.362070974947363</v>
      </c>
      <c r="W35" s="12">
        <v>5</v>
      </c>
      <c r="X35" s="12">
        <v>161.5</v>
      </c>
      <c r="Y35" s="5">
        <f t="shared" si="12"/>
        <v>807.5</v>
      </c>
      <c r="Z35" s="5">
        <f t="shared" si="13"/>
        <v>12.549999999999999</v>
      </c>
      <c r="AA35" s="5">
        <f t="shared" si="14"/>
        <v>12.450000000000001</v>
      </c>
      <c r="AB35" s="5">
        <f t="shared" si="15"/>
        <v>12.50028781677848</v>
      </c>
    </row>
    <row r="36" spans="2:28">
      <c r="B36" s="12">
        <v>1.85</v>
      </c>
      <c r="C36" s="12">
        <v>1</v>
      </c>
      <c r="D36" s="12">
        <v>30</v>
      </c>
      <c r="E36" s="9">
        <f>'2.Delta Pout'!D$6</f>
        <v>1.03</v>
      </c>
      <c r="F36" s="5">
        <f t="shared" si="0"/>
        <v>28.97</v>
      </c>
      <c r="G36" s="5">
        <f t="shared" si="1"/>
        <v>788.86011761855468</v>
      </c>
      <c r="H36" s="5">
        <f t="shared" si="2"/>
        <v>28.97</v>
      </c>
      <c r="I36" s="5">
        <f t="shared" si="3"/>
        <v>788.86011761855468</v>
      </c>
      <c r="J36" s="12">
        <v>8.1</v>
      </c>
      <c r="K36" s="12">
        <v>20.65</v>
      </c>
      <c r="L36" s="12">
        <v>20.55</v>
      </c>
      <c r="M36" s="12">
        <v>8.1</v>
      </c>
      <c r="N36" s="10">
        <f>'2.Delta Pout'!H$6</f>
        <v>0.57000000000000006</v>
      </c>
      <c r="O36" s="5">
        <f t="shared" si="4"/>
        <v>8.67</v>
      </c>
      <c r="P36" s="5">
        <f t="shared" si="5"/>
        <v>7.362070974947363</v>
      </c>
      <c r="Q36" s="5">
        <f t="shared" si="6"/>
        <v>21.22</v>
      </c>
      <c r="R36" s="5">
        <f t="shared" si="7"/>
        <v>132.43415351946643</v>
      </c>
      <c r="S36" s="5">
        <f t="shared" si="8"/>
        <v>21.12</v>
      </c>
      <c r="T36" s="5">
        <f t="shared" si="9"/>
        <v>129.41958414499871</v>
      </c>
      <c r="U36" s="5">
        <f t="shared" si="10"/>
        <v>8.67</v>
      </c>
      <c r="V36" s="5">
        <f t="shared" si="11"/>
        <v>7.362070974947363</v>
      </c>
      <c r="W36" s="12">
        <v>5</v>
      </c>
      <c r="X36" s="12">
        <v>161.5</v>
      </c>
      <c r="Y36" s="5">
        <f t="shared" si="12"/>
        <v>807.5</v>
      </c>
      <c r="Z36" s="5">
        <f t="shared" si="13"/>
        <v>12.549999999999999</v>
      </c>
      <c r="AA36" s="5">
        <f t="shared" si="14"/>
        <v>12.450000000000001</v>
      </c>
      <c r="AB36" s="5">
        <f t="shared" si="15"/>
        <v>12.50028781677848</v>
      </c>
    </row>
  </sheetData>
  <mergeCells count="1">
    <mergeCell ref="B2:Y2"/>
  </mergeCells>
  <phoneticPr fontId="1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36"/>
  <sheetViews>
    <sheetView showGridLines="0" tabSelected="1" zoomScaleNormal="100" workbookViewId="0">
      <selection activeCell="T30" sqref="T30"/>
    </sheetView>
  </sheetViews>
  <sheetFormatPr defaultColWidth="9.21875" defaultRowHeight="14.4"/>
  <cols>
    <col min="2" max="2" width="11.44140625" customWidth="1"/>
    <col min="3" max="3" width="8.21875" customWidth="1"/>
    <col min="4" max="4" width="12.5546875" customWidth="1"/>
    <col min="5" max="5" width="10.5546875" customWidth="1"/>
    <col min="6" max="6" width="25.6640625" customWidth="1"/>
    <col min="7" max="7" width="12.77734375" customWidth="1"/>
    <col min="11" max="11" width="10.5546875" customWidth="1"/>
    <col min="12" max="12" width="20.5546875" customWidth="1"/>
    <col min="13" max="17" width="14.88671875" customWidth="1"/>
    <col min="20" max="20" width="12.44140625" customWidth="1"/>
    <col min="21" max="21" width="7.33203125" customWidth="1"/>
  </cols>
  <sheetData>
    <row r="2" spans="2:22" ht="33" customHeight="1">
      <c r="B2" s="15" t="s">
        <v>52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4" spans="2:22" ht="63" customHeight="1">
      <c r="B4" s="7" t="s">
        <v>29</v>
      </c>
      <c r="C4" s="8" t="s">
        <v>30</v>
      </c>
      <c r="D4" s="7" t="s">
        <v>11</v>
      </c>
      <c r="E4" s="8" t="s">
        <v>20</v>
      </c>
      <c r="F4" s="7" t="s">
        <v>53</v>
      </c>
      <c r="G4" s="6" t="s">
        <v>54</v>
      </c>
      <c r="H4" s="7" t="s">
        <v>55</v>
      </c>
      <c r="I4" s="7" t="s">
        <v>56</v>
      </c>
      <c r="J4" s="7" t="s">
        <v>57</v>
      </c>
      <c r="K4" s="8" t="s">
        <v>21</v>
      </c>
      <c r="L4" s="7" t="s">
        <v>58</v>
      </c>
      <c r="M4" s="6" t="s">
        <v>62</v>
      </c>
      <c r="N4" s="7" t="s">
        <v>63</v>
      </c>
      <c r="O4" s="6" t="s">
        <v>59</v>
      </c>
      <c r="P4" s="7" t="s">
        <v>60</v>
      </c>
      <c r="Q4" s="6" t="s">
        <v>61</v>
      </c>
      <c r="R4" s="6" t="s">
        <v>8</v>
      </c>
      <c r="S4" s="6" t="s">
        <v>9</v>
      </c>
      <c r="T4" s="6" t="s">
        <v>10</v>
      </c>
      <c r="U4" s="6" t="s">
        <v>64</v>
      </c>
      <c r="V4" s="6" t="s">
        <v>65</v>
      </c>
    </row>
    <row r="5" spans="2:22">
      <c r="B5" s="5" t="s">
        <v>1</v>
      </c>
      <c r="C5" s="5"/>
      <c r="D5" s="5" t="s">
        <v>2</v>
      </c>
      <c r="E5" s="5" t="s">
        <v>3</v>
      </c>
      <c r="F5" s="5" t="s">
        <v>2</v>
      </c>
      <c r="G5" s="5" t="s">
        <v>4</v>
      </c>
      <c r="H5" s="5" t="s">
        <v>2</v>
      </c>
      <c r="I5" s="5" t="s">
        <v>2</v>
      </c>
      <c r="J5" s="5" t="s">
        <v>2</v>
      </c>
      <c r="K5" s="5" t="s">
        <v>3</v>
      </c>
      <c r="L5" s="5" t="s">
        <v>2</v>
      </c>
      <c r="M5" s="5" t="s">
        <v>2</v>
      </c>
      <c r="N5" s="5" t="s">
        <v>2</v>
      </c>
      <c r="O5" s="5" t="s">
        <v>4</v>
      </c>
      <c r="P5" s="5" t="s">
        <v>4</v>
      </c>
      <c r="Q5" s="5" t="s">
        <v>4</v>
      </c>
      <c r="R5" s="2" t="s">
        <v>5</v>
      </c>
      <c r="S5" s="2" t="s">
        <v>6</v>
      </c>
      <c r="T5" s="2" t="s">
        <v>4</v>
      </c>
      <c r="U5" s="2" t="s">
        <v>48</v>
      </c>
      <c r="V5" s="2" t="s">
        <v>48</v>
      </c>
    </row>
    <row r="6" spans="2:22">
      <c r="B6" s="12"/>
      <c r="C6" s="12"/>
      <c r="D6" s="12">
        <v>0</v>
      </c>
      <c r="E6" s="9"/>
      <c r="F6" s="5"/>
      <c r="G6" s="5"/>
      <c r="H6" s="12"/>
      <c r="I6" s="12"/>
      <c r="J6" s="12"/>
      <c r="K6" s="10"/>
      <c r="L6" s="5"/>
      <c r="M6" s="5"/>
      <c r="N6" s="5"/>
      <c r="O6" s="5"/>
      <c r="P6" s="5"/>
      <c r="Q6" s="5"/>
      <c r="R6" s="12"/>
      <c r="S6" s="12"/>
      <c r="T6" s="5"/>
      <c r="U6" s="5">
        <v>-57</v>
      </c>
      <c r="V6" s="5">
        <v>-57</v>
      </c>
    </row>
    <row r="7" spans="2:22">
      <c r="B7" s="12"/>
      <c r="C7" s="12"/>
      <c r="D7" s="12">
        <v>1</v>
      </c>
      <c r="E7" s="9"/>
      <c r="F7" s="5"/>
      <c r="G7" s="5"/>
      <c r="H7" s="12"/>
      <c r="I7" s="12"/>
      <c r="J7" s="12"/>
      <c r="K7" s="10"/>
      <c r="L7" s="5"/>
      <c r="M7" s="5"/>
      <c r="N7" s="5"/>
      <c r="O7" s="5"/>
      <c r="P7" s="5"/>
      <c r="Q7" s="5"/>
      <c r="R7" s="12"/>
      <c r="S7" s="12"/>
      <c r="T7" s="5"/>
      <c r="U7" s="5">
        <v>-55</v>
      </c>
      <c r="V7" s="5">
        <v>-54</v>
      </c>
    </row>
    <row r="8" spans="2:22">
      <c r="B8" s="12"/>
      <c r="C8" s="12"/>
      <c r="D8" s="12">
        <v>2</v>
      </c>
      <c r="E8" s="9"/>
      <c r="F8" s="5"/>
      <c r="G8" s="5"/>
      <c r="H8" s="12"/>
      <c r="I8" s="12"/>
      <c r="J8" s="12"/>
      <c r="K8" s="10"/>
      <c r="L8" s="5"/>
      <c r="M8" s="5"/>
      <c r="N8" s="5"/>
      <c r="O8" s="5"/>
      <c r="P8" s="5"/>
      <c r="Q8" s="5"/>
      <c r="R8" s="12"/>
      <c r="S8" s="12"/>
      <c r="T8" s="5"/>
      <c r="U8" s="5">
        <v>-56</v>
      </c>
      <c r="V8" s="5">
        <v>-53</v>
      </c>
    </row>
    <row r="9" spans="2:22">
      <c r="B9" s="12"/>
      <c r="C9" s="12"/>
      <c r="D9" s="12">
        <v>3</v>
      </c>
      <c r="E9" s="9"/>
      <c r="F9" s="5"/>
      <c r="G9" s="5"/>
      <c r="H9" s="12"/>
      <c r="I9" s="12"/>
      <c r="J9" s="12"/>
      <c r="K9" s="10"/>
      <c r="L9" s="5"/>
      <c r="M9" s="5"/>
      <c r="N9" s="5"/>
      <c r="O9" s="5"/>
      <c r="P9" s="5"/>
      <c r="Q9" s="5"/>
      <c r="R9" s="12"/>
      <c r="S9" s="12"/>
      <c r="T9" s="5"/>
      <c r="U9" s="5">
        <v>-54</v>
      </c>
      <c r="V9" s="5">
        <v>-52</v>
      </c>
    </row>
    <row r="10" spans="2:22">
      <c r="B10" s="12"/>
      <c r="C10" s="12"/>
      <c r="D10" s="12">
        <v>4</v>
      </c>
      <c r="E10" s="9"/>
      <c r="F10" s="5"/>
      <c r="G10" s="5"/>
      <c r="H10" s="12"/>
      <c r="I10" s="12"/>
      <c r="J10" s="12"/>
      <c r="K10" s="10"/>
      <c r="L10" s="5"/>
      <c r="M10" s="5"/>
      <c r="N10" s="5"/>
      <c r="O10" s="5"/>
      <c r="P10" s="5"/>
      <c r="Q10" s="5"/>
      <c r="R10" s="12"/>
      <c r="S10" s="12"/>
      <c r="T10" s="5"/>
      <c r="U10" s="5">
        <v>-52</v>
      </c>
      <c r="V10" s="5">
        <v>-50</v>
      </c>
    </row>
    <row r="11" spans="2:22">
      <c r="B11" s="12"/>
      <c r="C11" s="12"/>
      <c r="D11" s="12">
        <v>5</v>
      </c>
      <c r="E11" s="9"/>
      <c r="F11" s="5"/>
      <c r="G11" s="5"/>
      <c r="H11" s="12"/>
      <c r="I11" s="12"/>
      <c r="J11" s="12"/>
      <c r="K11" s="10"/>
      <c r="L11" s="5"/>
      <c r="M11" s="5"/>
      <c r="N11" s="5"/>
      <c r="O11" s="5"/>
      <c r="P11" s="5"/>
      <c r="Q11" s="5"/>
      <c r="R11" s="12"/>
      <c r="S11" s="12"/>
      <c r="T11" s="5"/>
      <c r="U11" s="5">
        <v>-50</v>
      </c>
      <c r="V11" s="5">
        <v>-48</v>
      </c>
    </row>
    <row r="12" spans="2:22">
      <c r="B12" s="12"/>
      <c r="C12" s="12"/>
      <c r="D12" s="12">
        <v>6</v>
      </c>
      <c r="E12" s="9"/>
      <c r="F12" s="5"/>
      <c r="G12" s="5"/>
      <c r="H12" s="12"/>
      <c r="I12" s="12"/>
      <c r="J12" s="12"/>
      <c r="K12" s="10"/>
      <c r="L12" s="5"/>
      <c r="M12" s="5"/>
      <c r="N12" s="5"/>
      <c r="O12" s="5"/>
      <c r="P12" s="5"/>
      <c r="Q12" s="5"/>
      <c r="R12" s="12"/>
      <c r="S12" s="12"/>
      <c r="T12" s="5"/>
      <c r="U12" s="5">
        <v>-48</v>
      </c>
      <c r="V12" s="5">
        <v>-47</v>
      </c>
    </row>
    <row r="13" spans="2:22">
      <c r="B13" s="12"/>
      <c r="C13" s="12"/>
      <c r="D13" s="12">
        <v>7</v>
      </c>
      <c r="E13" s="9"/>
      <c r="F13" s="5"/>
      <c r="G13" s="5"/>
      <c r="H13" s="12"/>
      <c r="I13" s="12"/>
      <c r="J13" s="12"/>
      <c r="K13" s="10"/>
      <c r="L13" s="5"/>
      <c r="M13" s="5"/>
      <c r="N13" s="5"/>
      <c r="O13" s="5"/>
      <c r="P13" s="5"/>
      <c r="Q13" s="5"/>
      <c r="R13" s="12"/>
      <c r="S13" s="12"/>
      <c r="T13" s="5"/>
      <c r="U13" s="5">
        <v>-46</v>
      </c>
      <c r="V13" s="5">
        <v>-44</v>
      </c>
    </row>
    <row r="14" spans="2:22">
      <c r="B14" s="12"/>
      <c r="C14" s="12"/>
      <c r="D14" s="12">
        <v>8</v>
      </c>
      <c r="E14" s="9"/>
      <c r="F14" s="5"/>
      <c r="G14" s="5"/>
      <c r="H14" s="12"/>
      <c r="I14" s="12"/>
      <c r="J14" s="12"/>
      <c r="K14" s="10"/>
      <c r="L14" s="5"/>
      <c r="M14" s="5"/>
      <c r="N14" s="5"/>
      <c r="O14" s="5"/>
      <c r="P14" s="5"/>
      <c r="Q14" s="5"/>
      <c r="R14" s="12"/>
      <c r="S14" s="12"/>
      <c r="T14" s="5"/>
      <c r="U14" s="5">
        <v>-40</v>
      </c>
      <c r="V14" s="5">
        <v>-40</v>
      </c>
    </row>
    <row r="15" spans="2:22">
      <c r="B15" s="12"/>
      <c r="C15" s="12"/>
      <c r="D15" s="12">
        <v>9</v>
      </c>
      <c r="E15" s="9"/>
      <c r="F15" s="5"/>
      <c r="G15" s="5"/>
      <c r="H15" s="12"/>
      <c r="I15" s="12"/>
      <c r="J15" s="12"/>
      <c r="K15" s="10"/>
      <c r="L15" s="5"/>
      <c r="M15" s="5"/>
      <c r="N15" s="5"/>
      <c r="O15" s="5"/>
      <c r="P15" s="5"/>
      <c r="Q15" s="5"/>
      <c r="R15" s="12"/>
      <c r="S15" s="12"/>
      <c r="T15" s="5"/>
      <c r="U15" s="5">
        <v>-37</v>
      </c>
      <c r="V15" s="5">
        <v>-36</v>
      </c>
    </row>
    <row r="16" spans="2:22">
      <c r="B16" s="12"/>
      <c r="C16" s="12"/>
      <c r="D16" s="12">
        <v>10</v>
      </c>
      <c r="E16" s="9"/>
      <c r="F16" s="5"/>
      <c r="G16" s="5"/>
      <c r="H16" s="12"/>
      <c r="I16" s="12"/>
      <c r="J16" s="12"/>
      <c r="K16" s="10"/>
      <c r="L16" s="5"/>
      <c r="M16" s="5"/>
      <c r="N16" s="5"/>
      <c r="O16" s="5"/>
      <c r="P16" s="5"/>
      <c r="Q16" s="5"/>
      <c r="R16" s="12"/>
      <c r="S16" s="12"/>
      <c r="T16" s="5"/>
      <c r="U16" s="5">
        <v>-34</v>
      </c>
      <c r="V16" s="5">
        <v>-33</v>
      </c>
    </row>
    <row r="17" spans="2:22">
      <c r="B17" s="12"/>
      <c r="C17" s="12"/>
      <c r="D17" s="12">
        <v>11</v>
      </c>
      <c r="E17" s="9"/>
      <c r="F17" s="5"/>
      <c r="G17" s="5"/>
      <c r="H17" s="12"/>
      <c r="I17" s="12"/>
      <c r="J17" s="12"/>
      <c r="K17" s="10"/>
      <c r="L17" s="5"/>
      <c r="M17" s="5"/>
      <c r="N17" s="5"/>
      <c r="O17" s="5"/>
      <c r="P17" s="5"/>
      <c r="Q17" s="5"/>
      <c r="R17" s="12"/>
      <c r="S17" s="12"/>
      <c r="T17" s="5"/>
      <c r="U17" s="5">
        <v>-31</v>
      </c>
      <c r="V17" s="5">
        <v>30</v>
      </c>
    </row>
    <row r="18" spans="2:22">
      <c r="B18" s="12"/>
      <c r="C18" s="12"/>
      <c r="D18" s="12">
        <v>12</v>
      </c>
      <c r="E18" s="9"/>
      <c r="F18" s="5"/>
      <c r="G18" s="5"/>
      <c r="H18" s="12"/>
      <c r="I18" s="12"/>
      <c r="J18" s="12"/>
      <c r="K18" s="10"/>
      <c r="L18" s="5"/>
      <c r="M18" s="5"/>
      <c r="N18" s="5"/>
      <c r="O18" s="5"/>
      <c r="P18" s="5"/>
      <c r="Q18" s="5"/>
      <c r="R18" s="12"/>
      <c r="S18" s="12"/>
      <c r="T18" s="5"/>
      <c r="U18" s="5">
        <v>-28</v>
      </c>
      <c r="V18" s="5">
        <v>-27</v>
      </c>
    </row>
    <row r="19" spans="2:22">
      <c r="B19" s="12"/>
      <c r="C19" s="12"/>
      <c r="D19" s="12">
        <v>13</v>
      </c>
      <c r="E19" s="9"/>
      <c r="F19" s="5"/>
      <c r="G19" s="5"/>
      <c r="H19" s="12"/>
      <c r="I19" s="12"/>
      <c r="J19" s="12"/>
      <c r="K19" s="10"/>
      <c r="L19" s="5"/>
      <c r="M19" s="5"/>
      <c r="N19" s="5"/>
      <c r="O19" s="5"/>
      <c r="P19" s="5"/>
      <c r="Q19" s="5"/>
      <c r="R19" s="12"/>
      <c r="S19" s="12"/>
      <c r="T19" s="5"/>
      <c r="U19" s="5">
        <v>-26</v>
      </c>
      <c r="V19" s="5">
        <v>-25</v>
      </c>
    </row>
    <row r="20" spans="2:22">
      <c r="B20" s="12"/>
      <c r="C20" s="12"/>
      <c r="D20" s="12">
        <v>14</v>
      </c>
      <c r="E20" s="9"/>
      <c r="F20" s="5"/>
      <c r="G20" s="5"/>
      <c r="H20" s="12"/>
      <c r="I20" s="12"/>
      <c r="J20" s="12"/>
      <c r="K20" s="10"/>
      <c r="L20" s="5"/>
      <c r="M20" s="5"/>
      <c r="N20" s="5"/>
      <c r="O20" s="5"/>
      <c r="P20" s="5"/>
      <c r="Q20" s="5"/>
      <c r="R20" s="12"/>
      <c r="S20" s="12"/>
      <c r="T20" s="5"/>
      <c r="U20" s="5">
        <v>-24</v>
      </c>
      <c r="V20" s="5">
        <v>-24</v>
      </c>
    </row>
    <row r="21" spans="2:22">
      <c r="B21" s="12"/>
      <c r="C21" s="12"/>
      <c r="D21" s="12">
        <v>15</v>
      </c>
      <c r="E21" s="9"/>
      <c r="F21" s="5"/>
      <c r="G21" s="5"/>
      <c r="H21" s="12"/>
      <c r="I21" s="12"/>
      <c r="J21" s="12"/>
      <c r="K21" s="10"/>
      <c r="L21" s="5"/>
      <c r="M21" s="5"/>
      <c r="N21" s="5"/>
      <c r="O21" s="5"/>
      <c r="P21" s="5"/>
      <c r="Q21" s="5"/>
      <c r="R21" s="12"/>
      <c r="S21" s="12"/>
      <c r="T21" s="5"/>
      <c r="U21" s="5">
        <v>-23.5</v>
      </c>
      <c r="V21" s="5">
        <v>-22</v>
      </c>
    </row>
    <row r="22" spans="2:22">
      <c r="B22" s="12"/>
      <c r="C22" s="12"/>
      <c r="D22" s="12">
        <v>16</v>
      </c>
      <c r="E22" s="9"/>
      <c r="F22" s="5"/>
      <c r="G22" s="5"/>
      <c r="H22" s="12"/>
      <c r="I22" s="12"/>
      <c r="J22" s="12"/>
      <c r="K22" s="10"/>
      <c r="L22" s="5"/>
      <c r="M22" s="5"/>
      <c r="N22" s="5"/>
      <c r="O22" s="5"/>
      <c r="P22" s="5"/>
      <c r="Q22" s="5"/>
      <c r="R22" s="12"/>
      <c r="S22" s="12"/>
      <c r="T22" s="5"/>
      <c r="U22" s="5">
        <v>-22</v>
      </c>
      <c r="V22" s="5">
        <v>-21</v>
      </c>
    </row>
    <row r="23" spans="2:22">
      <c r="B23" s="12"/>
      <c r="C23" s="12"/>
      <c r="D23" s="12">
        <v>17</v>
      </c>
      <c r="E23" s="9"/>
      <c r="F23" s="5"/>
      <c r="G23" s="5"/>
      <c r="H23" s="12"/>
      <c r="I23" s="12"/>
      <c r="J23" s="12"/>
      <c r="K23" s="10"/>
      <c r="L23" s="5"/>
      <c r="M23" s="5"/>
      <c r="N23" s="5"/>
      <c r="O23" s="5"/>
      <c r="P23" s="5"/>
      <c r="Q23" s="5"/>
      <c r="R23" s="12"/>
      <c r="S23" s="12"/>
      <c r="T23" s="5"/>
      <c r="U23" s="5">
        <v>-21</v>
      </c>
      <c r="V23" s="5">
        <v>-21</v>
      </c>
    </row>
    <row r="24" spans="2:22">
      <c r="B24" s="12"/>
      <c r="C24" s="12"/>
      <c r="D24" s="12">
        <v>18</v>
      </c>
      <c r="E24" s="9"/>
      <c r="F24" s="5"/>
      <c r="G24" s="5"/>
      <c r="H24" s="12"/>
      <c r="I24" s="12"/>
      <c r="J24" s="12"/>
      <c r="K24" s="10"/>
      <c r="L24" s="5"/>
      <c r="M24" s="5"/>
      <c r="N24" s="5"/>
      <c r="O24" s="5"/>
      <c r="P24" s="5"/>
      <c r="Q24" s="5"/>
      <c r="R24" s="12"/>
      <c r="S24" s="12"/>
      <c r="T24" s="5"/>
      <c r="U24" s="5">
        <v>-21</v>
      </c>
      <c r="V24" s="5">
        <v>-20</v>
      </c>
    </row>
    <row r="25" spans="2:22">
      <c r="B25" s="12"/>
      <c r="C25" s="12"/>
      <c r="D25" s="12">
        <v>19</v>
      </c>
      <c r="E25" s="9"/>
      <c r="F25" s="5"/>
      <c r="G25" s="5"/>
      <c r="H25" s="12"/>
      <c r="I25" s="12"/>
      <c r="J25" s="12"/>
      <c r="K25" s="10"/>
      <c r="L25" s="5"/>
      <c r="M25" s="5"/>
      <c r="N25" s="5"/>
      <c r="O25" s="5"/>
      <c r="P25" s="5"/>
      <c r="Q25" s="5"/>
      <c r="R25" s="12"/>
      <c r="S25" s="12"/>
      <c r="T25" s="5"/>
      <c r="U25" s="5">
        <v>-21</v>
      </c>
      <c r="V25" s="5">
        <v>-20</v>
      </c>
    </row>
    <row r="26" spans="2:22">
      <c r="B26" s="12"/>
      <c r="C26" s="12"/>
      <c r="D26" s="12">
        <v>20</v>
      </c>
      <c r="E26" s="9"/>
      <c r="F26" s="5"/>
      <c r="G26" s="5"/>
      <c r="H26" s="12"/>
      <c r="I26" s="12"/>
      <c r="J26" s="12"/>
      <c r="K26" s="10"/>
      <c r="L26" s="5"/>
      <c r="M26" s="5"/>
      <c r="N26" s="5"/>
      <c r="O26" s="5"/>
      <c r="P26" s="5"/>
      <c r="Q26" s="5"/>
      <c r="R26" s="12"/>
      <c r="S26" s="12"/>
      <c r="T26" s="5"/>
      <c r="U26" s="5">
        <v>-21</v>
      </c>
      <c r="V26" s="5">
        <v>-20</v>
      </c>
    </row>
    <row r="27" spans="2:22">
      <c r="B27" s="12"/>
      <c r="C27" s="12"/>
      <c r="D27" s="12">
        <v>21</v>
      </c>
      <c r="E27" s="9"/>
      <c r="F27" s="5"/>
      <c r="G27" s="5"/>
      <c r="H27" s="12"/>
      <c r="I27" s="12"/>
      <c r="J27" s="12"/>
      <c r="K27" s="10"/>
      <c r="L27" s="5"/>
      <c r="M27" s="5"/>
      <c r="N27" s="5"/>
      <c r="O27" s="5"/>
      <c r="P27" s="5"/>
      <c r="Q27" s="5"/>
      <c r="R27" s="12"/>
      <c r="S27" s="12"/>
      <c r="T27" s="5"/>
      <c r="U27" s="5">
        <v>-20</v>
      </c>
      <c r="V27" s="5">
        <v>-20</v>
      </c>
    </row>
    <row r="28" spans="2:22">
      <c r="B28" s="12"/>
      <c r="C28" s="12"/>
      <c r="D28" s="12">
        <v>22</v>
      </c>
      <c r="E28" s="9"/>
      <c r="F28" s="5"/>
      <c r="G28" s="5"/>
      <c r="H28" s="12"/>
      <c r="I28" s="12"/>
      <c r="J28" s="12"/>
      <c r="K28" s="10"/>
      <c r="L28" s="5"/>
      <c r="M28" s="5"/>
      <c r="N28" s="5"/>
      <c r="O28" s="5"/>
      <c r="P28" s="5"/>
      <c r="Q28" s="5"/>
      <c r="R28" s="12"/>
      <c r="S28" s="12"/>
      <c r="T28" s="5"/>
      <c r="U28" s="5">
        <v>-20</v>
      </c>
      <c r="V28" s="5">
        <v>-19</v>
      </c>
    </row>
    <row r="29" spans="2:22">
      <c r="B29" s="12"/>
      <c r="C29" s="12"/>
      <c r="D29" s="12">
        <v>23</v>
      </c>
      <c r="E29" s="9"/>
      <c r="F29" s="5"/>
      <c r="G29" s="5"/>
      <c r="H29" s="12"/>
      <c r="I29" s="12"/>
      <c r="J29" s="12"/>
      <c r="K29" s="10"/>
      <c r="L29" s="5"/>
      <c r="M29" s="5"/>
      <c r="N29" s="5"/>
      <c r="O29" s="5"/>
      <c r="P29" s="5"/>
      <c r="Q29" s="5"/>
      <c r="R29" s="12"/>
      <c r="S29" s="12"/>
      <c r="T29" s="5"/>
      <c r="U29" s="5">
        <v>-20</v>
      </c>
      <c r="V29" s="5">
        <v>-19</v>
      </c>
    </row>
    <row r="30" spans="2:22">
      <c r="B30" s="12"/>
      <c r="C30" s="12"/>
      <c r="D30" s="12">
        <v>24</v>
      </c>
      <c r="E30" s="9"/>
      <c r="F30" s="5"/>
      <c r="G30" s="5"/>
      <c r="H30" s="12"/>
      <c r="I30" s="12"/>
      <c r="J30" s="12"/>
      <c r="K30" s="10"/>
      <c r="L30" s="5"/>
      <c r="M30" s="5"/>
      <c r="N30" s="5"/>
      <c r="O30" s="5"/>
      <c r="P30" s="5"/>
      <c r="Q30" s="5"/>
      <c r="R30" s="12"/>
      <c r="S30" s="12"/>
      <c r="T30" s="5"/>
      <c r="U30" s="5">
        <v>-19</v>
      </c>
      <c r="V30" s="5">
        <v>-19</v>
      </c>
    </row>
    <row r="31" spans="2:22">
      <c r="B31" s="12"/>
      <c r="C31" s="12"/>
      <c r="D31" s="12">
        <v>25</v>
      </c>
      <c r="E31" s="9"/>
      <c r="F31" s="5"/>
      <c r="G31" s="5"/>
      <c r="H31" s="12"/>
      <c r="I31" s="12"/>
      <c r="J31" s="12"/>
      <c r="K31" s="10"/>
      <c r="L31" s="5"/>
      <c r="M31" s="5"/>
      <c r="N31" s="5"/>
      <c r="O31" s="5"/>
      <c r="P31" s="5"/>
      <c r="Q31" s="5"/>
      <c r="R31" s="12"/>
      <c r="S31" s="12"/>
      <c r="T31" s="5"/>
      <c r="U31" s="5">
        <v>-19</v>
      </c>
      <c r="V31" s="5">
        <v>-19</v>
      </c>
    </row>
    <row r="32" spans="2:22">
      <c r="B32" s="12"/>
      <c r="C32" s="12"/>
      <c r="D32" s="12">
        <v>26</v>
      </c>
      <c r="E32" s="9"/>
      <c r="F32" s="5"/>
      <c r="G32" s="5"/>
      <c r="H32" s="12"/>
      <c r="I32" s="12"/>
      <c r="J32" s="12"/>
      <c r="K32" s="10"/>
      <c r="L32" s="5"/>
      <c r="M32" s="5"/>
      <c r="N32" s="5"/>
      <c r="O32" s="5"/>
      <c r="P32" s="5"/>
      <c r="Q32" s="5"/>
      <c r="R32" s="12"/>
      <c r="S32" s="12"/>
      <c r="T32" s="5"/>
      <c r="U32" s="5">
        <v>-19</v>
      </c>
      <c r="V32" s="5">
        <v>-19</v>
      </c>
    </row>
    <row r="33" spans="2:22">
      <c r="B33" s="12"/>
      <c r="C33" s="12"/>
      <c r="D33" s="12">
        <v>27</v>
      </c>
      <c r="E33" s="9"/>
      <c r="F33" s="5"/>
      <c r="G33" s="5"/>
      <c r="H33" s="12"/>
      <c r="I33" s="12"/>
      <c r="J33" s="12"/>
      <c r="K33" s="10"/>
      <c r="L33" s="5"/>
      <c r="M33" s="5"/>
      <c r="N33" s="5"/>
      <c r="O33" s="5"/>
      <c r="P33" s="5"/>
      <c r="Q33" s="5"/>
      <c r="R33" s="12"/>
      <c r="S33" s="12"/>
      <c r="T33" s="5"/>
      <c r="U33" s="5">
        <v>-19</v>
      </c>
      <c r="V33" s="5">
        <v>-19</v>
      </c>
    </row>
    <row r="34" spans="2:22">
      <c r="B34" s="12"/>
      <c r="C34" s="12"/>
      <c r="D34" s="12">
        <v>28</v>
      </c>
      <c r="E34" s="9"/>
      <c r="F34" s="5"/>
      <c r="G34" s="5"/>
      <c r="H34" s="12"/>
      <c r="I34" s="12"/>
      <c r="J34" s="12"/>
      <c r="K34" s="10"/>
      <c r="L34" s="5"/>
      <c r="M34" s="5"/>
      <c r="N34" s="5"/>
      <c r="O34" s="5"/>
      <c r="P34" s="5"/>
      <c r="Q34" s="5"/>
      <c r="R34" s="12"/>
      <c r="S34" s="12"/>
      <c r="T34" s="5"/>
      <c r="U34" s="5">
        <v>-19</v>
      </c>
      <c r="V34" s="5">
        <v>-19</v>
      </c>
    </row>
    <row r="35" spans="2:22">
      <c r="B35" s="12"/>
      <c r="C35" s="12"/>
      <c r="D35" s="12">
        <v>29</v>
      </c>
      <c r="E35" s="9"/>
      <c r="F35" s="5"/>
      <c r="G35" s="5"/>
      <c r="H35" s="12"/>
      <c r="I35" s="12"/>
      <c r="J35" s="12"/>
      <c r="K35" s="10"/>
      <c r="L35" s="5"/>
      <c r="M35" s="5"/>
      <c r="N35" s="5"/>
      <c r="O35" s="5"/>
      <c r="P35" s="5"/>
      <c r="Q35" s="5"/>
      <c r="R35" s="12"/>
      <c r="S35" s="12"/>
      <c r="T35" s="5"/>
      <c r="U35" s="5">
        <v>-19</v>
      </c>
      <c r="V35" s="5">
        <v>-19</v>
      </c>
    </row>
    <row r="36" spans="2:22">
      <c r="B36" s="12"/>
      <c r="C36" s="12"/>
      <c r="D36" s="12">
        <v>30</v>
      </c>
      <c r="E36" s="9"/>
      <c r="F36" s="5"/>
      <c r="G36" s="5"/>
      <c r="H36" s="12"/>
      <c r="I36" s="12"/>
      <c r="J36" s="12"/>
      <c r="K36" s="10"/>
      <c r="L36" s="5"/>
      <c r="M36" s="5"/>
      <c r="N36" s="5"/>
      <c r="O36" s="5"/>
      <c r="P36" s="5"/>
      <c r="Q36" s="5"/>
      <c r="R36" s="12"/>
      <c r="S36" s="12"/>
      <c r="T36" s="5"/>
      <c r="U36" s="5">
        <v>-19</v>
      </c>
      <c r="V36" s="5">
        <v>-19</v>
      </c>
    </row>
  </sheetData>
  <mergeCells count="1">
    <mergeCell ref="B2:T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1.Delta Pin</vt:lpstr>
      <vt:lpstr>2.Delta Pout</vt:lpstr>
      <vt:lpstr>3.CW AUT PowerMeas</vt:lpstr>
      <vt:lpstr>4.2tone AUT PowerMeas</vt:lpstr>
      <vt:lpstr>4.2tone AUT PowerMeas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2021-12-08T12:10:33Z</dcterms:modified>
</cp:coreProperties>
</file>