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athia\Documents\lab_automation\automation_project_scripts\robot_script\"/>
    </mc:Choice>
  </mc:AlternateContent>
  <xr:revisionPtr revIDLastSave="0" documentId="13_ncr:1_{D66ACE96-70DB-4250-A47F-471341748562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Instructions" sheetId="1" r:id="rId1"/>
    <sheet name="Protocol" sheetId="2" r:id="rId2"/>
    <sheet name="OT Options" sheetId="3" r:id="rId3"/>
    <sheet name="CB7-BC" sheetId="5" r:id="rId4"/>
    <sheet name="Cadaverine" sheetId="7" r:id="rId5"/>
    <sheet name="wat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7" l="1"/>
  <c r="M23" i="7" l="1"/>
  <c r="J16" i="7"/>
  <c r="J23" i="7"/>
  <c r="B16" i="7"/>
  <c r="H17" i="7"/>
  <c r="H18" i="7"/>
  <c r="H19" i="7"/>
  <c r="H20" i="7"/>
  <c r="H21" i="7"/>
  <c r="B22" i="7"/>
  <c r="H22" i="7"/>
  <c r="H23" i="7"/>
  <c r="C16" i="7"/>
  <c r="I16" i="7"/>
  <c r="C17" i="7"/>
  <c r="C18" i="7"/>
  <c r="I18" i="7"/>
  <c r="I19" i="7"/>
  <c r="I20" i="7"/>
  <c r="C23" i="7"/>
  <c r="D16" i="7"/>
  <c r="J17" i="7"/>
  <c r="J18" i="7"/>
  <c r="J19" i="7"/>
  <c r="D20" i="7"/>
  <c r="D21" i="7"/>
  <c r="J21" i="7"/>
  <c r="D22" i="7"/>
  <c r="D23" i="7"/>
  <c r="E16" i="7"/>
  <c r="K16" i="7"/>
  <c r="E17" i="7"/>
  <c r="K17" i="7"/>
  <c r="E18" i="7"/>
  <c r="K18" i="7"/>
  <c r="E19" i="7"/>
  <c r="K19" i="7"/>
  <c r="E20" i="7"/>
  <c r="K20" i="7"/>
  <c r="E21" i="7"/>
  <c r="K21" i="7"/>
  <c r="E22" i="7"/>
  <c r="K22" i="7"/>
  <c r="E23" i="7"/>
  <c r="K23" i="7"/>
  <c r="H16" i="7"/>
  <c r="B17" i="7"/>
  <c r="B18" i="7"/>
  <c r="B19" i="7"/>
  <c r="B20" i="7"/>
  <c r="B21" i="7"/>
  <c r="B23" i="7"/>
  <c r="I17" i="7"/>
  <c r="C19" i="7"/>
  <c r="C20" i="7"/>
  <c r="C21" i="7"/>
  <c r="I21" i="7"/>
  <c r="C22" i="7"/>
  <c r="I22" i="7"/>
  <c r="I23" i="7"/>
  <c r="D17" i="7"/>
  <c r="D18" i="7"/>
  <c r="D19" i="7"/>
  <c r="J20" i="7"/>
  <c r="J22" i="7"/>
  <c r="F16" i="7"/>
  <c r="L16" i="7"/>
  <c r="F17" i="7"/>
  <c r="L17" i="7"/>
  <c r="F18" i="7"/>
  <c r="L18" i="7"/>
  <c r="F19" i="7"/>
  <c r="L19" i="7"/>
  <c r="F20" i="7"/>
  <c r="L20" i="7"/>
  <c r="F21" i="7"/>
  <c r="L21" i="7"/>
  <c r="F22" i="7"/>
  <c r="L22" i="7"/>
  <c r="F23" i="7"/>
  <c r="L23" i="7"/>
  <c r="G16" i="7"/>
  <c r="M16" i="7"/>
  <c r="G17" i="7"/>
  <c r="M17" i="7"/>
  <c r="G18" i="7"/>
  <c r="M18" i="7"/>
  <c r="G19" i="7"/>
  <c r="M19" i="7"/>
  <c r="G20" i="7"/>
  <c r="M20" i="7"/>
  <c r="G21" i="7"/>
  <c r="M21" i="7"/>
  <c r="G22" i="7"/>
  <c r="M22" i="7"/>
  <c r="G23" i="7"/>
  <c r="B13" i="4"/>
  <c r="D22" i="5" l="1"/>
  <c r="D9" i="4" s="1"/>
  <c r="E23" i="5"/>
  <c r="E10" i="4" s="1"/>
  <c r="F23" i="5"/>
  <c r="F10" i="4" s="1"/>
  <c r="L16" i="5"/>
  <c r="L3" i="4" s="1"/>
  <c r="M17" i="5"/>
  <c r="M4" i="4" s="1"/>
  <c r="B19" i="5"/>
  <c r="B6" i="4" s="1"/>
  <c r="B20" i="5"/>
  <c r="B7" i="4" s="1"/>
  <c r="D21" i="5"/>
  <c r="D8" i="4" s="1"/>
  <c r="D19" i="5"/>
  <c r="D6" i="4" s="1"/>
  <c r="I16" i="5"/>
  <c r="I3" i="4" s="1"/>
  <c r="J17" i="5"/>
  <c r="J4" i="4" s="1"/>
  <c r="J18" i="5"/>
  <c r="J5" i="4" s="1"/>
  <c r="L19" i="5"/>
  <c r="L6" i="4" s="1"/>
  <c r="L20" i="5"/>
  <c r="L7" i="4" s="1"/>
  <c r="M21" i="5"/>
  <c r="M8" i="4" s="1"/>
  <c r="D23" i="5"/>
  <c r="D10" i="4" s="1"/>
  <c r="J16" i="5"/>
  <c r="J3" i="4" s="1"/>
  <c r="L17" i="5"/>
  <c r="L4" i="4" s="1"/>
  <c r="L18" i="5"/>
  <c r="L5" i="4" s="1"/>
  <c r="M19" i="5"/>
  <c r="M6" i="4" s="1"/>
  <c r="B21" i="5"/>
  <c r="B8" i="4" s="1"/>
  <c r="B22" i="5"/>
  <c r="B9" i="4" s="1"/>
  <c r="I23" i="5"/>
  <c r="I10" i="4" s="1"/>
  <c r="M22" i="5"/>
  <c r="M9" i="4" s="1"/>
  <c r="E22" i="5"/>
  <c r="E9" i="4" s="1"/>
  <c r="I21" i="5"/>
  <c r="I8" i="4" s="1"/>
  <c r="M20" i="5"/>
  <c r="M7" i="4" s="1"/>
  <c r="E20" i="5"/>
  <c r="E7" i="4" s="1"/>
  <c r="I19" i="5"/>
  <c r="I6" i="4" s="1"/>
  <c r="M18" i="5"/>
  <c r="M5" i="4" s="1"/>
  <c r="E18" i="5"/>
  <c r="E5" i="4" s="1"/>
  <c r="I17" i="5"/>
  <c r="I4" i="4" s="1"/>
  <c r="M16" i="5"/>
  <c r="M3" i="4" s="1"/>
  <c r="E16" i="5"/>
  <c r="E3" i="4" s="1"/>
  <c r="G23" i="5"/>
  <c r="G10" i="4" s="1"/>
  <c r="K22" i="5"/>
  <c r="K9" i="4" s="1"/>
  <c r="C22" i="5"/>
  <c r="C9" i="4" s="1"/>
  <c r="G21" i="5"/>
  <c r="G8" i="4" s="1"/>
  <c r="K20" i="5"/>
  <c r="K7" i="4" s="1"/>
  <c r="C20" i="5"/>
  <c r="C7" i="4" s="1"/>
  <c r="G19" i="5"/>
  <c r="G6" i="4" s="1"/>
  <c r="K18" i="5"/>
  <c r="K5" i="4" s="1"/>
  <c r="C18" i="5"/>
  <c r="C5" i="4" s="1"/>
  <c r="G17" i="5"/>
  <c r="G4" i="4" s="1"/>
  <c r="K16" i="5"/>
  <c r="K3" i="4" s="1"/>
  <c r="C16" i="5"/>
  <c r="C3" i="4" s="1"/>
  <c r="K23" i="5"/>
  <c r="K10" i="4" s="1"/>
  <c r="C23" i="5"/>
  <c r="C10" i="4" s="1"/>
  <c r="G22" i="5"/>
  <c r="G9" i="4" s="1"/>
  <c r="K21" i="5"/>
  <c r="K8" i="4" s="1"/>
  <c r="C21" i="5"/>
  <c r="C8" i="4" s="1"/>
  <c r="G20" i="5"/>
  <c r="G7" i="4" s="1"/>
  <c r="K19" i="5"/>
  <c r="K6" i="4" s="1"/>
  <c r="C19" i="5"/>
  <c r="C6" i="4" s="1"/>
  <c r="G18" i="5"/>
  <c r="G5" i="4" s="1"/>
  <c r="K17" i="5"/>
  <c r="K4" i="4" s="1"/>
  <c r="C17" i="5"/>
  <c r="C4" i="4" s="1"/>
  <c r="G16" i="5"/>
  <c r="G3" i="4" s="1"/>
  <c r="J23" i="5"/>
  <c r="J10" i="4" s="1"/>
  <c r="B23" i="5"/>
  <c r="B10" i="4" s="1"/>
  <c r="E21" i="5"/>
  <c r="E8" i="4" s="1"/>
  <c r="H23" i="5"/>
  <c r="H10" i="4" s="1"/>
  <c r="B16" i="5"/>
  <c r="B3" i="4" s="1"/>
  <c r="D17" i="5"/>
  <c r="D4" i="4" s="1"/>
  <c r="D18" i="5"/>
  <c r="D5" i="4" s="1"/>
  <c r="E19" i="5"/>
  <c r="E6" i="4" s="1"/>
  <c r="F20" i="5"/>
  <c r="F7" i="4" s="1"/>
  <c r="F21" i="5"/>
  <c r="F8" i="4" s="1"/>
  <c r="H22" i="5"/>
  <c r="H9" i="4" s="1"/>
  <c r="L23" i="5"/>
  <c r="L10" i="4" s="1"/>
  <c r="B17" i="5"/>
  <c r="B4" i="4" s="1"/>
  <c r="F22" i="5"/>
  <c r="F9" i="4" s="1"/>
  <c r="E17" i="5"/>
  <c r="E4" i="4" s="1"/>
  <c r="F19" i="5"/>
  <c r="F6" i="4" s="1"/>
  <c r="H20" i="5"/>
  <c r="H7" i="4" s="1"/>
  <c r="H21" i="5"/>
  <c r="H8" i="4" s="1"/>
  <c r="M23" i="5"/>
  <c r="M10" i="4" s="1"/>
  <c r="D20" i="5"/>
  <c r="D7" i="4" s="1"/>
  <c r="B18" i="5"/>
  <c r="B5" i="4" s="1"/>
  <c r="D16" i="5"/>
  <c r="D3" i="4" s="1"/>
  <c r="F18" i="5"/>
  <c r="F5" i="4" s="1"/>
  <c r="I22" i="5"/>
  <c r="I9" i="4" s="1"/>
  <c r="F16" i="5"/>
  <c r="F3" i="4" s="1"/>
  <c r="F17" i="5"/>
  <c r="F4" i="4" s="1"/>
  <c r="H18" i="5"/>
  <c r="H5" i="4" s="1"/>
  <c r="H19" i="5"/>
  <c r="H6" i="4" s="1"/>
  <c r="I20" i="5"/>
  <c r="I7" i="4" s="1"/>
  <c r="J21" i="5"/>
  <c r="J8" i="4" s="1"/>
  <c r="J22" i="5"/>
  <c r="J9" i="4" s="1"/>
  <c r="H16" i="5"/>
  <c r="H3" i="4" s="1"/>
  <c r="H17" i="5"/>
  <c r="H4" i="4" s="1"/>
  <c r="I18" i="5"/>
  <c r="I5" i="4" s="1"/>
  <c r="J19" i="5"/>
  <c r="J6" i="4" s="1"/>
  <c r="J20" i="5"/>
  <c r="J7" i="4" s="1"/>
  <c r="L21" i="5"/>
  <c r="L8" i="4" s="1"/>
  <c r="L22" i="5"/>
  <c r="L9" i="4" s="1"/>
  <c r="B22" i="4" l="1"/>
  <c r="C23" i="4"/>
  <c r="F16" i="4"/>
  <c r="B19" i="4"/>
  <c r="F20" i="4"/>
  <c r="C18" i="4"/>
  <c r="G23" i="4"/>
  <c r="D23" i="4"/>
  <c r="F19" i="4"/>
  <c r="K21" i="4"/>
  <c r="B20" i="4"/>
  <c r="D16" i="4"/>
  <c r="E17" i="4"/>
  <c r="C17" i="4"/>
  <c r="G19" i="4"/>
  <c r="L20" i="4"/>
  <c r="C20" i="4"/>
  <c r="M17" i="4"/>
  <c r="H18" i="4"/>
  <c r="E21" i="4"/>
  <c r="D18" i="4"/>
  <c r="E22" i="4"/>
  <c r="B23" i="4"/>
  <c r="D19" i="4"/>
  <c r="D17" i="4"/>
  <c r="I17" i="4"/>
  <c r="M22" i="4"/>
  <c r="L19" i="4"/>
  <c r="I20" i="4"/>
  <c r="G18" i="4"/>
  <c r="K23" i="4"/>
  <c r="E18" i="4"/>
  <c r="I23" i="4"/>
  <c r="M19" i="4"/>
  <c r="L16" i="4"/>
  <c r="M16" i="4"/>
  <c r="K17" i="4"/>
  <c r="B21" i="4"/>
  <c r="H23" i="4"/>
  <c r="M18" i="4"/>
  <c r="F22" i="4"/>
  <c r="H16" i="4"/>
  <c r="H20" i="4"/>
  <c r="C21" i="4"/>
  <c r="M20" i="4"/>
  <c r="D21" i="4"/>
  <c r="I22" i="4"/>
  <c r="E19" i="4"/>
  <c r="G16" i="4"/>
  <c r="K18" i="4"/>
  <c r="E16" i="4"/>
  <c r="I21" i="4"/>
  <c r="M21" i="4"/>
  <c r="G22" i="4"/>
  <c r="B16" i="4"/>
  <c r="D20" i="4"/>
  <c r="C19" i="4"/>
  <c r="G21" i="4"/>
  <c r="L18" i="4"/>
  <c r="F23" i="4"/>
  <c r="H22" i="4"/>
  <c r="K19" i="4"/>
  <c r="K16" i="4"/>
  <c r="I19" i="4"/>
  <c r="L17" i="4"/>
  <c r="I16" i="4"/>
  <c r="E23" i="4"/>
  <c r="L22" i="4"/>
  <c r="L21" i="4"/>
  <c r="B17" i="4"/>
  <c r="K20" i="4"/>
  <c r="H19" i="4"/>
  <c r="L23" i="4"/>
  <c r="C16" i="4"/>
  <c r="I18" i="4"/>
  <c r="M23" i="4"/>
  <c r="C22" i="4"/>
  <c r="H17" i="4"/>
  <c r="F17" i="4"/>
  <c r="H21" i="4"/>
  <c r="F21" i="4"/>
  <c r="G20" i="4"/>
  <c r="G17" i="4"/>
  <c r="K22" i="4"/>
  <c r="E20" i="4"/>
  <c r="D22" i="4"/>
  <c r="F18" i="4"/>
  <c r="B18" i="4"/>
  <c r="J21" i="4"/>
  <c r="J23" i="4"/>
  <c r="J19" i="4"/>
  <c r="J16" i="4"/>
  <c r="J18" i="4"/>
  <c r="J20" i="4"/>
  <c r="J17" i="4"/>
  <c r="J22" i="4"/>
</calcChain>
</file>

<file path=xl/sharedStrings.xml><?xml version="1.0" encoding="utf-8"?>
<sst xmlns="http://schemas.openxmlformats.org/spreadsheetml/2006/main" count="314" uniqueCount="184">
  <si>
    <t>How to use</t>
  </si>
  <si>
    <t>1. Update sheet names to sample/stock name</t>
  </si>
  <si>
    <t>2. Delete the component sheets that you don’t need</t>
  </si>
  <si>
    <t>3. Order the sheets in the order of liquid addition.</t>
  </si>
  <si>
    <t>4. In the Protocol sheet, fill in the labware/instruments info.</t>
  </si>
  <si>
    <t xml:space="preserve">6. Open automation.ipynb and run the protocol </t>
  </si>
  <si>
    <t>wellplate</t>
  </si>
  <si>
    <t>wellplate_slot</t>
  </si>
  <si>
    <t>volume per well (μl)</t>
  </si>
  <si>
    <t>nest_96_wellplate_200ul_flat</t>
  </si>
  <si>
    <t>pipette_mount</t>
  </si>
  <si>
    <t>pipette_name</t>
  </si>
  <si>
    <t>tip_rack_1</t>
  </si>
  <si>
    <t>tip_rack_slot_1</t>
  </si>
  <si>
    <t>tip_rack_2</t>
  </si>
  <si>
    <t>tip_rack_slot_2</t>
  </si>
  <si>
    <t>tip_rack_3</t>
  </si>
  <si>
    <t>tip_rack_slot_3</t>
  </si>
  <si>
    <t>left</t>
  </si>
  <si>
    <t>p20_single_gen2</t>
  </si>
  <si>
    <t>opentrons_96_filtertiprack_20ul</t>
  </si>
  <si>
    <t>right</t>
  </si>
  <si>
    <t>p300_single_gen2</t>
  </si>
  <si>
    <t>opentrons_96_filtertiprack_1000ul</t>
  </si>
  <si>
    <t>component</t>
  </si>
  <si>
    <t>reservoir_name</t>
  </si>
  <si>
    <t>reservoir_well</t>
  </si>
  <si>
    <t>reservoir_slot</t>
  </si>
  <si>
    <t>stock conc (μM)</t>
  </si>
  <si>
    <t>Opentrons Options</t>
  </si>
  <si>
    <t>Pipettes</t>
  </si>
  <si>
    <t>Tipracks</t>
  </si>
  <si>
    <t>Wellplates</t>
  </si>
  <si>
    <t>Reservoirs/Tuberacks</t>
  </si>
  <si>
    <t>opentrons_96_tiprack_10ul</t>
  </si>
  <si>
    <t>corning_96_wellplate_360ul_flat</t>
  </si>
  <si>
    <t>opentrons_1_reservoir_300ml</t>
  </si>
  <si>
    <t>opentrons_96_tiprack_20ul</t>
  </si>
  <si>
    <t>corning_96_wellplate_200ul_flat</t>
  </si>
  <si>
    <t>opentrons_4_reservoir_130ml</t>
  </si>
  <si>
    <t>p1000_single_gen2</t>
  </si>
  <si>
    <t>opentrons_96_tiprack_50ul</t>
  </si>
  <si>
    <t>corning_96_wellplate_200ul_v_bottom</t>
  </si>
  <si>
    <t>opentrons_4_reservoir_300ml</t>
  </si>
  <si>
    <t>p300_multi_gen2</t>
  </si>
  <si>
    <t>opentrons_96_tiprack_200ul</t>
  </si>
  <si>
    <t>opentrons_6_reservoir_195ml</t>
  </si>
  <si>
    <t>p20_multi_gen2</t>
  </si>
  <si>
    <t>opentrons_96_tiprack_300ul</t>
  </si>
  <si>
    <t>corning_96_wellplate_360ul_v_bottom</t>
  </si>
  <si>
    <t>opentrons_6_reservoir_300ml</t>
  </si>
  <si>
    <t>p10_single</t>
  </si>
  <si>
    <t>opentrons_96_tiprack_1000ul</t>
  </si>
  <si>
    <t>corning_96_wellplate_655ul_flat</t>
  </si>
  <si>
    <t>opentrons_10_reservoir_300ml</t>
  </si>
  <si>
    <t>p10_multi</t>
  </si>
  <si>
    <t>opentrons_96_filtertiprack_10ul</t>
  </si>
  <si>
    <t>corning_96_wellplate_655ul_v_bottom</t>
  </si>
  <si>
    <t>opentrons_12_reservoir_300ml</t>
  </si>
  <si>
    <t>p50_single</t>
  </si>
  <si>
    <t>eppendorf_96_wellplate_350ul_flat</t>
  </si>
  <si>
    <t>opentrons_1_reusable_reservoir_195ml</t>
  </si>
  <si>
    <t>p50_multi</t>
  </si>
  <si>
    <t>opentrons_96_filtertiprack_50ul</t>
  </si>
  <si>
    <t>eppendorf_96_wellplate_500ul_flat</t>
  </si>
  <si>
    <t>opentrons_1_reusable_reservoir_300ml</t>
  </si>
  <si>
    <t>p300_single</t>
  </si>
  <si>
    <t>opentrons_96_filtertiprack_200ul</t>
  </si>
  <si>
    <t>greiner_96_wellplate_200ul_flat</t>
  </si>
  <si>
    <t>opentrons_4_reusable_reservoir_130ml</t>
  </si>
  <si>
    <t>p300_multi</t>
  </si>
  <si>
    <t>greiner_96_wellplate_200ul_v_bottom</t>
  </si>
  <si>
    <t>opentrons_4_reusable_reservoir_300ml</t>
  </si>
  <si>
    <t>p1000_single</t>
  </si>
  <si>
    <t>greiner_96_wellplate_300ul_flat</t>
  </si>
  <si>
    <t>opentrons_6_reusable_reservoir_195ml</t>
  </si>
  <si>
    <t>greiner_96_wellplate_300ul_v_bottom</t>
  </si>
  <si>
    <t>opentrons_6_reusable_reservoir_300ml</t>
  </si>
  <si>
    <t>greiner_96_wellplate_600ul_flat</t>
  </si>
  <si>
    <t>opentrons_10_reusable_reservoir_300ml</t>
  </si>
  <si>
    <t>greiner_96_wellplate_600ul_v_bottom</t>
  </si>
  <si>
    <t>opentrons_12_reusable_reservoir_300ml</t>
  </si>
  <si>
    <t>nest_96_wellplate_100ul_pcr_full_skirt</t>
  </si>
  <si>
    <t>nest_12_reservoir_15ml</t>
  </si>
  <si>
    <t>nest_96_wellplate_100ul_pcr_half_skirt</t>
  </si>
  <si>
    <t>nest_8_reservoir_25ml</t>
  </si>
  <si>
    <t>nest_1_reservoir_195ml</t>
  </si>
  <si>
    <t>nest_96_wellplate_200ul_v_bottom</t>
  </si>
  <si>
    <t>nest_1_reservoir_300ml</t>
  </si>
  <si>
    <t>nest_96_wellplate_1.5ml_deep</t>
  </si>
  <si>
    <t>nest_4_reservoir_130ml</t>
  </si>
  <si>
    <t>nest_96_wellplate_2ml_deep</t>
  </si>
  <si>
    <t>nest_4_reservoir_300ml</t>
  </si>
  <si>
    <t>opentrons_96_aluminumblock_generic_pcr_strip_200ul</t>
  </si>
  <si>
    <t>nest_6_reservoir_195ml</t>
  </si>
  <si>
    <t>opentrons_96_aluminumblock_nest_wellplate_100ul</t>
  </si>
  <si>
    <t>nest_6_reservoir_300ml</t>
  </si>
  <si>
    <t>opentrons_96_aluminumblock_nest_wellplate_100ul_with_adapter</t>
  </si>
  <si>
    <t>nest_10_reservoir_300ml</t>
  </si>
  <si>
    <t>opentrons_96_aluminumblock_nest_wellplate_100ul_skirted</t>
  </si>
  <si>
    <t>nest_12_reservoir_300ml</t>
  </si>
  <si>
    <t>opentrons_96_aluminumblock_nest_wellplate_200ul</t>
  </si>
  <si>
    <t>opentrons_24_tuberack_nest_1.5ml_snapcap</t>
  </si>
  <si>
    <t>opentrons_96_aluminumblock_nest_wellplate_200ul_with_adapter</t>
  </si>
  <si>
    <t>opentrons_24_tuberack_nest_0.5ml_snapcap</t>
  </si>
  <si>
    <t>opentrons_96_aluminumblock_nest_wellplate_300ul</t>
  </si>
  <si>
    <t>opentrons_24_tuberack_eppendorf_2ml_safelock_snapcap</t>
  </si>
  <si>
    <t>opentrons_96_aluminumblock_nest_wellplate_300ul_with_adapter</t>
  </si>
  <si>
    <t>opentrons_24_tuberack_1.5ml_safelock_snapcap</t>
  </si>
  <si>
    <t>opentrons_96_aluminumblock_nest_wellplate_400ul</t>
  </si>
  <si>
    <t>opentrons_15_tuberack_nest_15ml_conical</t>
  </si>
  <si>
    <t>opentrons_96_aluminumblock_nest_wellplate_400ul_with_adapter</t>
  </si>
  <si>
    <t>opentrons_10_tuberack_nest_1.5ml_snapcap</t>
  </si>
  <si>
    <t>opentrons_96_aluminumblock_nest_wellplate_400ul_with_spacer</t>
  </si>
  <si>
    <t>opentrons_6_tuberack_nest_50ml_conical</t>
  </si>
  <si>
    <t>opentrons_96_aluminumblock_nest_wellplate_600ul</t>
  </si>
  <si>
    <t>opentrons_4_tuberack_nest_15ml_conical</t>
  </si>
  <si>
    <t>opentrons_96_aluminumblock_nest_wellplate_600ul_with_adapter</t>
  </si>
  <si>
    <t>opentrons_4_tuberack_nest_1.5ml_snapcap</t>
  </si>
  <si>
    <t>opentrons_96_aluminumblock_nest_wellplate_700ul</t>
  </si>
  <si>
    <t>opentrons_4_tuberack_15ml_falcon</t>
  </si>
  <si>
    <t>opentrons_96_aluminumblock_nest_wellplate_700ul_with_adapter</t>
  </si>
  <si>
    <t>opentrons_2_tuberack_15ml_falcon</t>
  </si>
  <si>
    <t>opentrons_96_aluminumblock_nest_wellplate_1000ul</t>
  </si>
  <si>
    <t>opentrons_2_tuberack_nest_0.5ml_snapcap</t>
  </si>
  <si>
    <t>opentrons_96_aluminumblock_nest_wellplate_1000ul_with_adapter</t>
  </si>
  <si>
    <t>opentrons_2_tuberack_nest_1.5ml_snapcap</t>
  </si>
  <si>
    <t>opentrons_1_tuberack_15ml_falcon</t>
  </si>
  <si>
    <t>opentrons_1_tuberack_nest_50ml_conical</t>
  </si>
  <si>
    <t>opentrons_1_tuberack_15_50ml</t>
  </si>
  <si>
    <t>opentrons_1_tuberack_50ml_apt</t>
  </si>
  <si>
    <t>opentrons_1_tuberack_15ml_apt</t>
  </si>
  <si>
    <t>Total component volumes (μl)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</si>
  <si>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</si>
  <si>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</si>
  <si>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</si>
  <si>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</si>
  <si>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</si>
  <si>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</si>
  <si>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</si>
  <si>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</si>
  <si>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</si>
  <si>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</si>
  <si>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</si>
  <si>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</si>
  <si>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</si>
  <si>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</si>
  <si>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</si>
  <si>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</si>
  <si>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</si>
  <si>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</si>
  <si>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</si>
  <si>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</si>
  <si>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</si>
  <si>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Total volume</t>
  </si>
  <si>
    <t>buffer volumes (μl)</t>
  </si>
  <si>
    <t>Target Concentration (μM)</t>
  </si>
  <si>
    <t>Stock  conc (μM)</t>
  </si>
  <si>
    <t>target volume (μl)</t>
  </si>
  <si>
    <t>Volumes Required (μl)</t>
  </si>
  <si>
    <t xml:space="preserve">5. In the Component sheets, enter target concentrations. </t>
  </si>
  <si>
    <t>A1,A2</t>
  </si>
  <si>
    <t>dispense_height</t>
  </si>
  <si>
    <t>yes</t>
  </si>
  <si>
    <t>change_tips</t>
  </si>
  <si>
    <t>delay_mins</t>
  </si>
  <si>
    <t>aspirate_height</t>
  </si>
  <si>
    <t>mix_repetitions</t>
  </si>
  <si>
    <t>mixing_volume</t>
  </si>
  <si>
    <t>blow_out</t>
  </si>
  <si>
    <t>touch_tip</t>
  </si>
  <si>
    <t>blow_out_height</t>
  </si>
  <si>
    <t>Before every aspirate</t>
  </si>
  <si>
    <t>A4</t>
  </si>
  <si>
    <t>A3</t>
  </si>
  <si>
    <t>water</t>
  </si>
  <si>
    <t>Cadaverine</t>
  </si>
  <si>
    <t>CB7-BC</t>
  </si>
  <si>
    <t>aspirate_speed</t>
  </si>
  <si>
    <t>dispense_speed</t>
  </si>
  <si>
    <t>mixing_aspirate_speed</t>
  </si>
  <si>
    <t>mixing_dispense_speed</t>
  </si>
  <si>
    <t>touch_tip_speed</t>
  </si>
  <si>
    <t>blow_out_speed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</si>
</sst>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017" displayName="Table1017" ref="A4:H6" totalsRowShown="0">
  <autoFilter ref="A4:H6" xr:uid="{00000000-0009-0000-0100-000001000000}"/>
  <tableColumns count="8">
    <tableColumn id="1" xr3:uid="{00000000-0010-0000-0000-000001000000}" name="pipette_mount"/>
    <tableColumn id="2" xr3:uid="{00000000-0010-0000-0000-000002000000}" name="pipette_name"/>
    <tableColumn id="3" xr3:uid="{00000000-0010-0000-0000-000003000000}" name="tip_rack_1"/>
    <tableColumn id="4" xr3:uid="{00000000-0010-0000-0000-000004000000}" name="tip_rack_slot_1"/>
    <tableColumn id="5" xr3:uid="{00000000-0010-0000-0000-000005000000}" name="tip_rack_2"/>
    <tableColumn id="6" xr3:uid="{00000000-0010-0000-0000-000006000000}" name="tip_rack_slot_2"/>
    <tableColumn id="7" xr3:uid="{00000000-0010-0000-0000-000007000000}" name="tip_rack_3"/>
    <tableColumn id="8" xr3:uid="{00000000-0010-0000-0000-000008000000}" name="tip_rack_slot_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57" displayName="Table157" ref="A2:M10" totalsRowShown="0">
  <autoFilter ref="A2:M10" xr:uid="{00000000-0009-0000-0100-00000B000000}"/>
  <tableColumns count="13">
    <tableColumn id="1" xr3:uid="{00000000-0010-0000-0900-000001000000}" name="Column1"/>
    <tableColumn id="2" xr3:uid="{00000000-0010-0000-0900-000002000000}" name="1" dataDxfId="9">
      <calculatedColumnFormula>SUM('CB7-BC'!B16,Cadaverine!B16)</calculatedColumnFormula>
    </tableColumn>
    <tableColumn id="3" xr3:uid="{00000000-0010-0000-0900-000003000000}" name="2">
      <calculatedColumnFormula>SUM('CB7-BC'!C16,Cadaverine!C16)</calculatedColumnFormula>
    </tableColumn>
    <tableColumn id="4" xr3:uid="{00000000-0010-0000-0900-000004000000}" name="3">
      <calculatedColumnFormula>SUM('CB7-BC'!D16,Cadaverine!D16)</calculatedColumnFormula>
    </tableColumn>
    <tableColumn id="5" xr3:uid="{00000000-0010-0000-0900-000005000000}" name="4">
      <calculatedColumnFormula>SUM('CB7-BC'!E16,Cadaverine!E16)</calculatedColumnFormula>
    </tableColumn>
    <tableColumn id="6" xr3:uid="{00000000-0010-0000-0900-000006000000}" name="5">
      <calculatedColumnFormula>SUM('CB7-BC'!F16,Cadaverine!F16)</calculatedColumnFormula>
    </tableColumn>
    <tableColumn id="7" xr3:uid="{00000000-0010-0000-0900-000007000000}" name="6">
      <calculatedColumnFormula>SUM('CB7-BC'!G16,Cadaverine!G16)</calculatedColumnFormula>
    </tableColumn>
    <tableColumn id="8" xr3:uid="{00000000-0010-0000-0900-000008000000}" name="7">
      <calculatedColumnFormula>SUM('CB7-BC'!H16,Cadaverine!H16)</calculatedColumnFormula>
    </tableColumn>
    <tableColumn id="9" xr3:uid="{00000000-0010-0000-0900-000009000000}" name="8" dataDxfId="8">
      <calculatedColumnFormula>SUM('CB7-BC'!I16,Cadaverine!I16)</calculatedColumnFormula>
    </tableColumn>
    <tableColumn id="10" xr3:uid="{00000000-0010-0000-0900-00000A000000}" name="9" dataDxfId="7">
      <calculatedColumnFormula>SUM('CB7-BC'!J16,Cadaverine!J16)</calculatedColumnFormula>
    </tableColumn>
    <tableColumn id="11" xr3:uid="{00000000-0010-0000-0900-00000B000000}" name="10">
      <calculatedColumnFormula>SUM('CB7-BC'!K16,Cadaverine!K16)</calculatedColumnFormula>
    </tableColumn>
    <tableColumn id="12" xr3:uid="{00000000-0010-0000-0900-00000C000000}" name="11" dataDxfId="6">
      <calculatedColumnFormula>SUM('CB7-BC'!L16,Cadaverine!L16)</calculatedColumnFormula>
    </tableColumn>
    <tableColumn id="13" xr3:uid="{00000000-0010-0000-0900-00000D000000}" name="12" dataDxfId="5">
      <calculatedColumnFormula>SUM('CB7-BC'!M16,Cadaverine!M16)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C2" totalsRowShown="0">
  <autoFilter ref="A1:C2" xr:uid="{00000000-0009-0000-0100-000002000000}"/>
  <tableColumns count="3">
    <tableColumn id="1" xr3:uid="{00000000-0010-0000-0100-000001000000}" name="wellplate"/>
    <tableColumn id="2" xr3:uid="{00000000-0010-0000-0100-000002000000}" name="wellplate_slot"/>
    <tableColumn id="3" xr3:uid="{00000000-0010-0000-0100-000003000000}" name="volume per well (μl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916" displayName="Table916" ref="A8:U11" totalsRowShown="0">
  <autoFilter ref="A8:U11" xr:uid="{00000000-0009-0000-0100-00000C000000}"/>
  <tableColumns count="21">
    <tableColumn id="1" xr3:uid="{00000000-0010-0000-0200-000001000000}" name="component"/>
    <tableColumn id="12" xr3:uid="{00000000-0010-0000-0200-00000C000000}" name="stock conc (μM)"/>
    <tableColumn id="2" xr3:uid="{00000000-0010-0000-0200-000002000000}" name="reservoir_name"/>
    <tableColumn id="3" xr3:uid="{00000000-0010-0000-0200-000003000000}" name="reservoir_well"/>
    <tableColumn id="4" xr3:uid="{00000000-0010-0000-0200-000004000000}" name="reservoir_slot"/>
    <tableColumn id="5" xr3:uid="{00000000-0010-0000-0200-000005000000}" name="pipette_mount"/>
    <tableColumn id="7" xr3:uid="{00000000-0010-0000-0200-000007000000}" name="delay_mins"/>
    <tableColumn id="8" xr3:uid="{00000000-0010-0000-0200-000008000000}" name="change_tips"/>
    <tableColumn id="16" xr3:uid="{00000000-0010-0000-0200-000010000000}" name="aspirate_height" dataDxfId="11"/>
    <tableColumn id="17" xr3:uid="{00000000-0010-0000-0200-000011000000}" name="dispense_height" dataDxfId="10"/>
    <tableColumn id="11" xr3:uid="{18A0F010-6E31-4FB5-A4BF-7358BAF512CA}" name="aspirate_speed" dataDxfId="4"/>
    <tableColumn id="13" xr3:uid="{7F3D89F6-997A-41F7-87BC-6AD7288149CA}" name="dispense_speed" dataDxfId="3"/>
    <tableColumn id="14" xr3:uid="{00000000-0010-0000-0200-00000E000000}" name="mix_repetitions"/>
    <tableColumn id="9" xr3:uid="{00000000-0010-0000-0200-000009000000}" name="mixing_volume"/>
    <tableColumn id="15" xr3:uid="{D4BB7C20-0264-4994-830C-44C2C88E6239}" name="mixing_aspirate_speed" dataDxfId="2"/>
    <tableColumn id="20" xr3:uid="{3BBD18D8-B85D-48CB-910E-E8E87DC70DF4}" name="mixing_dispense_speed" dataDxfId="1"/>
    <tableColumn id="10" xr3:uid="{00000000-0010-0000-0200-00000A000000}" name="touch_tip"/>
    <tableColumn id="21" xr3:uid="{BCFA5D10-E572-4A21-B20D-37737DBAF0BD}" name="touch_tip_speed"/>
    <tableColumn id="18" xr3:uid="{00000000-0010-0000-0200-000012000000}" name="blow_out"/>
    <tableColumn id="19" xr3:uid="{00000000-0010-0000-0200-000013000000}" name="blow_out_height"/>
    <tableColumn id="22" xr3:uid="{30B1F2F0-29C4-4D76-B2AE-D12E0D9FA4D7}" name="blow_out_spee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3" displayName="Table13" ref="A2:D45" totalsRowShown="0">
  <autoFilter ref="A2:D45" xr:uid="{00000000-0009-0000-0100-000006000000}"/>
  <tableColumns count="4">
    <tableColumn id="1" xr3:uid="{00000000-0010-0000-0300-000001000000}" name="Pipettes"/>
    <tableColumn id="2" xr3:uid="{00000000-0010-0000-0300-000002000000}" name="Tipracks"/>
    <tableColumn id="3" xr3:uid="{00000000-0010-0000-0300-000003000000}" name="Wellplates"/>
    <tableColumn id="4" xr3:uid="{00000000-0010-0000-0300-000004000000}" name="Reservoirs/Tuberack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2" displayName="Table12" ref="A2:M10" totalsRowShown="0">
  <autoFilter ref="A2:M10" xr:uid="{00000000-0009-0000-0100-000003000000}"/>
  <tableColumns count="13">
    <tableColumn id="1" xr3:uid="{00000000-0010-0000-0400-000001000000}" name="Column1"/>
    <tableColumn id="2" xr3:uid="{00000000-0010-0000-0400-000002000000}" name="1"/>
    <tableColumn id="3" xr3:uid="{00000000-0010-0000-0400-000003000000}" name="2"/>
    <tableColumn id="4" xr3:uid="{00000000-0010-0000-0400-000004000000}" name="3"/>
    <tableColumn id="5" xr3:uid="{00000000-0010-0000-0400-000005000000}" name="4"/>
    <tableColumn id="6" xr3:uid="{00000000-0010-0000-0400-000006000000}" name="5"/>
    <tableColumn id="7" xr3:uid="{00000000-0010-0000-0400-000007000000}" name="6"/>
    <tableColumn id="8" xr3:uid="{00000000-0010-0000-0400-000008000000}" name="7"/>
    <tableColumn id="9" xr3:uid="{00000000-0010-0000-0400-000009000000}" name="8"/>
    <tableColumn id="10" xr3:uid="{00000000-0010-0000-0400-00000A000000}" name="9"/>
    <tableColumn id="11" xr3:uid="{00000000-0010-0000-0400-00000B000000}" name="10"/>
    <tableColumn id="12" xr3:uid="{00000000-0010-0000-0400-00000C000000}" name="11"/>
    <tableColumn id="13" xr3:uid="{00000000-0010-0000-0400-00000D000000}" name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4" displayName="Table14" ref="A15:M23" totalsRowShown="0">
  <autoFilter ref="A15:M23" xr:uid="{00000000-0009-0000-0100-000008000000}"/>
  <tableColumns count="13">
    <tableColumn id="1" xr3:uid="{00000000-0010-0000-0500-000001000000}" name="Column1"/>
    <tableColumn id="2" xr3:uid="{00000000-0010-0000-0500-000002000000}" name="1"/>
    <tableColumn id="3" xr3:uid="{00000000-0010-0000-0500-000003000000}" name="2"/>
    <tableColumn id="4" xr3:uid="{00000000-0010-0000-0500-000004000000}" name="3"/>
    <tableColumn id="5" xr3:uid="{00000000-0010-0000-0500-000005000000}" name="4"/>
    <tableColumn id="6" xr3:uid="{00000000-0010-0000-0500-000006000000}" name="5"/>
    <tableColumn id="7" xr3:uid="{00000000-0010-0000-0500-000007000000}" name="6"/>
    <tableColumn id="8" xr3:uid="{00000000-0010-0000-0500-000008000000}" name="7"/>
    <tableColumn id="9" xr3:uid="{00000000-0010-0000-0500-000009000000}" name="8"/>
    <tableColumn id="10" xr3:uid="{00000000-0010-0000-0500-00000A000000}" name="9"/>
    <tableColumn id="11" xr3:uid="{00000000-0010-0000-0500-00000B000000}" name="10"/>
    <tableColumn id="12" xr3:uid="{00000000-0010-0000-0500-00000C000000}" name="11"/>
    <tableColumn id="13" xr3:uid="{00000000-0010-0000-0500-00000D000000}" name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125" displayName="Table125" ref="A2:M10" totalsRowShown="0">
  <autoFilter ref="A2:M10" xr:uid="{00000000-0009-0000-0100-000004000000}"/>
  <tableColumns count="13">
    <tableColumn id="1" xr3:uid="{00000000-0010-0000-0600-000001000000}" name="Column1"/>
    <tableColumn id="2" xr3:uid="{00000000-0010-0000-0600-000002000000}" name="1"/>
    <tableColumn id="3" xr3:uid="{00000000-0010-0000-0600-000003000000}" name="2"/>
    <tableColumn id="4" xr3:uid="{00000000-0010-0000-0600-000004000000}" name="3"/>
    <tableColumn id="5" xr3:uid="{00000000-0010-0000-0600-000005000000}" name="4"/>
    <tableColumn id="6" xr3:uid="{00000000-0010-0000-0600-000006000000}" name="5"/>
    <tableColumn id="7" xr3:uid="{00000000-0010-0000-0600-000007000000}" name="6"/>
    <tableColumn id="8" xr3:uid="{00000000-0010-0000-0600-000008000000}" name="7"/>
    <tableColumn id="9" xr3:uid="{00000000-0010-0000-0600-000009000000}" name="8"/>
    <tableColumn id="10" xr3:uid="{00000000-0010-0000-0600-00000A000000}" name="9"/>
    <tableColumn id="11" xr3:uid="{00000000-0010-0000-0600-00000B000000}" name="10"/>
    <tableColumn id="12" xr3:uid="{00000000-0010-0000-0600-00000C000000}" name="11"/>
    <tableColumn id="13" xr3:uid="{00000000-0010-0000-0600-00000D000000}" name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46" displayName="Table146" ref="A15:M23" totalsRowShown="0">
  <autoFilter ref="A15:M23" xr:uid="{00000000-0009-0000-0100-000005000000}"/>
  <tableColumns count="13">
    <tableColumn id="1" xr3:uid="{00000000-0010-0000-0700-000001000000}" name="Column1"/>
    <tableColumn id="2" xr3:uid="{00000000-0010-0000-0700-000002000000}" name="1">
      <calculatedColumnFormula>(B3*$B$13)/$B$12</calculatedColumnFormula>
    </tableColumn>
    <tableColumn id="3" xr3:uid="{00000000-0010-0000-0700-000003000000}" name="2">
      <calculatedColumnFormula>(C3*$B$13)/$B$12</calculatedColumnFormula>
    </tableColumn>
    <tableColumn id="4" xr3:uid="{00000000-0010-0000-0700-000004000000}" name="3">
      <calculatedColumnFormula>(D3*$B$13)/$B$12</calculatedColumnFormula>
    </tableColumn>
    <tableColumn id="5" xr3:uid="{00000000-0010-0000-0700-000005000000}" name="4">
      <calculatedColumnFormula>(E3*$B$13)/$B$12</calculatedColumnFormula>
    </tableColumn>
    <tableColumn id="6" xr3:uid="{00000000-0010-0000-0700-000006000000}" name="5">
      <calculatedColumnFormula>(F3*$B$13)/$B$12</calculatedColumnFormula>
    </tableColumn>
    <tableColumn id="7" xr3:uid="{00000000-0010-0000-0700-000007000000}" name="6">
      <calculatedColumnFormula>(G3*$B$13)/$B$12</calculatedColumnFormula>
    </tableColumn>
    <tableColumn id="8" xr3:uid="{00000000-0010-0000-0700-000008000000}" name="7">
      <calculatedColumnFormula>(H3*$B$13)/$B$12</calculatedColumnFormula>
    </tableColumn>
    <tableColumn id="9" xr3:uid="{00000000-0010-0000-0700-000009000000}" name="8">
      <calculatedColumnFormula>(I3*$B$13)/$B$12</calculatedColumnFormula>
    </tableColumn>
    <tableColumn id="10" xr3:uid="{00000000-0010-0000-0700-00000A000000}" name="9">
      <calculatedColumnFormula>(J3*$B$13)/$B$12</calculatedColumnFormula>
    </tableColumn>
    <tableColumn id="11" xr3:uid="{00000000-0010-0000-0700-00000B000000}" name="10">
      <calculatedColumnFormula>(K3*$B$13)/$B$12</calculatedColumnFormula>
    </tableColumn>
    <tableColumn id="12" xr3:uid="{00000000-0010-0000-0700-00000C000000}" name="11">
      <calculatedColumnFormula>(L3*$B$13)/$B$12</calculatedColumnFormula>
    </tableColumn>
    <tableColumn id="13" xr3:uid="{00000000-0010-0000-0700-00000D000000}" name="12">
      <calculatedColumnFormula>(M3*$B$13)/$B$12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13467" displayName="Table13467" ref="A15:M23" totalsRowShown="0">
  <autoFilter ref="A15:M23" xr:uid="{00000000-0009-0000-0100-000007000000}"/>
  <tableColumns count="13">
    <tableColumn id="1" xr3:uid="{00000000-0010-0000-0800-000001000000}" name="Column1"/>
    <tableColumn id="2" xr3:uid="{00000000-0010-0000-0800-000002000000}" name="1"/>
    <tableColumn id="3" xr3:uid="{00000000-0010-0000-0800-000003000000}" name="2"/>
    <tableColumn id="4" xr3:uid="{00000000-0010-0000-0800-000004000000}" name="3"/>
    <tableColumn id="5" xr3:uid="{00000000-0010-0000-0800-000005000000}" name="4"/>
    <tableColumn id="6" xr3:uid="{00000000-0010-0000-0800-000006000000}" name="5"/>
    <tableColumn id="7" xr3:uid="{00000000-0010-0000-0800-000007000000}" name="6"/>
    <tableColumn id="8" xr3:uid="{00000000-0010-0000-0800-000008000000}" name="7"/>
    <tableColumn id="9" xr3:uid="{00000000-0010-0000-0800-000009000000}" name="8"/>
    <tableColumn id="10" xr3:uid="{00000000-0010-0000-0800-00000A000000}" name="9"/>
    <tableColumn id="11" xr3:uid="{00000000-0010-0000-0800-00000B000000}" name="10"/>
    <tableColumn id="12" xr3:uid="{00000000-0010-0000-0800-00000C000000}" name="11"/>
    <tableColumn id="13" xr3:uid="{00000000-0010-0000-0800-00000D000000}" name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90" zoomScaleNormal="90" workbookViewId="0">
      <selection activeCell="A6" sqref="A6:I6"/>
    </sheetView>
  </sheetViews>
  <sheetFormatPr defaultColWidth="8.54296875" defaultRowHeight="14.5"/>
  <sheetData>
    <row r="1" spans="1:9" ht="21" customHeight="1" thickTop="1">
      <c r="A1" s="9" t="s">
        <v>0</v>
      </c>
      <c r="B1" s="10"/>
      <c r="C1" s="10"/>
      <c r="D1" s="10"/>
      <c r="E1" s="10"/>
      <c r="F1" s="10"/>
      <c r="G1" s="10"/>
      <c r="H1" s="10"/>
      <c r="I1" s="11"/>
    </row>
    <row r="2" spans="1:9" ht="18.5">
      <c r="A2" s="3" t="s">
        <v>1</v>
      </c>
      <c r="B2" s="4"/>
      <c r="C2" s="4"/>
      <c r="D2" s="4"/>
      <c r="E2" s="4"/>
      <c r="F2" s="4"/>
      <c r="G2" s="4"/>
      <c r="H2" s="4"/>
      <c r="I2" s="5"/>
    </row>
    <row r="3" spans="1:9" ht="18.5">
      <c r="A3" s="3" t="s">
        <v>2</v>
      </c>
      <c r="B3" s="4"/>
      <c r="C3" s="4"/>
      <c r="D3" s="4"/>
      <c r="E3" s="4"/>
      <c r="F3" s="4"/>
      <c r="G3" s="4"/>
      <c r="H3" s="4"/>
      <c r="I3" s="5"/>
    </row>
    <row r="4" spans="1:9" ht="18.5">
      <c r="A4" s="12" t="s">
        <v>3</v>
      </c>
      <c r="B4" s="13"/>
      <c r="C4" s="13"/>
      <c r="D4" s="13"/>
      <c r="E4" s="13"/>
      <c r="F4" s="13"/>
      <c r="G4" s="13"/>
      <c r="H4" s="13"/>
      <c r="I4" s="14"/>
    </row>
    <row r="5" spans="1:9" ht="18.5">
      <c r="A5" s="12" t="s">
        <v>4</v>
      </c>
      <c r="B5" s="13"/>
      <c r="C5" s="13"/>
      <c r="D5" s="13"/>
      <c r="E5" s="13"/>
      <c r="F5" s="13"/>
      <c r="G5" s="13"/>
      <c r="H5" s="13"/>
      <c r="I5" s="14"/>
    </row>
    <row r="6" spans="1:9" ht="18.5">
      <c r="A6" s="3" t="s">
        <v>160</v>
      </c>
      <c r="B6" s="4"/>
      <c r="C6" s="4"/>
      <c r="D6" s="4"/>
      <c r="E6" s="4"/>
      <c r="F6" s="4"/>
      <c r="G6" s="4"/>
      <c r="H6" s="4"/>
      <c r="I6" s="5"/>
    </row>
    <row r="7" spans="1:9" ht="19" thickBot="1">
      <c r="A7" s="6" t="s">
        <v>5</v>
      </c>
      <c r="B7" s="7"/>
      <c r="C7" s="7"/>
      <c r="D7" s="7"/>
      <c r="E7" s="7"/>
      <c r="F7" s="7"/>
      <c r="G7" s="7"/>
      <c r="H7" s="7"/>
      <c r="I7" s="8"/>
    </row>
    <row r="8" spans="1:9" ht="15" thickTop="1"/>
  </sheetData>
  <mergeCells count="7">
    <mergeCell ref="A6:I6"/>
    <mergeCell ref="A7:I7"/>
    <mergeCell ref="A1:I1"/>
    <mergeCell ref="A2:I2"/>
    <mergeCell ref="A3:I3"/>
    <mergeCell ref="A4:I4"/>
    <mergeCell ref="A5:I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tabSelected="1" topLeftCell="K1" zoomScale="90" zoomScaleNormal="90" workbookViewId="0">
      <selection activeCell="E18" sqref="E18"/>
    </sheetView>
  </sheetViews>
  <sheetFormatPr defaultColWidth="8.54296875" defaultRowHeight="14.5"/>
  <cols>
    <col min="1" max="1" width="26.26953125" bestFit="1" customWidth="1"/>
    <col min="2" max="2" width="16.81640625" bestFit="1" customWidth="1"/>
    <col min="3" max="3" width="28.54296875" bestFit="1" customWidth="1"/>
    <col min="4" max="4" width="16.54296875" bestFit="1" customWidth="1"/>
    <col min="5" max="5" width="24.453125" bestFit="1" customWidth="1"/>
    <col min="6" max="6" width="16.54296875" bestFit="1" customWidth="1"/>
    <col min="7" max="7" width="13" bestFit="1" customWidth="1"/>
    <col min="8" max="8" width="19.08984375" bestFit="1" customWidth="1"/>
    <col min="9" max="9" width="16.7265625" bestFit="1" customWidth="1"/>
    <col min="10" max="10" width="17.36328125" bestFit="1" customWidth="1"/>
    <col min="11" max="11" width="16.453125" bestFit="1" customWidth="1"/>
    <col min="12" max="12" width="17.08984375" bestFit="1" customWidth="1"/>
    <col min="13" max="13" width="16.81640625" bestFit="1" customWidth="1"/>
    <col min="14" max="14" width="16.36328125" bestFit="1" customWidth="1"/>
    <col min="15" max="15" width="23.08984375" bestFit="1" customWidth="1"/>
    <col min="16" max="16" width="23.7265625" bestFit="1" customWidth="1"/>
    <col min="17" max="17" width="11.6328125" bestFit="1" customWidth="1"/>
    <col min="18" max="18" width="17.7265625" bestFit="1" customWidth="1"/>
    <col min="19" max="19" width="11.6328125" bestFit="1" customWidth="1"/>
    <col min="20" max="20" width="18.08984375" bestFit="1" customWidth="1"/>
    <col min="21" max="21" width="17.36328125" customWidth="1"/>
  </cols>
  <sheetData>
    <row r="1" spans="1:21">
      <c r="A1" t="s">
        <v>6</v>
      </c>
      <c r="B1" t="s">
        <v>7</v>
      </c>
      <c r="C1" t="s">
        <v>8</v>
      </c>
    </row>
    <row r="2" spans="1:21">
      <c r="A2" t="s">
        <v>9</v>
      </c>
      <c r="B2">
        <v>2</v>
      </c>
      <c r="C2">
        <v>200</v>
      </c>
      <c r="I2" s="1"/>
    </row>
    <row r="4" spans="1:2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21">
      <c r="A5" t="s">
        <v>18</v>
      </c>
      <c r="B5" t="s">
        <v>44</v>
      </c>
      <c r="C5" t="s">
        <v>48</v>
      </c>
      <c r="D5">
        <v>1</v>
      </c>
    </row>
    <row r="6" spans="1:21">
      <c r="A6" t="s">
        <v>21</v>
      </c>
      <c r="B6" t="s">
        <v>47</v>
      </c>
      <c r="C6" t="s">
        <v>20</v>
      </c>
      <c r="D6">
        <v>3</v>
      </c>
      <c r="E6" t="s">
        <v>37</v>
      </c>
      <c r="F6">
        <v>6</v>
      </c>
    </row>
    <row r="8" spans="1:21">
      <c r="A8" t="s">
        <v>24</v>
      </c>
      <c r="B8" t="s">
        <v>28</v>
      </c>
      <c r="C8" t="s">
        <v>25</v>
      </c>
      <c r="D8" t="s">
        <v>26</v>
      </c>
      <c r="E8" t="s">
        <v>27</v>
      </c>
      <c r="F8" t="s">
        <v>10</v>
      </c>
      <c r="G8" t="s">
        <v>165</v>
      </c>
      <c r="H8" t="s">
        <v>164</v>
      </c>
      <c r="I8" t="s">
        <v>166</v>
      </c>
      <c r="J8" t="s">
        <v>162</v>
      </c>
      <c r="K8" t="s">
        <v>178</v>
      </c>
      <c r="L8" t="s">
        <v>179</v>
      </c>
      <c r="M8" t="s">
        <v>167</v>
      </c>
      <c r="N8" t="s">
        <v>168</v>
      </c>
      <c r="O8" t="s">
        <v>180</v>
      </c>
      <c r="P8" t="s">
        <v>181</v>
      </c>
      <c r="Q8" t="s">
        <v>170</v>
      </c>
      <c r="R8" t="s">
        <v>182</v>
      </c>
      <c r="S8" t="s">
        <v>169</v>
      </c>
      <c r="T8" t="s">
        <v>171</v>
      </c>
      <c r="U8" t="s">
        <v>183</v>
      </c>
    </row>
    <row r="9" spans="1:21">
      <c r="A9" t="s">
        <v>177</v>
      </c>
      <c r="C9" t="s">
        <v>83</v>
      </c>
      <c r="D9" t="s">
        <v>174</v>
      </c>
      <c r="E9">
        <v>5</v>
      </c>
      <c r="F9" t="s">
        <v>21</v>
      </c>
      <c r="G9">
        <v>0</v>
      </c>
      <c r="H9" t="s">
        <v>172</v>
      </c>
      <c r="I9" s="2">
        <v>5</v>
      </c>
      <c r="J9" s="2">
        <v>2</v>
      </c>
      <c r="K9" s="2">
        <v>7.6</v>
      </c>
      <c r="L9" s="2">
        <v>7.6</v>
      </c>
      <c r="M9">
        <v>0</v>
      </c>
      <c r="N9">
        <v>0</v>
      </c>
      <c r="O9" s="2">
        <v>0</v>
      </c>
      <c r="P9" s="2">
        <v>0</v>
      </c>
      <c r="Q9" t="s">
        <v>163</v>
      </c>
      <c r="R9">
        <v>60</v>
      </c>
      <c r="S9" t="s">
        <v>163</v>
      </c>
      <c r="T9">
        <v>6.5</v>
      </c>
      <c r="U9" s="2">
        <v>7.6</v>
      </c>
    </row>
    <row r="10" spans="1:21">
      <c r="A10" t="s">
        <v>176</v>
      </c>
      <c r="C10" t="s">
        <v>83</v>
      </c>
      <c r="D10" t="s">
        <v>173</v>
      </c>
      <c r="E10">
        <v>5</v>
      </c>
      <c r="F10" t="s">
        <v>21</v>
      </c>
      <c r="G10">
        <v>0</v>
      </c>
      <c r="H10" t="s">
        <v>172</v>
      </c>
      <c r="I10" s="2">
        <v>5</v>
      </c>
      <c r="J10" s="2">
        <v>2</v>
      </c>
      <c r="K10" s="2">
        <v>7.6</v>
      </c>
      <c r="L10" s="2">
        <v>7.6</v>
      </c>
      <c r="M10">
        <v>0</v>
      </c>
      <c r="N10">
        <v>0</v>
      </c>
      <c r="O10" s="2">
        <v>0</v>
      </c>
      <c r="P10" s="2">
        <v>0</v>
      </c>
      <c r="Q10" t="s">
        <v>163</v>
      </c>
      <c r="R10">
        <v>60</v>
      </c>
      <c r="S10" t="s">
        <v>163</v>
      </c>
      <c r="T10">
        <v>6.5</v>
      </c>
      <c r="U10" s="2">
        <v>7.6</v>
      </c>
    </row>
    <row r="11" spans="1:21">
      <c r="A11" t="s">
        <v>175</v>
      </c>
      <c r="C11" t="s">
        <v>83</v>
      </c>
      <c r="D11" t="s">
        <v>161</v>
      </c>
      <c r="E11">
        <v>5</v>
      </c>
      <c r="F11" t="s">
        <v>18</v>
      </c>
      <c r="G11">
        <v>0</v>
      </c>
      <c r="H11" t="s">
        <v>172</v>
      </c>
      <c r="I11" s="2">
        <v>5</v>
      </c>
      <c r="J11" s="2">
        <v>2</v>
      </c>
      <c r="K11" s="2">
        <v>94</v>
      </c>
      <c r="L11" s="2">
        <v>94</v>
      </c>
      <c r="M11">
        <v>6</v>
      </c>
      <c r="N11">
        <v>100</v>
      </c>
      <c r="O11" s="2">
        <v>300</v>
      </c>
      <c r="P11" s="2">
        <v>300</v>
      </c>
      <c r="Q11" t="s">
        <v>163</v>
      </c>
      <c r="R11">
        <v>60</v>
      </c>
      <c r="S11" t="s">
        <v>163</v>
      </c>
      <c r="T11">
        <v>6.5</v>
      </c>
      <c r="U11" s="2">
        <v>94</v>
      </c>
    </row>
  </sheetData>
  <phoneticPr fontId="5" type="noConversion"/>
  <dataValidations count="6">
    <dataValidation type="list" allowBlank="1" showInputMessage="1" showErrorMessage="1" sqref="A5:A6 F9:F11" xr:uid="{00000000-0002-0000-0100-000000000000}">
      <formula1>"left,right"</formula1>
      <formula2>0</formula2>
    </dataValidation>
    <dataValidation type="list" allowBlank="1" showInputMessage="1" showErrorMessage="1" sqref="B2 D5:D6 F5:F6 H5:H6 E9:E11" xr:uid="{00000000-0002-0000-0100-000001000000}">
      <formula1>"1,2,3,4,5,6,7,8,9,10,11,12"</formula1>
      <formula2>0</formula2>
    </dataValidation>
    <dataValidation allowBlank="1" showInputMessage="1" showErrorMessage="1" sqref="C2" xr:uid="{00000000-0002-0000-0100-000002000000}">
      <formula1>0</formula1>
      <formula2>0</formula2>
    </dataValidation>
    <dataValidation type="list" allowBlank="1" showInputMessage="1" showErrorMessage="1" sqref="H9:H11" xr:uid="{00000000-0002-0000-0100-000003000000}">
      <formula1>"Before every aspirate,Once at the start of step"</formula1>
    </dataValidation>
    <dataValidation type="list" allowBlank="1" showInputMessage="1" showErrorMessage="1" sqref="Q9:Q11 S9:S11" xr:uid="{00000000-0002-0000-0100-000004000000}">
      <formula1>"yes,no"</formula1>
    </dataValidation>
    <dataValidation type="decimal" allowBlank="1" showInputMessage="1" showErrorMessage="1" sqref="R9:R11" xr:uid="{32D10361-CAA5-4AB1-8DE7-479C2A8C8BC4}">
      <formula1>20</formula1>
      <formula2>80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5000000}">
          <x14:formula1>
            <xm:f>'OT Options'!$C$3:$C$40</xm:f>
          </x14:formula1>
          <x14:formula2>
            <xm:f>0</xm:f>
          </x14:formula2>
          <xm:sqref>A2</xm:sqref>
        </x14:dataValidation>
        <x14:dataValidation type="list" allowBlank="1" showInputMessage="1" showErrorMessage="1" xr:uid="{00000000-0002-0000-0100-000006000000}">
          <x14:formula1>
            <xm:f>'OT Options'!$A$3:$A$14</xm:f>
          </x14:formula1>
          <x14:formula2>
            <xm:f>0</xm:f>
          </x14:formula2>
          <xm:sqref>B5:B6</xm:sqref>
        </x14:dataValidation>
        <x14:dataValidation type="list" allowBlank="1" showInputMessage="1" showErrorMessage="1" xr:uid="{00000000-0002-0000-0100-000007000000}">
          <x14:formula1>
            <xm:f>'OT Options'!$B$3:$B$13</xm:f>
          </x14:formula1>
          <x14:formula2>
            <xm:f>0</xm:f>
          </x14:formula2>
          <xm:sqref>C5:C6 E5:E6 G5:G6</xm:sqref>
        </x14:dataValidation>
        <x14:dataValidation type="list" allowBlank="1" showInputMessage="1" showErrorMessage="1" xr:uid="{00000000-0002-0000-0100-000008000000}">
          <x14:formula1>
            <xm:f>'OT Options'!$D$3:$D$45</xm:f>
          </x14:formula1>
          <x14:formula2>
            <xm:f>0</xm:f>
          </x14:formula2>
          <xm:sqref>C9:C11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zoomScaleNormal="100" workbookViewId="0">
      <selection activeCell="C24" sqref="C24"/>
    </sheetView>
  </sheetViews>
  <sheetFormatPr defaultColWidth="8.54296875" defaultRowHeight="14.5"/>
  <cols>
    <col min="1" max="1" width="16.7265625" customWidth="1"/>
    <col min="2" max="2" width="30" customWidth="1"/>
    <col min="3" max="3" width="59.1796875" customWidth="1"/>
    <col min="4" max="4" width="51.1796875" customWidth="1"/>
  </cols>
  <sheetData>
    <row r="1" spans="1:4" ht="21">
      <c r="A1" s="15" t="s">
        <v>29</v>
      </c>
      <c r="B1" s="15"/>
      <c r="C1" s="15"/>
      <c r="D1" s="15"/>
    </row>
    <row r="2" spans="1:4">
      <c r="A2" t="s">
        <v>30</v>
      </c>
      <c r="B2" t="s">
        <v>31</v>
      </c>
      <c r="C2" t="s">
        <v>32</v>
      </c>
      <c r="D2" t="s">
        <v>33</v>
      </c>
    </row>
    <row r="3" spans="1:4">
      <c r="A3" t="s">
        <v>19</v>
      </c>
      <c r="B3" t="s">
        <v>34</v>
      </c>
      <c r="C3" t="s">
        <v>35</v>
      </c>
      <c r="D3" t="s">
        <v>36</v>
      </c>
    </row>
    <row r="4" spans="1:4">
      <c r="A4" t="s">
        <v>22</v>
      </c>
      <c r="B4" t="s">
        <v>37</v>
      </c>
      <c r="C4" t="s">
        <v>38</v>
      </c>
      <c r="D4" t="s">
        <v>39</v>
      </c>
    </row>
    <row r="5" spans="1:4">
      <c r="A5" t="s">
        <v>40</v>
      </c>
      <c r="B5" t="s">
        <v>41</v>
      </c>
      <c r="C5" t="s">
        <v>42</v>
      </c>
      <c r="D5" t="s">
        <v>43</v>
      </c>
    </row>
    <row r="6" spans="1:4">
      <c r="A6" t="s">
        <v>44</v>
      </c>
      <c r="B6" t="s">
        <v>45</v>
      </c>
      <c r="C6" t="s">
        <v>35</v>
      </c>
      <c r="D6" t="s">
        <v>46</v>
      </c>
    </row>
    <row r="7" spans="1:4">
      <c r="A7" t="s">
        <v>47</v>
      </c>
      <c r="B7" t="s">
        <v>48</v>
      </c>
      <c r="C7" t="s">
        <v>49</v>
      </c>
      <c r="D7" t="s">
        <v>50</v>
      </c>
    </row>
    <row r="8" spans="1:4">
      <c r="A8" t="s">
        <v>51</v>
      </c>
      <c r="B8" t="s">
        <v>52</v>
      </c>
      <c r="C8" t="s">
        <v>53</v>
      </c>
      <c r="D8" t="s">
        <v>54</v>
      </c>
    </row>
    <row r="9" spans="1:4">
      <c r="A9" t="s">
        <v>55</v>
      </c>
      <c r="B9" t="s">
        <v>56</v>
      </c>
      <c r="C9" t="s">
        <v>57</v>
      </c>
      <c r="D9" t="s">
        <v>58</v>
      </c>
    </row>
    <row r="10" spans="1:4">
      <c r="A10" t="s">
        <v>59</v>
      </c>
      <c r="B10" t="s">
        <v>20</v>
      </c>
      <c r="C10" t="s">
        <v>60</v>
      </c>
      <c r="D10" t="s">
        <v>61</v>
      </c>
    </row>
    <row r="11" spans="1:4">
      <c r="A11" t="s">
        <v>62</v>
      </c>
      <c r="B11" t="s">
        <v>63</v>
      </c>
      <c r="C11" t="s">
        <v>64</v>
      </c>
      <c r="D11" t="s">
        <v>65</v>
      </c>
    </row>
    <row r="12" spans="1:4">
      <c r="A12" t="s">
        <v>66</v>
      </c>
      <c r="B12" t="s">
        <v>67</v>
      </c>
      <c r="C12" t="s">
        <v>68</v>
      </c>
      <c r="D12" t="s">
        <v>69</v>
      </c>
    </row>
    <row r="13" spans="1:4">
      <c r="A13" t="s">
        <v>70</v>
      </c>
      <c r="B13" t="s">
        <v>23</v>
      </c>
      <c r="C13" t="s">
        <v>71</v>
      </c>
      <c r="D13" t="s">
        <v>72</v>
      </c>
    </row>
    <row r="14" spans="1:4">
      <c r="A14" t="s">
        <v>73</v>
      </c>
      <c r="C14" t="s">
        <v>74</v>
      </c>
      <c r="D14" t="s">
        <v>75</v>
      </c>
    </row>
    <row r="15" spans="1:4">
      <c r="C15" t="s">
        <v>76</v>
      </c>
      <c r="D15" t="s">
        <v>77</v>
      </c>
    </row>
    <row r="16" spans="1:4">
      <c r="C16" t="s">
        <v>78</v>
      </c>
      <c r="D16" t="s">
        <v>79</v>
      </c>
    </row>
    <row r="17" spans="3:4">
      <c r="C17" t="s">
        <v>80</v>
      </c>
      <c r="D17" t="s">
        <v>81</v>
      </c>
    </row>
    <row r="18" spans="3:4">
      <c r="C18" t="s">
        <v>82</v>
      </c>
      <c r="D18" t="s">
        <v>83</v>
      </c>
    </row>
    <row r="19" spans="3:4">
      <c r="C19" t="s">
        <v>84</v>
      </c>
      <c r="D19" t="s">
        <v>85</v>
      </c>
    </row>
    <row r="20" spans="3:4">
      <c r="C20" t="s">
        <v>9</v>
      </c>
      <c r="D20" t="s">
        <v>86</v>
      </c>
    </row>
    <row r="21" spans="3:4">
      <c r="C21" t="s">
        <v>87</v>
      </c>
      <c r="D21" t="s">
        <v>88</v>
      </c>
    </row>
    <row r="22" spans="3:4">
      <c r="C22" t="s">
        <v>89</v>
      </c>
      <c r="D22" t="s">
        <v>90</v>
      </c>
    </row>
    <row r="23" spans="3:4">
      <c r="C23" t="s">
        <v>91</v>
      </c>
      <c r="D23" t="s">
        <v>92</v>
      </c>
    </row>
    <row r="24" spans="3:4">
      <c r="C24" t="s">
        <v>93</v>
      </c>
      <c r="D24" t="s">
        <v>94</v>
      </c>
    </row>
    <row r="25" spans="3:4">
      <c r="C25" t="s">
        <v>95</v>
      </c>
      <c r="D25" t="s">
        <v>96</v>
      </c>
    </row>
    <row r="26" spans="3:4">
      <c r="C26" t="s">
        <v>97</v>
      </c>
      <c r="D26" t="s">
        <v>98</v>
      </c>
    </row>
    <row r="27" spans="3:4">
      <c r="C27" t="s">
        <v>99</v>
      </c>
      <c r="D27" t="s">
        <v>100</v>
      </c>
    </row>
    <row r="28" spans="3:4">
      <c r="C28" t="s">
        <v>101</v>
      </c>
      <c r="D28" t="s">
        <v>102</v>
      </c>
    </row>
    <row r="29" spans="3:4">
      <c r="C29" t="s">
        <v>103</v>
      </c>
      <c r="D29" t="s">
        <v>104</v>
      </c>
    </row>
    <row r="30" spans="3:4">
      <c r="C30" t="s">
        <v>105</v>
      </c>
      <c r="D30" t="s">
        <v>106</v>
      </c>
    </row>
    <row r="31" spans="3:4">
      <c r="C31" t="s">
        <v>107</v>
      </c>
      <c r="D31" t="s">
        <v>108</v>
      </c>
    </row>
    <row r="32" spans="3:4">
      <c r="C32" t="s">
        <v>109</v>
      </c>
      <c r="D32" t="s">
        <v>110</v>
      </c>
    </row>
    <row r="33" spans="3:4">
      <c r="C33" t="s">
        <v>111</v>
      </c>
      <c r="D33" t="s">
        <v>112</v>
      </c>
    </row>
    <row r="34" spans="3:4">
      <c r="C34" t="s">
        <v>113</v>
      </c>
      <c r="D34" t="s">
        <v>114</v>
      </c>
    </row>
    <row r="35" spans="3:4">
      <c r="C35" t="s">
        <v>115</v>
      </c>
      <c r="D35" t="s">
        <v>116</v>
      </c>
    </row>
    <row r="36" spans="3:4">
      <c r="C36" t="s">
        <v>117</v>
      </c>
      <c r="D36" t="s">
        <v>118</v>
      </c>
    </row>
    <row r="37" spans="3:4">
      <c r="C37" t="s">
        <v>119</v>
      </c>
      <c r="D37" t="s">
        <v>120</v>
      </c>
    </row>
    <row r="38" spans="3:4">
      <c r="C38" t="s">
        <v>121</v>
      </c>
      <c r="D38" t="s">
        <v>122</v>
      </c>
    </row>
    <row r="39" spans="3:4">
      <c r="C39" t="s">
        <v>123</v>
      </c>
      <c r="D39" t="s">
        <v>124</v>
      </c>
    </row>
    <row r="40" spans="3:4">
      <c r="C40" t="s">
        <v>125</v>
      </c>
      <c r="D40" t="s">
        <v>126</v>
      </c>
    </row>
    <row r="41" spans="3:4">
      <c r="D41" t="s">
        <v>127</v>
      </c>
    </row>
    <row r="42" spans="3:4">
      <c r="D42" t="s">
        <v>128</v>
      </c>
    </row>
    <row r="43" spans="3:4">
      <c r="D43" t="s">
        <v>129</v>
      </c>
    </row>
    <row r="44" spans="3:4">
      <c r="D44" t="s">
        <v>130</v>
      </c>
    </row>
    <row r="45" spans="3:4">
      <c r="D45" t="s">
        <v>131</v>
      </c>
    </row>
  </sheetData>
  <mergeCells count="1">
    <mergeCell ref="A1:D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Normal="100" workbookViewId="0">
      <selection activeCell="P15" sqref="P15"/>
    </sheetView>
  </sheetViews>
  <sheetFormatPr defaultColWidth="8.54296875" defaultRowHeight="14.5"/>
  <cols>
    <col min="1" max="1" width="15.1796875" customWidth="1"/>
    <col min="3" max="3" width="9" customWidth="1"/>
  </cols>
  <sheetData>
    <row r="1" spans="1:13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</row>
    <row r="3" spans="1:13">
      <c r="A3" t="s">
        <v>146</v>
      </c>
      <c r="B3">
        <v>1.3</v>
      </c>
      <c r="C3">
        <v>1.3</v>
      </c>
      <c r="D3">
        <v>1.3</v>
      </c>
      <c r="E3">
        <v>1.3</v>
      </c>
      <c r="F3">
        <v>1.3</v>
      </c>
      <c r="G3">
        <v>1.3</v>
      </c>
      <c r="H3">
        <v>1.3</v>
      </c>
      <c r="I3">
        <v>1.3</v>
      </c>
      <c r="J3">
        <v>1.3</v>
      </c>
      <c r="K3">
        <v>1.3</v>
      </c>
      <c r="L3">
        <v>1.3</v>
      </c>
      <c r="M3">
        <v>1.3</v>
      </c>
    </row>
    <row r="4" spans="1:13">
      <c r="A4" t="s">
        <v>147</v>
      </c>
      <c r="B4">
        <v>1.3</v>
      </c>
      <c r="C4">
        <v>1.3</v>
      </c>
      <c r="D4">
        <v>1.3</v>
      </c>
      <c r="E4">
        <v>1.3</v>
      </c>
      <c r="F4">
        <v>1.3</v>
      </c>
      <c r="G4">
        <v>1.3</v>
      </c>
      <c r="H4">
        <v>1.3</v>
      </c>
      <c r="I4">
        <v>1.3</v>
      </c>
      <c r="J4">
        <v>1.3</v>
      </c>
      <c r="K4">
        <v>1.3</v>
      </c>
      <c r="L4">
        <v>1.3</v>
      </c>
      <c r="M4">
        <v>1.3</v>
      </c>
    </row>
    <row r="5" spans="1:13">
      <c r="A5" t="s">
        <v>148</v>
      </c>
      <c r="B5">
        <v>1.3</v>
      </c>
      <c r="C5">
        <v>1.3</v>
      </c>
      <c r="D5">
        <v>1.3</v>
      </c>
      <c r="E5">
        <v>1.3</v>
      </c>
      <c r="F5">
        <v>1.3</v>
      </c>
      <c r="G5">
        <v>1.3</v>
      </c>
      <c r="H5">
        <v>1.3</v>
      </c>
      <c r="I5">
        <v>1.3</v>
      </c>
      <c r="J5">
        <v>1.3</v>
      </c>
      <c r="K5">
        <v>1.3</v>
      </c>
      <c r="L5">
        <v>1.3</v>
      </c>
      <c r="M5">
        <v>1.3</v>
      </c>
    </row>
    <row r="6" spans="1:13">
      <c r="A6" t="s">
        <v>149</v>
      </c>
      <c r="B6">
        <v>1.3</v>
      </c>
      <c r="C6">
        <v>1.3</v>
      </c>
      <c r="D6">
        <v>1.3</v>
      </c>
      <c r="E6">
        <v>1.3</v>
      </c>
      <c r="F6">
        <v>1.3</v>
      </c>
      <c r="G6">
        <v>1.3</v>
      </c>
      <c r="H6">
        <v>1.3</v>
      </c>
      <c r="I6">
        <v>1.3</v>
      </c>
      <c r="J6">
        <v>1.3</v>
      </c>
      <c r="K6">
        <v>1.3</v>
      </c>
      <c r="L6">
        <v>1.3</v>
      </c>
      <c r="M6">
        <v>1.3</v>
      </c>
    </row>
    <row r="7" spans="1:13">
      <c r="A7" t="s">
        <v>150</v>
      </c>
      <c r="B7">
        <v>1.3</v>
      </c>
      <c r="C7">
        <v>1.3</v>
      </c>
      <c r="D7">
        <v>1.3</v>
      </c>
      <c r="E7">
        <v>1.3</v>
      </c>
      <c r="F7">
        <v>1.3</v>
      </c>
      <c r="G7">
        <v>1.3</v>
      </c>
      <c r="H7">
        <v>1.3</v>
      </c>
      <c r="I7">
        <v>1.3</v>
      </c>
      <c r="J7">
        <v>1.3</v>
      </c>
      <c r="K7">
        <v>1.3</v>
      </c>
      <c r="L7">
        <v>1.3</v>
      </c>
      <c r="M7">
        <v>1.3</v>
      </c>
    </row>
    <row r="8" spans="1:13">
      <c r="A8" t="s">
        <v>151</v>
      </c>
      <c r="B8">
        <v>1.3</v>
      </c>
      <c r="C8">
        <v>1.3</v>
      </c>
      <c r="D8">
        <v>1.3</v>
      </c>
      <c r="E8">
        <v>1.3</v>
      </c>
      <c r="F8">
        <v>1.3</v>
      </c>
      <c r="G8">
        <v>1.3</v>
      </c>
      <c r="H8">
        <v>1.3</v>
      </c>
      <c r="I8">
        <v>1.3</v>
      </c>
      <c r="J8">
        <v>1.3</v>
      </c>
      <c r="K8">
        <v>1.3</v>
      </c>
      <c r="L8">
        <v>1.3</v>
      </c>
      <c r="M8">
        <v>1.3</v>
      </c>
    </row>
    <row r="9" spans="1:13">
      <c r="A9" t="s">
        <v>152</v>
      </c>
      <c r="B9">
        <v>1.3</v>
      </c>
      <c r="C9">
        <v>1.3</v>
      </c>
      <c r="D9">
        <v>1.3</v>
      </c>
      <c r="E9">
        <v>1.3</v>
      </c>
      <c r="F9">
        <v>1.3</v>
      </c>
      <c r="G9">
        <v>1.3</v>
      </c>
      <c r="H9">
        <v>1.3</v>
      </c>
      <c r="I9">
        <v>1.3</v>
      </c>
      <c r="J9">
        <v>1.3</v>
      </c>
      <c r="K9">
        <v>1.3</v>
      </c>
      <c r="L9">
        <v>1.3</v>
      </c>
      <c r="M9">
        <v>1.3</v>
      </c>
    </row>
    <row r="10" spans="1:13">
      <c r="A10" t="s">
        <v>153</v>
      </c>
      <c r="B10">
        <v>1.3</v>
      </c>
      <c r="C10">
        <v>1.3</v>
      </c>
      <c r="D10">
        <v>1.3</v>
      </c>
      <c r="E10">
        <v>1.3</v>
      </c>
      <c r="F10">
        <v>1.3</v>
      </c>
      <c r="G10">
        <v>1.3</v>
      </c>
      <c r="H10">
        <v>1.3</v>
      </c>
      <c r="I10">
        <v>1.3</v>
      </c>
      <c r="J10">
        <v>1.3</v>
      </c>
      <c r="K10">
        <v>1.3</v>
      </c>
      <c r="L10">
        <v>1.3</v>
      </c>
      <c r="M10">
        <v>1.3</v>
      </c>
    </row>
    <row r="12" spans="1:13">
      <c r="A12" t="s">
        <v>157</v>
      </c>
      <c r="B12">
        <v>13</v>
      </c>
    </row>
    <row r="13" spans="1:13">
      <c r="A13" t="s">
        <v>158</v>
      </c>
      <c r="B13">
        <v>200</v>
      </c>
    </row>
    <row r="14" spans="1:13">
      <c r="A14" s="16" t="s">
        <v>159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t="s">
        <v>133</v>
      </c>
      <c r="B15" t="s">
        <v>134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141</v>
      </c>
      <c r="J15" t="s">
        <v>142</v>
      </c>
      <c r="K15" t="s">
        <v>143</v>
      </c>
      <c r="L15" t="s">
        <v>144</v>
      </c>
      <c r="M15" t="s">
        <v>145</v>
      </c>
    </row>
    <row r="16" spans="1:13">
      <c r="A16" t="s">
        <v>146</v>
      </c>
      <c r="B16">
        <f t="shared" ref="B16:M16" si="0">(B3*$B$13)/$B$12</f>
        <v>20</v>
      </c>
      <c r="C16">
        <f t="shared" si="0"/>
        <v>20</v>
      </c>
      <c r="D16">
        <f t="shared" si="0"/>
        <v>20</v>
      </c>
      <c r="E16">
        <f t="shared" si="0"/>
        <v>20</v>
      </c>
      <c r="F16">
        <f t="shared" si="0"/>
        <v>20</v>
      </c>
      <c r="G16">
        <f t="shared" si="0"/>
        <v>20</v>
      </c>
      <c r="H16">
        <f t="shared" si="0"/>
        <v>20</v>
      </c>
      <c r="I16">
        <f t="shared" si="0"/>
        <v>20</v>
      </c>
      <c r="J16">
        <f t="shared" si="0"/>
        <v>20</v>
      </c>
      <c r="K16">
        <f t="shared" si="0"/>
        <v>20</v>
      </c>
      <c r="L16">
        <f t="shared" si="0"/>
        <v>20</v>
      </c>
      <c r="M16">
        <f t="shared" si="0"/>
        <v>20</v>
      </c>
    </row>
    <row r="17" spans="1:13">
      <c r="A17" t="s">
        <v>147</v>
      </c>
      <c r="B17">
        <f t="shared" ref="B17:M17" si="1">(B4*$B$13)/$B$12</f>
        <v>20</v>
      </c>
      <c r="C17">
        <f t="shared" si="1"/>
        <v>20</v>
      </c>
      <c r="D17">
        <f t="shared" si="1"/>
        <v>20</v>
      </c>
      <c r="E17">
        <f t="shared" si="1"/>
        <v>20</v>
      </c>
      <c r="F17">
        <f t="shared" si="1"/>
        <v>20</v>
      </c>
      <c r="G17">
        <f t="shared" si="1"/>
        <v>20</v>
      </c>
      <c r="H17">
        <f t="shared" si="1"/>
        <v>20</v>
      </c>
      <c r="I17">
        <f t="shared" si="1"/>
        <v>20</v>
      </c>
      <c r="J17">
        <f t="shared" si="1"/>
        <v>20</v>
      </c>
      <c r="K17">
        <f t="shared" si="1"/>
        <v>20</v>
      </c>
      <c r="L17">
        <f t="shared" si="1"/>
        <v>20</v>
      </c>
      <c r="M17">
        <f t="shared" si="1"/>
        <v>20</v>
      </c>
    </row>
    <row r="18" spans="1:13">
      <c r="A18" t="s">
        <v>148</v>
      </c>
      <c r="B18">
        <f t="shared" ref="B18:M18" si="2">(B5*$B$13)/$B$12</f>
        <v>20</v>
      </c>
      <c r="C18">
        <f t="shared" si="2"/>
        <v>20</v>
      </c>
      <c r="D18">
        <f t="shared" si="2"/>
        <v>20</v>
      </c>
      <c r="E18">
        <f t="shared" si="2"/>
        <v>20</v>
      </c>
      <c r="F18">
        <f t="shared" si="2"/>
        <v>20</v>
      </c>
      <c r="G18">
        <f t="shared" si="2"/>
        <v>20</v>
      </c>
      <c r="H18">
        <f t="shared" si="2"/>
        <v>20</v>
      </c>
      <c r="I18">
        <f t="shared" si="2"/>
        <v>20</v>
      </c>
      <c r="J18">
        <f t="shared" si="2"/>
        <v>20</v>
      </c>
      <c r="K18">
        <f t="shared" si="2"/>
        <v>20</v>
      </c>
      <c r="L18">
        <f t="shared" si="2"/>
        <v>20</v>
      </c>
      <c r="M18">
        <f t="shared" si="2"/>
        <v>20</v>
      </c>
    </row>
    <row r="19" spans="1:13">
      <c r="A19" t="s">
        <v>149</v>
      </c>
      <c r="B19">
        <f t="shared" ref="B19:M19" si="3">(B6*$B$13)/$B$12</f>
        <v>20</v>
      </c>
      <c r="C19">
        <f t="shared" si="3"/>
        <v>20</v>
      </c>
      <c r="D19">
        <f t="shared" si="3"/>
        <v>20</v>
      </c>
      <c r="E19">
        <f t="shared" si="3"/>
        <v>20</v>
      </c>
      <c r="F19">
        <f t="shared" si="3"/>
        <v>20</v>
      </c>
      <c r="G19">
        <f t="shared" si="3"/>
        <v>20</v>
      </c>
      <c r="H19">
        <f t="shared" si="3"/>
        <v>20</v>
      </c>
      <c r="I19">
        <f t="shared" si="3"/>
        <v>20</v>
      </c>
      <c r="J19">
        <f t="shared" si="3"/>
        <v>20</v>
      </c>
      <c r="K19">
        <f t="shared" si="3"/>
        <v>20</v>
      </c>
      <c r="L19">
        <f t="shared" si="3"/>
        <v>20</v>
      </c>
      <c r="M19">
        <f t="shared" si="3"/>
        <v>20</v>
      </c>
    </row>
    <row r="20" spans="1:13">
      <c r="A20" t="s">
        <v>150</v>
      </c>
      <c r="B20">
        <f t="shared" ref="B20:M20" si="4">(B7*$B$13)/$B$12</f>
        <v>20</v>
      </c>
      <c r="C20">
        <f t="shared" si="4"/>
        <v>20</v>
      </c>
      <c r="D20">
        <f t="shared" si="4"/>
        <v>20</v>
      </c>
      <c r="E20">
        <f t="shared" si="4"/>
        <v>20</v>
      </c>
      <c r="F20">
        <f t="shared" si="4"/>
        <v>20</v>
      </c>
      <c r="G20">
        <f t="shared" si="4"/>
        <v>20</v>
      </c>
      <c r="H20">
        <f t="shared" si="4"/>
        <v>20</v>
      </c>
      <c r="I20">
        <f t="shared" si="4"/>
        <v>20</v>
      </c>
      <c r="J20">
        <f t="shared" si="4"/>
        <v>20</v>
      </c>
      <c r="K20">
        <f t="shared" si="4"/>
        <v>20</v>
      </c>
      <c r="L20">
        <f t="shared" si="4"/>
        <v>20</v>
      </c>
      <c r="M20">
        <f t="shared" si="4"/>
        <v>20</v>
      </c>
    </row>
    <row r="21" spans="1:13">
      <c r="A21" t="s">
        <v>151</v>
      </c>
      <c r="B21">
        <f t="shared" ref="B21:M21" si="5">(B8*$B$13)/$B$12</f>
        <v>20</v>
      </c>
      <c r="C21">
        <f t="shared" si="5"/>
        <v>20</v>
      </c>
      <c r="D21">
        <f t="shared" si="5"/>
        <v>20</v>
      </c>
      <c r="E21">
        <f t="shared" si="5"/>
        <v>20</v>
      </c>
      <c r="F21">
        <f t="shared" si="5"/>
        <v>20</v>
      </c>
      <c r="G21">
        <f t="shared" si="5"/>
        <v>20</v>
      </c>
      <c r="H21">
        <f t="shared" si="5"/>
        <v>20</v>
      </c>
      <c r="I21">
        <f t="shared" si="5"/>
        <v>20</v>
      </c>
      <c r="J21">
        <f t="shared" si="5"/>
        <v>20</v>
      </c>
      <c r="K21">
        <f t="shared" si="5"/>
        <v>20</v>
      </c>
      <c r="L21">
        <f t="shared" si="5"/>
        <v>20</v>
      </c>
      <c r="M21">
        <f t="shared" si="5"/>
        <v>20</v>
      </c>
    </row>
    <row r="22" spans="1:13">
      <c r="A22" t="s">
        <v>152</v>
      </c>
      <c r="B22">
        <f t="shared" ref="B22:M22" si="6">(B9*$B$13)/$B$12</f>
        <v>20</v>
      </c>
      <c r="C22">
        <f t="shared" si="6"/>
        <v>20</v>
      </c>
      <c r="D22">
        <f t="shared" si="6"/>
        <v>20</v>
      </c>
      <c r="E22">
        <f t="shared" si="6"/>
        <v>20</v>
      </c>
      <c r="F22">
        <f t="shared" si="6"/>
        <v>20</v>
      </c>
      <c r="G22">
        <f t="shared" si="6"/>
        <v>20</v>
      </c>
      <c r="H22">
        <f t="shared" si="6"/>
        <v>20</v>
      </c>
      <c r="I22">
        <f t="shared" si="6"/>
        <v>20</v>
      </c>
      <c r="J22">
        <f t="shared" si="6"/>
        <v>20</v>
      </c>
      <c r="K22">
        <f t="shared" si="6"/>
        <v>20</v>
      </c>
      <c r="L22">
        <f t="shared" si="6"/>
        <v>20</v>
      </c>
      <c r="M22">
        <f t="shared" si="6"/>
        <v>20</v>
      </c>
    </row>
    <row r="23" spans="1:13">
      <c r="A23" t="s">
        <v>153</v>
      </c>
      <c r="B23">
        <f t="shared" ref="B23:M23" si="7">(B10*$B$13)/$B$12</f>
        <v>20</v>
      </c>
      <c r="C23">
        <f t="shared" si="7"/>
        <v>20</v>
      </c>
      <c r="D23">
        <f t="shared" si="7"/>
        <v>20</v>
      </c>
      <c r="E23">
        <f t="shared" si="7"/>
        <v>20</v>
      </c>
      <c r="F23">
        <f t="shared" si="7"/>
        <v>20</v>
      </c>
      <c r="G23">
        <f t="shared" si="7"/>
        <v>20</v>
      </c>
      <c r="H23">
        <f t="shared" si="7"/>
        <v>20</v>
      </c>
      <c r="I23">
        <f t="shared" si="7"/>
        <v>20</v>
      </c>
      <c r="J23">
        <f t="shared" si="7"/>
        <v>20</v>
      </c>
      <c r="K23">
        <f t="shared" si="7"/>
        <v>20</v>
      </c>
      <c r="L23">
        <f t="shared" si="7"/>
        <v>20</v>
      </c>
      <c r="M23">
        <f t="shared" si="7"/>
        <v>20</v>
      </c>
    </row>
  </sheetData>
  <mergeCells count="2">
    <mergeCell ref="A1:M1"/>
    <mergeCell ref="A14:M14"/>
  </mergeCells>
  <pageMargins left="0.7" right="0.7" top="0.75" bottom="0.75" header="0.511811023622047" footer="0.511811023622047"/>
  <pageSetup paperSize="9" orientation="portrait" horizontalDpi="300" verticalDpi="30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zoomScaleNormal="100" workbookViewId="0">
      <selection activeCell="B12" sqref="B12"/>
    </sheetView>
  </sheetViews>
  <sheetFormatPr defaultColWidth="8.54296875" defaultRowHeight="14.5"/>
  <cols>
    <col min="1" max="1" width="15.1796875" customWidth="1"/>
    <col min="3" max="3" width="9" customWidth="1"/>
  </cols>
  <sheetData>
    <row r="1" spans="1:13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</row>
    <row r="3" spans="1:13">
      <c r="A3" t="s">
        <v>146</v>
      </c>
      <c r="B3">
        <v>0</v>
      </c>
      <c r="C3">
        <v>2</v>
      </c>
      <c r="D3">
        <v>6</v>
      </c>
      <c r="E3">
        <v>10</v>
      </c>
      <c r="F3">
        <v>12</v>
      </c>
      <c r="G3">
        <v>15</v>
      </c>
      <c r="H3">
        <v>17</v>
      </c>
      <c r="I3">
        <v>20</v>
      </c>
      <c r="J3">
        <v>23</v>
      </c>
      <c r="K3">
        <v>25</v>
      </c>
      <c r="L3">
        <v>27</v>
      </c>
      <c r="M3">
        <v>29</v>
      </c>
    </row>
    <row r="4" spans="1:13">
      <c r="A4" t="s">
        <v>147</v>
      </c>
      <c r="B4">
        <v>0</v>
      </c>
      <c r="C4">
        <v>2</v>
      </c>
      <c r="D4">
        <v>6</v>
      </c>
      <c r="E4">
        <v>10</v>
      </c>
      <c r="F4">
        <v>12</v>
      </c>
      <c r="G4">
        <v>15</v>
      </c>
      <c r="H4">
        <v>17</v>
      </c>
      <c r="I4">
        <v>20</v>
      </c>
      <c r="J4">
        <v>23</v>
      </c>
      <c r="K4">
        <v>25</v>
      </c>
      <c r="L4">
        <v>27</v>
      </c>
      <c r="M4">
        <v>29</v>
      </c>
    </row>
    <row r="5" spans="1:13">
      <c r="A5" t="s">
        <v>148</v>
      </c>
      <c r="B5">
        <v>0</v>
      </c>
      <c r="C5">
        <v>2</v>
      </c>
      <c r="D5">
        <v>6</v>
      </c>
      <c r="E5">
        <v>10</v>
      </c>
      <c r="F5">
        <v>12</v>
      </c>
      <c r="G5">
        <v>15</v>
      </c>
      <c r="H5">
        <v>17</v>
      </c>
      <c r="I5">
        <v>20</v>
      </c>
      <c r="J5">
        <v>23</v>
      </c>
      <c r="K5">
        <v>25</v>
      </c>
      <c r="L5">
        <v>27</v>
      </c>
      <c r="M5">
        <v>29</v>
      </c>
    </row>
    <row r="6" spans="1:13">
      <c r="A6" t="s">
        <v>149</v>
      </c>
      <c r="B6">
        <v>0</v>
      </c>
      <c r="C6">
        <v>2</v>
      </c>
      <c r="D6">
        <v>6</v>
      </c>
      <c r="E6">
        <v>10</v>
      </c>
      <c r="F6">
        <v>12</v>
      </c>
      <c r="G6">
        <v>15</v>
      </c>
      <c r="H6">
        <v>17</v>
      </c>
      <c r="I6">
        <v>20</v>
      </c>
      <c r="J6">
        <v>23</v>
      </c>
      <c r="K6">
        <v>25</v>
      </c>
      <c r="L6">
        <v>27</v>
      </c>
      <c r="M6">
        <v>29</v>
      </c>
    </row>
    <row r="7" spans="1:13">
      <c r="A7" t="s">
        <v>150</v>
      </c>
      <c r="B7">
        <v>0</v>
      </c>
      <c r="C7">
        <v>2</v>
      </c>
      <c r="D7">
        <v>6</v>
      </c>
      <c r="E7">
        <v>10</v>
      </c>
      <c r="F7">
        <v>12</v>
      </c>
      <c r="G7">
        <v>15</v>
      </c>
      <c r="H7">
        <v>17</v>
      </c>
      <c r="I7">
        <v>20</v>
      </c>
      <c r="J7">
        <v>23</v>
      </c>
      <c r="K7">
        <v>25</v>
      </c>
      <c r="L7">
        <v>27</v>
      </c>
      <c r="M7">
        <v>29</v>
      </c>
    </row>
    <row r="8" spans="1:13">
      <c r="A8" t="s">
        <v>151</v>
      </c>
      <c r="B8">
        <v>0</v>
      </c>
      <c r="C8">
        <v>2</v>
      </c>
      <c r="D8">
        <v>6</v>
      </c>
      <c r="E8">
        <v>10</v>
      </c>
      <c r="F8">
        <v>12</v>
      </c>
      <c r="G8">
        <v>15</v>
      </c>
      <c r="H8">
        <v>17</v>
      </c>
      <c r="I8">
        <v>20</v>
      </c>
      <c r="J8">
        <v>23</v>
      </c>
      <c r="K8">
        <v>25</v>
      </c>
      <c r="L8">
        <v>27</v>
      </c>
      <c r="M8">
        <v>29</v>
      </c>
    </row>
    <row r="9" spans="1:13">
      <c r="A9" t="s">
        <v>152</v>
      </c>
      <c r="B9">
        <v>0</v>
      </c>
      <c r="C9">
        <v>2</v>
      </c>
      <c r="D9">
        <v>6</v>
      </c>
      <c r="E9">
        <v>10</v>
      </c>
      <c r="F9">
        <v>12</v>
      </c>
      <c r="G9">
        <v>15</v>
      </c>
      <c r="H9">
        <v>17</v>
      </c>
      <c r="I9">
        <v>20</v>
      </c>
      <c r="J9">
        <v>23</v>
      </c>
      <c r="K9">
        <v>25</v>
      </c>
      <c r="L9">
        <v>27</v>
      </c>
      <c r="M9">
        <v>29</v>
      </c>
    </row>
    <row r="10" spans="1:13">
      <c r="A10" t="s">
        <v>153</v>
      </c>
      <c r="B10">
        <v>0</v>
      </c>
      <c r="C10">
        <v>2</v>
      </c>
      <c r="D10">
        <v>6</v>
      </c>
      <c r="E10">
        <v>10</v>
      </c>
      <c r="F10">
        <v>12</v>
      </c>
      <c r="G10">
        <v>15</v>
      </c>
      <c r="H10">
        <v>17</v>
      </c>
      <c r="I10">
        <v>20</v>
      </c>
      <c r="J10">
        <v>23</v>
      </c>
      <c r="K10">
        <v>25</v>
      </c>
      <c r="L10">
        <v>27</v>
      </c>
      <c r="M10">
        <v>29</v>
      </c>
    </row>
    <row r="12" spans="1:13">
      <c r="A12" t="s">
        <v>157</v>
      </c>
      <c r="B12">
        <v>394.40320000000003</v>
      </c>
    </row>
    <row r="13" spans="1:13">
      <c r="A13" t="s">
        <v>158</v>
      </c>
      <c r="B13">
        <f>Protocol!C2</f>
        <v>200</v>
      </c>
    </row>
    <row r="14" spans="1:13">
      <c r="A14" s="16" t="s">
        <v>159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t="s">
        <v>133</v>
      </c>
      <c r="B15" t="s">
        <v>134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141</v>
      </c>
      <c r="J15" t="s">
        <v>142</v>
      </c>
      <c r="K15" t="s">
        <v>143</v>
      </c>
      <c r="L15" t="s">
        <v>144</v>
      </c>
      <c r="M15" t="s">
        <v>145</v>
      </c>
    </row>
    <row r="16" spans="1:13">
      <c r="A16" t="s">
        <v>146</v>
      </c>
      <c r="B16">
        <f t="shared" ref="B16:M23" si="0">(B3*$B$13)/$B$12</f>
        <v>0</v>
      </c>
      <c r="C16">
        <f t="shared" si="0"/>
        <v>1.0141905542348539</v>
      </c>
      <c r="D16">
        <f t="shared" si="0"/>
        <v>3.042571662704562</v>
      </c>
      <c r="E16">
        <f t="shared" si="0"/>
        <v>5.0709527711742703</v>
      </c>
      <c r="F16">
        <f t="shared" si="0"/>
        <v>6.0851433254091241</v>
      </c>
      <c r="G16">
        <f t="shared" si="0"/>
        <v>7.6064291567614051</v>
      </c>
      <c r="H16">
        <f t="shared" si="0"/>
        <v>8.6206197109962588</v>
      </c>
      <c r="I16">
        <f t="shared" si="0"/>
        <v>10.141905542348541</v>
      </c>
      <c r="J16">
        <f>(J3*$B$13)/$B$12</f>
        <v>11.663191373700821</v>
      </c>
      <c r="K16">
        <f t="shared" si="0"/>
        <v>12.677381927935675</v>
      </c>
      <c r="L16">
        <f t="shared" si="0"/>
        <v>13.691572482170528</v>
      </c>
      <c r="M16">
        <f t="shared" si="0"/>
        <v>14.705763036405383</v>
      </c>
    </row>
    <row r="17" spans="1:13">
      <c r="A17" t="s">
        <v>147</v>
      </c>
      <c r="B17">
        <f t="shared" si="0"/>
        <v>0</v>
      </c>
      <c r="C17">
        <f t="shared" si="0"/>
        <v>1.0141905542348539</v>
      </c>
      <c r="D17">
        <f t="shared" si="0"/>
        <v>3.042571662704562</v>
      </c>
      <c r="E17">
        <f t="shared" si="0"/>
        <v>5.0709527711742703</v>
      </c>
      <c r="F17">
        <f t="shared" si="0"/>
        <v>6.0851433254091241</v>
      </c>
      <c r="G17">
        <f t="shared" si="0"/>
        <v>7.6064291567614051</v>
      </c>
      <c r="H17">
        <f t="shared" si="0"/>
        <v>8.6206197109962588</v>
      </c>
      <c r="I17">
        <f t="shared" si="0"/>
        <v>10.141905542348541</v>
      </c>
      <c r="J17">
        <f t="shared" si="0"/>
        <v>11.663191373700821</v>
      </c>
      <c r="K17">
        <f t="shared" si="0"/>
        <v>12.677381927935675</v>
      </c>
      <c r="L17">
        <f t="shared" si="0"/>
        <v>13.691572482170528</v>
      </c>
      <c r="M17">
        <f t="shared" si="0"/>
        <v>14.705763036405383</v>
      </c>
    </row>
    <row r="18" spans="1:13">
      <c r="A18" t="s">
        <v>148</v>
      </c>
      <c r="B18">
        <f t="shared" si="0"/>
        <v>0</v>
      </c>
      <c r="C18">
        <f t="shared" si="0"/>
        <v>1.0141905542348539</v>
      </c>
      <c r="D18">
        <f t="shared" si="0"/>
        <v>3.042571662704562</v>
      </c>
      <c r="E18">
        <f t="shared" si="0"/>
        <v>5.0709527711742703</v>
      </c>
      <c r="F18">
        <f t="shared" si="0"/>
        <v>6.0851433254091241</v>
      </c>
      <c r="G18">
        <f t="shared" si="0"/>
        <v>7.6064291567614051</v>
      </c>
      <c r="H18">
        <f t="shared" si="0"/>
        <v>8.6206197109962588</v>
      </c>
      <c r="I18">
        <f t="shared" si="0"/>
        <v>10.141905542348541</v>
      </c>
      <c r="J18">
        <f t="shared" si="0"/>
        <v>11.663191373700821</v>
      </c>
      <c r="K18">
        <f t="shared" si="0"/>
        <v>12.677381927935675</v>
      </c>
      <c r="L18">
        <f t="shared" si="0"/>
        <v>13.691572482170528</v>
      </c>
      <c r="M18">
        <f t="shared" si="0"/>
        <v>14.705763036405383</v>
      </c>
    </row>
    <row r="19" spans="1:13">
      <c r="A19" t="s">
        <v>149</v>
      </c>
      <c r="B19">
        <f t="shared" si="0"/>
        <v>0</v>
      </c>
      <c r="C19">
        <f t="shared" si="0"/>
        <v>1.0141905542348539</v>
      </c>
      <c r="D19">
        <f t="shared" si="0"/>
        <v>3.042571662704562</v>
      </c>
      <c r="E19">
        <f t="shared" si="0"/>
        <v>5.0709527711742703</v>
      </c>
      <c r="F19">
        <f t="shared" si="0"/>
        <v>6.0851433254091241</v>
      </c>
      <c r="G19">
        <f t="shared" si="0"/>
        <v>7.6064291567614051</v>
      </c>
      <c r="H19">
        <f t="shared" si="0"/>
        <v>8.6206197109962588</v>
      </c>
      <c r="I19">
        <f t="shared" si="0"/>
        <v>10.141905542348541</v>
      </c>
      <c r="J19">
        <f t="shared" si="0"/>
        <v>11.663191373700821</v>
      </c>
      <c r="K19">
        <f t="shared" si="0"/>
        <v>12.677381927935675</v>
      </c>
      <c r="L19">
        <f t="shared" si="0"/>
        <v>13.691572482170528</v>
      </c>
      <c r="M19">
        <f t="shared" si="0"/>
        <v>14.705763036405383</v>
      </c>
    </row>
    <row r="20" spans="1:13">
      <c r="A20" t="s">
        <v>150</v>
      </c>
      <c r="B20">
        <f t="shared" si="0"/>
        <v>0</v>
      </c>
      <c r="C20">
        <f t="shared" si="0"/>
        <v>1.0141905542348539</v>
      </c>
      <c r="D20">
        <f t="shared" si="0"/>
        <v>3.042571662704562</v>
      </c>
      <c r="E20">
        <f t="shared" si="0"/>
        <v>5.0709527711742703</v>
      </c>
      <c r="F20">
        <f t="shared" si="0"/>
        <v>6.0851433254091241</v>
      </c>
      <c r="G20">
        <f t="shared" si="0"/>
        <v>7.6064291567614051</v>
      </c>
      <c r="H20">
        <f t="shared" si="0"/>
        <v>8.6206197109962588</v>
      </c>
      <c r="I20">
        <f t="shared" si="0"/>
        <v>10.141905542348541</v>
      </c>
      <c r="J20">
        <f t="shared" si="0"/>
        <v>11.663191373700821</v>
      </c>
      <c r="K20">
        <f t="shared" si="0"/>
        <v>12.677381927935675</v>
      </c>
      <c r="L20">
        <f t="shared" si="0"/>
        <v>13.691572482170528</v>
      </c>
      <c r="M20">
        <f t="shared" si="0"/>
        <v>14.705763036405383</v>
      </c>
    </row>
    <row r="21" spans="1:13">
      <c r="A21" t="s">
        <v>151</v>
      </c>
      <c r="B21">
        <f t="shared" si="0"/>
        <v>0</v>
      </c>
      <c r="C21">
        <f t="shared" si="0"/>
        <v>1.0141905542348539</v>
      </c>
      <c r="D21">
        <f t="shared" si="0"/>
        <v>3.042571662704562</v>
      </c>
      <c r="E21">
        <f t="shared" si="0"/>
        <v>5.0709527711742703</v>
      </c>
      <c r="F21">
        <f t="shared" si="0"/>
        <v>6.0851433254091241</v>
      </c>
      <c r="G21">
        <f t="shared" si="0"/>
        <v>7.6064291567614051</v>
      </c>
      <c r="H21">
        <f t="shared" si="0"/>
        <v>8.6206197109962588</v>
      </c>
      <c r="I21">
        <f t="shared" si="0"/>
        <v>10.141905542348541</v>
      </c>
      <c r="J21">
        <f t="shared" si="0"/>
        <v>11.663191373700821</v>
      </c>
      <c r="K21">
        <f t="shared" si="0"/>
        <v>12.677381927935675</v>
      </c>
      <c r="L21">
        <f t="shared" si="0"/>
        <v>13.691572482170528</v>
      </c>
      <c r="M21">
        <f t="shared" si="0"/>
        <v>14.705763036405383</v>
      </c>
    </row>
    <row r="22" spans="1:13">
      <c r="A22" t="s">
        <v>152</v>
      </c>
      <c r="B22">
        <f t="shared" si="0"/>
        <v>0</v>
      </c>
      <c r="C22">
        <f t="shared" si="0"/>
        <v>1.0141905542348539</v>
      </c>
      <c r="D22">
        <f t="shared" si="0"/>
        <v>3.042571662704562</v>
      </c>
      <c r="E22">
        <f t="shared" si="0"/>
        <v>5.0709527711742703</v>
      </c>
      <c r="F22">
        <f t="shared" si="0"/>
        <v>6.0851433254091241</v>
      </c>
      <c r="G22">
        <f t="shared" si="0"/>
        <v>7.6064291567614051</v>
      </c>
      <c r="H22">
        <f t="shared" si="0"/>
        <v>8.6206197109962588</v>
      </c>
      <c r="I22">
        <f t="shared" si="0"/>
        <v>10.141905542348541</v>
      </c>
      <c r="J22">
        <f t="shared" si="0"/>
        <v>11.663191373700821</v>
      </c>
      <c r="K22">
        <f t="shared" si="0"/>
        <v>12.677381927935675</v>
      </c>
      <c r="L22">
        <f t="shared" si="0"/>
        <v>13.691572482170528</v>
      </c>
      <c r="M22">
        <f t="shared" si="0"/>
        <v>14.705763036405383</v>
      </c>
    </row>
    <row r="23" spans="1:13">
      <c r="A23" t="s">
        <v>153</v>
      </c>
      <c r="B23">
        <f t="shared" si="0"/>
        <v>0</v>
      </c>
      <c r="C23">
        <f t="shared" si="0"/>
        <v>1.0141905542348539</v>
      </c>
      <c r="D23">
        <f t="shared" si="0"/>
        <v>3.042571662704562</v>
      </c>
      <c r="E23">
        <f t="shared" si="0"/>
        <v>5.0709527711742703</v>
      </c>
      <c r="F23">
        <f t="shared" si="0"/>
        <v>6.0851433254091241</v>
      </c>
      <c r="G23">
        <f t="shared" si="0"/>
        <v>7.6064291567614051</v>
      </c>
      <c r="H23">
        <f t="shared" si="0"/>
        <v>8.6206197109962588</v>
      </c>
      <c r="I23">
        <f t="shared" si="0"/>
        <v>10.141905542348541</v>
      </c>
      <c r="J23">
        <f t="shared" si="0"/>
        <v>11.663191373700821</v>
      </c>
      <c r="K23">
        <f t="shared" si="0"/>
        <v>12.677381927935675</v>
      </c>
      <c r="L23">
        <f t="shared" si="0"/>
        <v>13.691572482170528</v>
      </c>
      <c r="M23">
        <f t="shared" si="0"/>
        <v>14.705763036405383</v>
      </c>
    </row>
  </sheetData>
  <mergeCells count="2">
    <mergeCell ref="A1:M1"/>
    <mergeCell ref="A14:M14"/>
  </mergeCells>
  <pageMargins left="0.7" right="0.7" top="0.75" bottom="0.75" header="0.511811023622047" footer="0.511811023622047"/>
  <pageSetup paperSize="9" orientation="portrait" horizontalDpi="300" verticalDpi="30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zoomScale="80" zoomScaleNormal="80" workbookViewId="0">
      <selection activeCell="B13" sqref="B13"/>
    </sheetView>
  </sheetViews>
  <sheetFormatPr defaultColWidth="8.54296875" defaultRowHeight="14.5"/>
  <cols>
    <col min="1" max="1" width="16" customWidth="1"/>
  </cols>
  <sheetData>
    <row r="1" spans="1:13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</row>
    <row r="3" spans="1:13">
      <c r="A3" t="s">
        <v>146</v>
      </c>
      <c r="B3">
        <f>SUM('CB7-BC'!B16,Cadaverine!B16)</f>
        <v>20</v>
      </c>
      <c r="C3">
        <f>SUM('CB7-BC'!C16,Cadaverine!C16)</f>
        <v>21.014190554234855</v>
      </c>
      <c r="D3">
        <f>SUM('CB7-BC'!D16,Cadaverine!D16)</f>
        <v>23.04257166270456</v>
      </c>
      <c r="E3">
        <f>SUM('CB7-BC'!E16,Cadaverine!E16)</f>
        <v>25.070952771174269</v>
      </c>
      <c r="F3">
        <f>SUM('CB7-BC'!F16,Cadaverine!F16)</f>
        <v>26.085143325409124</v>
      </c>
      <c r="G3">
        <f>SUM('CB7-BC'!G16,Cadaverine!G16)</f>
        <v>27.606429156761404</v>
      </c>
      <c r="H3">
        <f>SUM('CB7-BC'!H16,Cadaverine!H16)</f>
        <v>28.620619710996259</v>
      </c>
      <c r="I3">
        <f>SUM('CB7-BC'!I16,Cadaverine!I16)</f>
        <v>30.141905542348539</v>
      </c>
      <c r="J3">
        <f>SUM('CB7-BC'!J16,Cadaverine!J16)</f>
        <v>31.663191373700819</v>
      </c>
      <c r="K3">
        <f>SUM('CB7-BC'!K16,Cadaverine!K16)</f>
        <v>32.677381927935677</v>
      </c>
      <c r="L3">
        <f>SUM('CB7-BC'!L16,Cadaverine!L16)</f>
        <v>33.691572482170528</v>
      </c>
      <c r="M3">
        <f>SUM('CB7-BC'!M16,Cadaverine!M16)</f>
        <v>34.705763036405386</v>
      </c>
    </row>
    <row r="4" spans="1:13">
      <c r="A4" t="s">
        <v>147</v>
      </c>
      <c r="B4">
        <f>SUM('CB7-BC'!B17,Cadaverine!B17)</f>
        <v>20</v>
      </c>
      <c r="C4">
        <f>SUM('CB7-BC'!C17,Cadaverine!C17)</f>
        <v>21.014190554234855</v>
      </c>
      <c r="D4">
        <f>SUM('CB7-BC'!D17,Cadaverine!D17)</f>
        <v>23.04257166270456</v>
      </c>
      <c r="E4">
        <f>SUM('CB7-BC'!E17,Cadaverine!E17)</f>
        <v>25.070952771174269</v>
      </c>
      <c r="F4">
        <f>SUM('CB7-BC'!F17,Cadaverine!F17)</f>
        <v>26.085143325409124</v>
      </c>
      <c r="G4">
        <f>SUM('CB7-BC'!G17,Cadaverine!G17)</f>
        <v>27.606429156761404</v>
      </c>
      <c r="H4">
        <f>SUM('CB7-BC'!H17,Cadaverine!H17)</f>
        <v>28.620619710996259</v>
      </c>
      <c r="I4">
        <f>SUM('CB7-BC'!I17,Cadaverine!I17)</f>
        <v>30.141905542348539</v>
      </c>
      <c r="J4">
        <f>SUM('CB7-BC'!J17,Cadaverine!J17)</f>
        <v>31.663191373700819</v>
      </c>
      <c r="K4">
        <f>SUM('CB7-BC'!K17,Cadaverine!K17)</f>
        <v>32.677381927935677</v>
      </c>
      <c r="L4">
        <f>SUM('CB7-BC'!L17,Cadaverine!L17)</f>
        <v>33.691572482170528</v>
      </c>
      <c r="M4">
        <f>SUM('CB7-BC'!M17,Cadaverine!M17)</f>
        <v>34.705763036405386</v>
      </c>
    </row>
    <row r="5" spans="1:13">
      <c r="A5" t="s">
        <v>148</v>
      </c>
      <c r="B5">
        <f>SUM('CB7-BC'!B18,Cadaverine!B18)</f>
        <v>20</v>
      </c>
      <c r="C5">
        <f>SUM('CB7-BC'!C18,Cadaverine!C18)</f>
        <v>21.014190554234855</v>
      </c>
      <c r="D5">
        <f>SUM('CB7-BC'!D18,Cadaverine!D18)</f>
        <v>23.04257166270456</v>
      </c>
      <c r="E5">
        <f>SUM('CB7-BC'!E18,Cadaverine!E18)</f>
        <v>25.070952771174269</v>
      </c>
      <c r="F5">
        <f>SUM('CB7-BC'!F18,Cadaverine!F18)</f>
        <v>26.085143325409124</v>
      </c>
      <c r="G5">
        <f>SUM('CB7-BC'!G18,Cadaverine!G18)</f>
        <v>27.606429156761404</v>
      </c>
      <c r="H5">
        <f>SUM('CB7-BC'!H18,Cadaverine!H18)</f>
        <v>28.620619710996259</v>
      </c>
      <c r="I5">
        <f>SUM('CB7-BC'!I18,Cadaverine!I18)</f>
        <v>30.141905542348539</v>
      </c>
      <c r="J5">
        <f>SUM('CB7-BC'!J18,Cadaverine!J18)</f>
        <v>31.663191373700819</v>
      </c>
      <c r="K5">
        <f>SUM('CB7-BC'!K18,Cadaverine!K18)</f>
        <v>32.677381927935677</v>
      </c>
      <c r="L5">
        <f>SUM('CB7-BC'!L18,Cadaverine!L18)</f>
        <v>33.691572482170528</v>
      </c>
      <c r="M5">
        <f>SUM('CB7-BC'!M18,Cadaverine!M18)</f>
        <v>34.705763036405386</v>
      </c>
    </row>
    <row r="6" spans="1:13">
      <c r="A6" t="s">
        <v>149</v>
      </c>
      <c r="B6">
        <f>SUM('CB7-BC'!B19,Cadaverine!B19)</f>
        <v>20</v>
      </c>
      <c r="C6">
        <f>SUM('CB7-BC'!C19,Cadaverine!C19)</f>
        <v>21.014190554234855</v>
      </c>
      <c r="D6">
        <f>SUM('CB7-BC'!D19,Cadaverine!D19)</f>
        <v>23.04257166270456</v>
      </c>
      <c r="E6">
        <f>SUM('CB7-BC'!E19,Cadaverine!E19)</f>
        <v>25.070952771174269</v>
      </c>
      <c r="F6">
        <f>SUM('CB7-BC'!F19,Cadaverine!F19)</f>
        <v>26.085143325409124</v>
      </c>
      <c r="G6">
        <f>SUM('CB7-BC'!G19,Cadaverine!G19)</f>
        <v>27.606429156761404</v>
      </c>
      <c r="H6">
        <f>SUM('CB7-BC'!H19,Cadaverine!H19)</f>
        <v>28.620619710996259</v>
      </c>
      <c r="I6">
        <f>SUM('CB7-BC'!I19,Cadaverine!I19)</f>
        <v>30.141905542348539</v>
      </c>
      <c r="J6">
        <f>SUM('CB7-BC'!J19,Cadaverine!J19)</f>
        <v>31.663191373700819</v>
      </c>
      <c r="K6">
        <f>SUM('CB7-BC'!K19,Cadaverine!K19)</f>
        <v>32.677381927935677</v>
      </c>
      <c r="L6">
        <f>SUM('CB7-BC'!L19,Cadaverine!L19)</f>
        <v>33.691572482170528</v>
      </c>
      <c r="M6">
        <f>SUM('CB7-BC'!M19,Cadaverine!M19)</f>
        <v>34.705763036405386</v>
      </c>
    </row>
    <row r="7" spans="1:13">
      <c r="A7" t="s">
        <v>150</v>
      </c>
      <c r="B7">
        <f>SUM('CB7-BC'!B20,Cadaverine!B20)</f>
        <v>20</v>
      </c>
      <c r="C7">
        <f>SUM('CB7-BC'!C20,Cadaverine!C20)</f>
        <v>21.014190554234855</v>
      </c>
      <c r="D7">
        <f>SUM('CB7-BC'!D20,Cadaverine!D20)</f>
        <v>23.04257166270456</v>
      </c>
      <c r="E7">
        <f>SUM('CB7-BC'!E20,Cadaverine!E20)</f>
        <v>25.070952771174269</v>
      </c>
      <c r="F7">
        <f>SUM('CB7-BC'!F20,Cadaverine!F20)</f>
        <v>26.085143325409124</v>
      </c>
      <c r="G7">
        <f>SUM('CB7-BC'!G20,Cadaverine!G20)</f>
        <v>27.606429156761404</v>
      </c>
      <c r="H7">
        <f>SUM('CB7-BC'!H20,Cadaverine!H20)</f>
        <v>28.620619710996259</v>
      </c>
      <c r="I7">
        <f>SUM('CB7-BC'!I20,Cadaverine!I20)</f>
        <v>30.141905542348539</v>
      </c>
      <c r="J7">
        <f>SUM('CB7-BC'!J20,Cadaverine!J20)</f>
        <v>31.663191373700819</v>
      </c>
      <c r="K7">
        <f>SUM('CB7-BC'!K20,Cadaverine!K20)</f>
        <v>32.677381927935677</v>
      </c>
      <c r="L7">
        <f>SUM('CB7-BC'!L20,Cadaverine!L20)</f>
        <v>33.691572482170528</v>
      </c>
      <c r="M7">
        <f>SUM('CB7-BC'!M20,Cadaverine!M20)</f>
        <v>34.705763036405386</v>
      </c>
    </row>
    <row r="8" spans="1:13">
      <c r="A8" t="s">
        <v>151</v>
      </c>
      <c r="B8">
        <f>SUM('CB7-BC'!B21,Cadaverine!B21)</f>
        <v>20</v>
      </c>
      <c r="C8">
        <f>SUM('CB7-BC'!C21,Cadaverine!C21)</f>
        <v>21.014190554234855</v>
      </c>
      <c r="D8">
        <f>SUM('CB7-BC'!D21,Cadaverine!D21)</f>
        <v>23.04257166270456</v>
      </c>
      <c r="E8">
        <f>SUM('CB7-BC'!E21,Cadaverine!E21)</f>
        <v>25.070952771174269</v>
      </c>
      <c r="F8">
        <f>SUM('CB7-BC'!F21,Cadaverine!F21)</f>
        <v>26.085143325409124</v>
      </c>
      <c r="G8">
        <f>SUM('CB7-BC'!G21,Cadaverine!G21)</f>
        <v>27.606429156761404</v>
      </c>
      <c r="H8">
        <f>SUM('CB7-BC'!H21,Cadaverine!H21)</f>
        <v>28.620619710996259</v>
      </c>
      <c r="I8">
        <f>SUM('CB7-BC'!I21,Cadaverine!I21)</f>
        <v>30.141905542348539</v>
      </c>
      <c r="J8">
        <f>SUM('CB7-BC'!J21,Cadaverine!J21)</f>
        <v>31.663191373700819</v>
      </c>
      <c r="K8">
        <f>SUM('CB7-BC'!K21,Cadaverine!K21)</f>
        <v>32.677381927935677</v>
      </c>
      <c r="L8">
        <f>SUM('CB7-BC'!L21,Cadaverine!L21)</f>
        <v>33.691572482170528</v>
      </c>
      <c r="M8">
        <f>SUM('CB7-BC'!M21,Cadaverine!M21)</f>
        <v>34.705763036405386</v>
      </c>
    </row>
    <row r="9" spans="1:13">
      <c r="A9" t="s">
        <v>152</v>
      </c>
      <c r="B9">
        <f>SUM('CB7-BC'!B22,Cadaverine!B22)</f>
        <v>20</v>
      </c>
      <c r="C9">
        <f>SUM('CB7-BC'!C22,Cadaverine!C22)</f>
        <v>21.014190554234855</v>
      </c>
      <c r="D9">
        <f>SUM('CB7-BC'!D22,Cadaverine!D22)</f>
        <v>23.04257166270456</v>
      </c>
      <c r="E9">
        <f>SUM('CB7-BC'!E22,Cadaverine!E22)</f>
        <v>25.070952771174269</v>
      </c>
      <c r="F9">
        <f>SUM('CB7-BC'!F22,Cadaverine!F22)</f>
        <v>26.085143325409124</v>
      </c>
      <c r="G9">
        <f>SUM('CB7-BC'!G22,Cadaverine!G22)</f>
        <v>27.606429156761404</v>
      </c>
      <c r="H9">
        <f>SUM('CB7-BC'!H22,Cadaverine!H22)</f>
        <v>28.620619710996259</v>
      </c>
      <c r="I9">
        <f>SUM('CB7-BC'!I22,Cadaverine!I22)</f>
        <v>30.141905542348539</v>
      </c>
      <c r="J9">
        <f>SUM('CB7-BC'!J22,Cadaverine!J22)</f>
        <v>31.663191373700819</v>
      </c>
      <c r="K9">
        <f>SUM('CB7-BC'!K22,Cadaverine!K22)</f>
        <v>32.677381927935677</v>
      </c>
      <c r="L9">
        <f>SUM('CB7-BC'!L22,Cadaverine!L22)</f>
        <v>33.691572482170528</v>
      </c>
      <c r="M9">
        <f>SUM('CB7-BC'!M22,Cadaverine!M22)</f>
        <v>34.705763036405386</v>
      </c>
    </row>
    <row r="10" spans="1:13">
      <c r="A10" t="s">
        <v>153</v>
      </c>
      <c r="B10">
        <f>SUM('CB7-BC'!B23,Cadaverine!B23)</f>
        <v>20</v>
      </c>
      <c r="C10">
        <f>SUM('CB7-BC'!C23,Cadaverine!C23)</f>
        <v>21.014190554234855</v>
      </c>
      <c r="D10">
        <f>SUM('CB7-BC'!D23,Cadaverine!D23)</f>
        <v>23.04257166270456</v>
      </c>
      <c r="E10">
        <f>SUM('CB7-BC'!E23,Cadaverine!E23)</f>
        <v>25.070952771174269</v>
      </c>
      <c r="F10">
        <f>SUM('CB7-BC'!F23,Cadaverine!F23)</f>
        <v>26.085143325409124</v>
      </c>
      <c r="G10">
        <f>SUM('CB7-BC'!G23,Cadaverine!G23)</f>
        <v>27.606429156761404</v>
      </c>
      <c r="H10">
        <f>SUM('CB7-BC'!H23,Cadaverine!H23)</f>
        <v>28.620619710996259</v>
      </c>
      <c r="I10">
        <f>SUM('CB7-BC'!I23,Cadaverine!I23)</f>
        <v>30.141905542348539</v>
      </c>
      <c r="J10">
        <f>SUM('CB7-BC'!J23,Cadaverine!J23)</f>
        <v>31.663191373700819</v>
      </c>
      <c r="K10">
        <f>SUM('CB7-BC'!K23,Cadaverine!K23)</f>
        <v>32.677381927935677</v>
      </c>
      <c r="L10">
        <f>SUM('CB7-BC'!L23,Cadaverine!L23)</f>
        <v>33.691572482170528</v>
      </c>
      <c r="M10">
        <f>SUM('CB7-BC'!M23,Cadaverine!M23)</f>
        <v>34.705763036405386</v>
      </c>
    </row>
    <row r="13" spans="1:13">
      <c r="A13" t="s">
        <v>154</v>
      </c>
      <c r="B13">
        <f>Protocol!C2</f>
        <v>200</v>
      </c>
    </row>
    <row r="14" spans="1:13">
      <c r="A14" s="16" t="s">
        <v>155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t="s">
        <v>133</v>
      </c>
      <c r="B15" t="s">
        <v>134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141</v>
      </c>
      <c r="J15" t="s">
        <v>142</v>
      </c>
      <c r="K15" t="s">
        <v>143</v>
      </c>
      <c r="L15" t="s">
        <v>144</v>
      </c>
      <c r="M15" t="s">
        <v>145</v>
      </c>
    </row>
    <row r="16" spans="1:13">
      <c r="A16" t="s">
        <v>146</v>
      </c>
      <c r="B16">
        <f t="shared" ref="B16:M16" si="0">$B$13-B3</f>
        <v>180</v>
      </c>
      <c r="C16">
        <f t="shared" si="0"/>
        <v>178.98580944576514</v>
      </c>
      <c r="D16">
        <f t="shared" si="0"/>
        <v>176.95742833729543</v>
      </c>
      <c r="E16">
        <f t="shared" si="0"/>
        <v>174.92904722882574</v>
      </c>
      <c r="F16">
        <f t="shared" si="0"/>
        <v>173.91485667459088</v>
      </c>
      <c r="G16">
        <f t="shared" si="0"/>
        <v>172.39357084323859</v>
      </c>
      <c r="H16">
        <f t="shared" si="0"/>
        <v>171.37938028900373</v>
      </c>
      <c r="I16">
        <f t="shared" si="0"/>
        <v>169.85809445765148</v>
      </c>
      <c r="J16">
        <f>$B$13-J3</f>
        <v>168.33680862629919</v>
      </c>
      <c r="K16">
        <f t="shared" si="0"/>
        <v>167.32261807206433</v>
      </c>
      <c r="L16">
        <f t="shared" si="0"/>
        <v>166.30842751782947</v>
      </c>
      <c r="M16">
        <f t="shared" si="0"/>
        <v>165.29423696359461</v>
      </c>
    </row>
    <row r="17" spans="1:13">
      <c r="A17" t="s">
        <v>147</v>
      </c>
      <c r="B17">
        <f t="shared" ref="B17:M17" si="1">$B$13-B4</f>
        <v>180</v>
      </c>
      <c r="C17">
        <f t="shared" si="1"/>
        <v>178.98580944576514</v>
      </c>
      <c r="D17">
        <f t="shared" si="1"/>
        <v>176.95742833729543</v>
      </c>
      <c r="E17">
        <f t="shared" si="1"/>
        <v>174.92904722882574</v>
      </c>
      <c r="F17">
        <f t="shared" si="1"/>
        <v>173.91485667459088</v>
      </c>
      <c r="G17">
        <f t="shared" si="1"/>
        <v>172.39357084323859</v>
      </c>
      <c r="H17">
        <f t="shared" si="1"/>
        <v>171.37938028900373</v>
      </c>
      <c r="I17">
        <f t="shared" si="1"/>
        <v>169.85809445765148</v>
      </c>
      <c r="J17">
        <f t="shared" si="1"/>
        <v>168.33680862629919</v>
      </c>
      <c r="K17">
        <f t="shared" si="1"/>
        <v>167.32261807206433</v>
      </c>
      <c r="L17">
        <f t="shared" si="1"/>
        <v>166.30842751782947</v>
      </c>
      <c r="M17">
        <f t="shared" si="1"/>
        <v>165.29423696359461</v>
      </c>
    </row>
    <row r="18" spans="1:13">
      <c r="A18" t="s">
        <v>148</v>
      </c>
      <c r="B18">
        <f t="shared" ref="B18:M18" si="2">$B$13-B5</f>
        <v>180</v>
      </c>
      <c r="C18">
        <f t="shared" si="2"/>
        <v>178.98580944576514</v>
      </c>
      <c r="D18">
        <f t="shared" si="2"/>
        <v>176.95742833729543</v>
      </c>
      <c r="E18">
        <f t="shared" si="2"/>
        <v>174.92904722882574</v>
      </c>
      <c r="F18">
        <f t="shared" si="2"/>
        <v>173.91485667459088</v>
      </c>
      <c r="G18">
        <f t="shared" si="2"/>
        <v>172.39357084323859</v>
      </c>
      <c r="H18">
        <f t="shared" si="2"/>
        <v>171.37938028900373</v>
      </c>
      <c r="I18">
        <f t="shared" si="2"/>
        <v>169.85809445765148</v>
      </c>
      <c r="J18">
        <f t="shared" si="2"/>
        <v>168.33680862629919</v>
      </c>
      <c r="K18">
        <f t="shared" si="2"/>
        <v>167.32261807206433</v>
      </c>
      <c r="L18">
        <f t="shared" si="2"/>
        <v>166.30842751782947</v>
      </c>
      <c r="M18">
        <f t="shared" si="2"/>
        <v>165.29423696359461</v>
      </c>
    </row>
    <row r="19" spans="1:13">
      <c r="A19" t="s">
        <v>149</v>
      </c>
      <c r="B19">
        <f t="shared" ref="B19:M19" si="3">$B$13-B6</f>
        <v>180</v>
      </c>
      <c r="C19">
        <f t="shared" si="3"/>
        <v>178.98580944576514</v>
      </c>
      <c r="D19">
        <f t="shared" si="3"/>
        <v>176.95742833729543</v>
      </c>
      <c r="E19">
        <f t="shared" si="3"/>
        <v>174.92904722882574</v>
      </c>
      <c r="F19">
        <f t="shared" si="3"/>
        <v>173.91485667459088</v>
      </c>
      <c r="G19">
        <f t="shared" si="3"/>
        <v>172.39357084323859</v>
      </c>
      <c r="H19">
        <f t="shared" si="3"/>
        <v>171.37938028900373</v>
      </c>
      <c r="I19">
        <f t="shared" si="3"/>
        <v>169.85809445765148</v>
      </c>
      <c r="J19">
        <f t="shared" si="3"/>
        <v>168.33680862629919</v>
      </c>
      <c r="K19">
        <f t="shared" si="3"/>
        <v>167.32261807206433</v>
      </c>
      <c r="L19">
        <f t="shared" si="3"/>
        <v>166.30842751782947</v>
      </c>
      <c r="M19">
        <f t="shared" si="3"/>
        <v>165.29423696359461</v>
      </c>
    </row>
    <row r="20" spans="1:13">
      <c r="A20" t="s">
        <v>150</v>
      </c>
      <c r="B20">
        <f t="shared" ref="B20:M20" si="4">$B$13-B7</f>
        <v>180</v>
      </c>
      <c r="C20">
        <f t="shared" si="4"/>
        <v>178.98580944576514</v>
      </c>
      <c r="D20">
        <f t="shared" si="4"/>
        <v>176.95742833729543</v>
      </c>
      <c r="E20">
        <f t="shared" si="4"/>
        <v>174.92904722882574</v>
      </c>
      <c r="F20">
        <f t="shared" si="4"/>
        <v>173.91485667459088</v>
      </c>
      <c r="G20">
        <f t="shared" si="4"/>
        <v>172.39357084323859</v>
      </c>
      <c r="H20">
        <f t="shared" si="4"/>
        <v>171.37938028900373</v>
      </c>
      <c r="I20">
        <f t="shared" si="4"/>
        <v>169.85809445765148</v>
      </c>
      <c r="J20">
        <f t="shared" si="4"/>
        <v>168.33680862629919</v>
      </c>
      <c r="K20">
        <f t="shared" si="4"/>
        <v>167.32261807206433</v>
      </c>
      <c r="L20">
        <f t="shared" si="4"/>
        <v>166.30842751782947</v>
      </c>
      <c r="M20">
        <f t="shared" si="4"/>
        <v>165.29423696359461</v>
      </c>
    </row>
    <row r="21" spans="1:13">
      <c r="A21" t="s">
        <v>151</v>
      </c>
      <c r="B21">
        <f t="shared" ref="B21:M21" si="5">$B$13-B8</f>
        <v>180</v>
      </c>
      <c r="C21">
        <f t="shared" si="5"/>
        <v>178.98580944576514</v>
      </c>
      <c r="D21">
        <f t="shared" si="5"/>
        <v>176.95742833729543</v>
      </c>
      <c r="E21">
        <f t="shared" si="5"/>
        <v>174.92904722882574</v>
      </c>
      <c r="F21">
        <f t="shared" si="5"/>
        <v>173.91485667459088</v>
      </c>
      <c r="G21">
        <f t="shared" si="5"/>
        <v>172.39357084323859</v>
      </c>
      <c r="H21">
        <f t="shared" si="5"/>
        <v>171.37938028900373</v>
      </c>
      <c r="I21">
        <f t="shared" si="5"/>
        <v>169.85809445765148</v>
      </c>
      <c r="J21">
        <f t="shared" si="5"/>
        <v>168.33680862629919</v>
      </c>
      <c r="K21">
        <f t="shared" si="5"/>
        <v>167.32261807206433</v>
      </c>
      <c r="L21">
        <f t="shared" si="5"/>
        <v>166.30842751782947</v>
      </c>
      <c r="M21">
        <f t="shared" si="5"/>
        <v>165.29423696359461</v>
      </c>
    </row>
    <row r="22" spans="1:13">
      <c r="A22" t="s">
        <v>152</v>
      </c>
      <c r="B22">
        <f t="shared" ref="B22:M22" si="6">$B$13-B9</f>
        <v>180</v>
      </c>
      <c r="C22">
        <f t="shared" si="6"/>
        <v>178.98580944576514</v>
      </c>
      <c r="D22">
        <f t="shared" si="6"/>
        <v>176.95742833729543</v>
      </c>
      <c r="E22">
        <f t="shared" si="6"/>
        <v>174.92904722882574</v>
      </c>
      <c r="F22">
        <f t="shared" si="6"/>
        <v>173.91485667459088</v>
      </c>
      <c r="G22">
        <f t="shared" si="6"/>
        <v>172.39357084323859</v>
      </c>
      <c r="H22">
        <f t="shared" si="6"/>
        <v>171.37938028900373</v>
      </c>
      <c r="I22">
        <f t="shared" si="6"/>
        <v>169.85809445765148</v>
      </c>
      <c r="J22">
        <f t="shared" si="6"/>
        <v>168.33680862629919</v>
      </c>
      <c r="K22">
        <f t="shared" si="6"/>
        <v>167.32261807206433</v>
      </c>
      <c r="L22">
        <f t="shared" si="6"/>
        <v>166.30842751782947</v>
      </c>
      <c r="M22">
        <f t="shared" si="6"/>
        <v>165.29423696359461</v>
      </c>
    </row>
    <row r="23" spans="1:13">
      <c r="A23" t="s">
        <v>153</v>
      </c>
      <c r="B23">
        <f t="shared" ref="B23:M23" si="7">$B$13-B10</f>
        <v>180</v>
      </c>
      <c r="C23">
        <f t="shared" si="7"/>
        <v>178.98580944576514</v>
      </c>
      <c r="D23">
        <f t="shared" si="7"/>
        <v>176.95742833729543</v>
      </c>
      <c r="E23">
        <f t="shared" si="7"/>
        <v>174.92904722882574</v>
      </c>
      <c r="F23">
        <f t="shared" si="7"/>
        <v>173.91485667459088</v>
      </c>
      <c r="G23">
        <f t="shared" si="7"/>
        <v>172.39357084323859</v>
      </c>
      <c r="H23">
        <f t="shared" si="7"/>
        <v>171.37938028900373</v>
      </c>
      <c r="I23">
        <f t="shared" si="7"/>
        <v>169.85809445765148</v>
      </c>
      <c r="J23">
        <f t="shared" si="7"/>
        <v>168.33680862629919</v>
      </c>
      <c r="K23">
        <f t="shared" si="7"/>
        <v>167.32261807206433</v>
      </c>
      <c r="L23">
        <f t="shared" si="7"/>
        <v>166.30842751782947</v>
      </c>
      <c r="M23">
        <f t="shared" si="7"/>
        <v>165.29423696359461</v>
      </c>
    </row>
  </sheetData>
  <mergeCells count="2">
    <mergeCell ref="A1:M1"/>
    <mergeCell ref="A14:M14"/>
  </mergeCells>
  <pageMargins left="0.7" right="0.7" top="0.75" bottom="0.75" header="0.511811023622047" footer="0.511811023622047"/>
  <pageSetup paperSize="9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Protocol</vt:lpstr>
      <vt:lpstr>OT Options</vt:lpstr>
      <vt:lpstr>CB7-BC</vt:lpstr>
      <vt:lpstr>Cadaverine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Fathia</dc:creator>
  <dc:description/>
  <cp:lastModifiedBy>Fathia</cp:lastModifiedBy>
  <cp:revision>13</cp:revision>
  <cp:lastPrinted>2023-05-31T09:39:52Z</cp:lastPrinted>
  <dcterms:created xsi:type="dcterms:W3CDTF">2023-05-12T12:36:20Z</dcterms:created>
  <dcterms:modified xsi:type="dcterms:W3CDTF">2023-08-01T12:08:17Z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