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aker\Desktop\OMNIA\"/>
    </mc:Choice>
  </mc:AlternateContent>
  <xr:revisionPtr revIDLastSave="0" documentId="8_{E69171A4-9391-42DE-A7BA-2A906CEA4562}" xr6:coauthVersionLast="47" xr6:coauthVersionMax="47" xr10:uidLastSave="{00000000-0000-0000-0000-000000000000}"/>
  <bookViews>
    <workbookView xWindow="-28920" yWindow="-120" windowWidth="29040" windowHeight="15840" activeTab="1" xr2:uid="{1FCEF701-C184-4EA9-8397-F529F93014B1}"/>
  </bookViews>
  <sheets>
    <sheet name="Summary" sheetId="3" r:id="rId1"/>
    <sheet name="Reman Only" sheetId="1" r:id="rId2"/>
    <sheet name="With OE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 s="1"/>
  <c r="D8" i="2"/>
  <c r="D8" i="1"/>
  <c r="F131" i="2"/>
  <c r="N130" i="2"/>
  <c r="F130" i="2"/>
  <c r="N129" i="2"/>
  <c r="F129" i="2"/>
  <c r="O129" i="2" s="1"/>
  <c r="N128" i="2"/>
  <c r="F128" i="2"/>
  <c r="N127" i="2"/>
  <c r="F127" i="2"/>
  <c r="N126" i="2"/>
  <c r="F126" i="2"/>
  <c r="N125" i="2"/>
  <c r="F125" i="2"/>
  <c r="N124" i="2"/>
  <c r="F124" i="2"/>
  <c r="N123" i="2"/>
  <c r="F123" i="2"/>
  <c r="O123" i="2" s="1"/>
  <c r="N122" i="2"/>
  <c r="F122" i="2"/>
  <c r="N121" i="2"/>
  <c r="F121" i="2"/>
  <c r="N120" i="2"/>
  <c r="F120" i="2"/>
  <c r="N119" i="2"/>
  <c r="F119" i="2"/>
  <c r="N118" i="2"/>
  <c r="F118" i="2"/>
  <c r="N117" i="2"/>
  <c r="F117" i="2"/>
  <c r="O117" i="2" s="1"/>
  <c r="N116" i="2"/>
  <c r="F116" i="2"/>
  <c r="N115" i="2"/>
  <c r="O115" i="2" s="1"/>
  <c r="F115" i="2"/>
  <c r="N114" i="2"/>
  <c r="F114" i="2"/>
  <c r="N113" i="2"/>
  <c r="F113" i="2"/>
  <c r="N112" i="2"/>
  <c r="F112" i="2"/>
  <c r="N111" i="2"/>
  <c r="F111" i="2"/>
  <c r="N110" i="2"/>
  <c r="F110" i="2"/>
  <c r="N109" i="2"/>
  <c r="F109" i="2"/>
  <c r="N108" i="2"/>
  <c r="F108" i="2"/>
  <c r="N107" i="2"/>
  <c r="F107" i="2"/>
  <c r="N106" i="2"/>
  <c r="F106" i="2"/>
  <c r="N105" i="2"/>
  <c r="F105" i="2"/>
  <c r="N104" i="2"/>
  <c r="F104" i="2"/>
  <c r="M103" i="2"/>
  <c r="N103" i="2" s="1"/>
  <c r="F103" i="2"/>
  <c r="M102" i="2"/>
  <c r="N102" i="2" s="1"/>
  <c r="F102" i="2"/>
  <c r="M101" i="2"/>
  <c r="N101" i="2" s="1"/>
  <c r="F101" i="2"/>
  <c r="M100" i="2"/>
  <c r="N100" i="2" s="1"/>
  <c r="F100" i="2"/>
  <c r="M99" i="2"/>
  <c r="N99" i="2" s="1"/>
  <c r="F99" i="2"/>
  <c r="M98" i="2"/>
  <c r="N98" i="2" s="1"/>
  <c r="F98" i="2"/>
  <c r="M97" i="2"/>
  <c r="N97" i="2" s="1"/>
  <c r="F97" i="2"/>
  <c r="M96" i="2"/>
  <c r="N96" i="2" s="1"/>
  <c r="F96" i="2"/>
  <c r="M95" i="2"/>
  <c r="N95" i="2" s="1"/>
  <c r="F95" i="2"/>
  <c r="M94" i="2"/>
  <c r="N94" i="2" s="1"/>
  <c r="F94" i="2"/>
  <c r="M93" i="2"/>
  <c r="N93" i="2" s="1"/>
  <c r="F93" i="2"/>
  <c r="M92" i="2"/>
  <c r="N92" i="2" s="1"/>
  <c r="F92" i="2"/>
  <c r="M91" i="2"/>
  <c r="N91" i="2" s="1"/>
  <c r="F91" i="2"/>
  <c r="M90" i="2"/>
  <c r="N90" i="2" s="1"/>
  <c r="F90" i="2"/>
  <c r="M89" i="2"/>
  <c r="N89" i="2" s="1"/>
  <c r="F89" i="2"/>
  <c r="M88" i="2"/>
  <c r="N88" i="2" s="1"/>
  <c r="F88" i="2"/>
  <c r="M87" i="2"/>
  <c r="N87" i="2" s="1"/>
  <c r="F87" i="2"/>
  <c r="M86" i="2"/>
  <c r="N86" i="2" s="1"/>
  <c r="F86" i="2"/>
  <c r="M85" i="2"/>
  <c r="N85" i="2" s="1"/>
  <c r="O85" i="2" s="1"/>
  <c r="F85" i="2"/>
  <c r="M84" i="2"/>
  <c r="N84" i="2" s="1"/>
  <c r="F84" i="2"/>
  <c r="M83" i="2"/>
  <c r="N83" i="2" s="1"/>
  <c r="F83" i="2"/>
  <c r="M82" i="2"/>
  <c r="N82" i="2" s="1"/>
  <c r="F82" i="2"/>
  <c r="M81" i="2"/>
  <c r="N81" i="2" s="1"/>
  <c r="F81" i="2"/>
  <c r="M80" i="2"/>
  <c r="N80" i="2" s="1"/>
  <c r="F80" i="2"/>
  <c r="M79" i="2"/>
  <c r="N79" i="2" s="1"/>
  <c r="F79" i="2"/>
  <c r="M78" i="2"/>
  <c r="N78" i="2" s="1"/>
  <c r="F78" i="2"/>
  <c r="M77" i="2"/>
  <c r="N77" i="2" s="1"/>
  <c r="F77" i="2"/>
  <c r="M76" i="2"/>
  <c r="N76" i="2" s="1"/>
  <c r="F76" i="2"/>
  <c r="M75" i="2"/>
  <c r="N75" i="2" s="1"/>
  <c r="F75" i="2"/>
  <c r="M74" i="2"/>
  <c r="N74" i="2" s="1"/>
  <c r="F74" i="2"/>
  <c r="M73" i="2"/>
  <c r="N73" i="2" s="1"/>
  <c r="F73" i="2"/>
  <c r="M72" i="2"/>
  <c r="N72" i="2" s="1"/>
  <c r="F72" i="2"/>
  <c r="M71" i="2"/>
  <c r="N71" i="2" s="1"/>
  <c r="F71" i="2"/>
  <c r="M70" i="2"/>
  <c r="N70" i="2" s="1"/>
  <c r="F70" i="2"/>
  <c r="M69" i="2"/>
  <c r="N69" i="2" s="1"/>
  <c r="F69" i="2"/>
  <c r="M68" i="2"/>
  <c r="N68" i="2" s="1"/>
  <c r="F68" i="2"/>
  <c r="M67" i="2"/>
  <c r="N67" i="2" s="1"/>
  <c r="F67" i="2"/>
  <c r="M66" i="2"/>
  <c r="N66" i="2" s="1"/>
  <c r="F66" i="2"/>
  <c r="M65" i="2"/>
  <c r="N65" i="2" s="1"/>
  <c r="F65" i="2"/>
  <c r="M64" i="2"/>
  <c r="N64" i="2" s="1"/>
  <c r="F64" i="2"/>
  <c r="M63" i="2"/>
  <c r="N63" i="2" s="1"/>
  <c r="F63" i="2"/>
  <c r="M62" i="2"/>
  <c r="N62" i="2" s="1"/>
  <c r="F62" i="2"/>
  <c r="M61" i="2"/>
  <c r="N61" i="2" s="1"/>
  <c r="F61" i="2"/>
  <c r="M60" i="2"/>
  <c r="N60" i="2" s="1"/>
  <c r="F60" i="2"/>
  <c r="M59" i="2"/>
  <c r="N59" i="2" s="1"/>
  <c r="F59" i="2"/>
  <c r="M58" i="2"/>
  <c r="N58" i="2" s="1"/>
  <c r="F58" i="2"/>
  <c r="M57" i="2"/>
  <c r="N57" i="2" s="1"/>
  <c r="F57" i="2"/>
  <c r="M56" i="2"/>
  <c r="N56" i="2" s="1"/>
  <c r="O56" i="2" s="1"/>
  <c r="F56" i="2"/>
  <c r="M55" i="2"/>
  <c r="N55" i="2" s="1"/>
  <c r="F55" i="2"/>
  <c r="M54" i="2"/>
  <c r="N54" i="2" s="1"/>
  <c r="F54" i="2"/>
  <c r="M53" i="2"/>
  <c r="N53" i="2" s="1"/>
  <c r="F53" i="2"/>
  <c r="M52" i="2"/>
  <c r="N52" i="2" s="1"/>
  <c r="F52" i="2"/>
  <c r="M51" i="2"/>
  <c r="N51" i="2" s="1"/>
  <c r="F51" i="2"/>
  <c r="M50" i="2"/>
  <c r="N50" i="2" s="1"/>
  <c r="F50" i="2"/>
  <c r="M49" i="2"/>
  <c r="N49" i="2" s="1"/>
  <c r="F49" i="2"/>
  <c r="M48" i="2"/>
  <c r="N48" i="2" s="1"/>
  <c r="F48" i="2"/>
  <c r="M47" i="2"/>
  <c r="N47" i="2" s="1"/>
  <c r="F47" i="2"/>
  <c r="M46" i="2"/>
  <c r="N46" i="2" s="1"/>
  <c r="F46" i="2"/>
  <c r="M45" i="2"/>
  <c r="N45" i="2" s="1"/>
  <c r="F45" i="2"/>
  <c r="M44" i="2"/>
  <c r="N44" i="2" s="1"/>
  <c r="F44" i="2"/>
  <c r="M43" i="2"/>
  <c r="N43" i="2" s="1"/>
  <c r="F43" i="2"/>
  <c r="M42" i="2"/>
  <c r="N42" i="2" s="1"/>
  <c r="F42" i="2"/>
  <c r="M41" i="2"/>
  <c r="N41" i="2" s="1"/>
  <c r="F41" i="2"/>
  <c r="M40" i="2"/>
  <c r="N40" i="2" s="1"/>
  <c r="F40" i="2"/>
  <c r="M39" i="2"/>
  <c r="N39" i="2" s="1"/>
  <c r="F39" i="2"/>
  <c r="M38" i="2"/>
  <c r="N38" i="2" s="1"/>
  <c r="F38" i="2"/>
  <c r="M37" i="2"/>
  <c r="N37" i="2" s="1"/>
  <c r="F37" i="2"/>
  <c r="M36" i="2"/>
  <c r="N36" i="2" s="1"/>
  <c r="F36" i="2"/>
  <c r="M35" i="2"/>
  <c r="N35" i="2" s="1"/>
  <c r="F35" i="2"/>
  <c r="M34" i="2"/>
  <c r="N34" i="2" s="1"/>
  <c r="F34" i="2"/>
  <c r="M33" i="2"/>
  <c r="N33" i="2" s="1"/>
  <c r="F33" i="2"/>
  <c r="M32" i="2"/>
  <c r="N32" i="2" s="1"/>
  <c r="F32" i="2"/>
  <c r="M31" i="2"/>
  <c r="N31" i="2" s="1"/>
  <c r="F31" i="2"/>
  <c r="M30" i="2"/>
  <c r="N30" i="2" s="1"/>
  <c r="F30" i="2"/>
  <c r="M29" i="2"/>
  <c r="N29" i="2" s="1"/>
  <c r="F29" i="2"/>
  <c r="M28" i="2"/>
  <c r="N28" i="2" s="1"/>
  <c r="F28" i="2"/>
  <c r="M27" i="2"/>
  <c r="N27" i="2" s="1"/>
  <c r="F27" i="2"/>
  <c r="M26" i="2"/>
  <c r="N26" i="2" s="1"/>
  <c r="F26" i="2"/>
  <c r="M25" i="2"/>
  <c r="N25" i="2" s="1"/>
  <c r="F25" i="2"/>
  <c r="M24" i="2"/>
  <c r="N24" i="2" s="1"/>
  <c r="F24" i="2"/>
  <c r="M23" i="2"/>
  <c r="N23" i="2" s="1"/>
  <c r="F23" i="2"/>
  <c r="M22" i="2"/>
  <c r="N22" i="2" s="1"/>
  <c r="F22" i="2"/>
  <c r="M21" i="2"/>
  <c r="N21" i="2" s="1"/>
  <c r="F21" i="2"/>
  <c r="M20" i="2"/>
  <c r="N20" i="2" s="1"/>
  <c r="F20" i="2"/>
  <c r="M19" i="2"/>
  <c r="N19" i="2" s="1"/>
  <c r="F19" i="2"/>
  <c r="M18" i="2"/>
  <c r="N18" i="2" s="1"/>
  <c r="F18" i="2"/>
  <c r="M17" i="2"/>
  <c r="N17" i="2" s="1"/>
  <c r="F17" i="2"/>
  <c r="M16" i="2"/>
  <c r="N16" i="2" s="1"/>
  <c r="F16" i="2"/>
  <c r="M15" i="2"/>
  <c r="N15" i="2" s="1"/>
  <c r="F15" i="2"/>
  <c r="M14" i="2"/>
  <c r="N14" i="2" s="1"/>
  <c r="F14" i="2"/>
  <c r="M13" i="2"/>
  <c r="N13" i="2" s="1"/>
  <c r="F13" i="2"/>
  <c r="M12" i="2"/>
  <c r="N12" i="2" s="1"/>
  <c r="F12" i="2"/>
  <c r="M11" i="2"/>
  <c r="N11" i="2" s="1"/>
  <c r="F11" i="2"/>
  <c r="B4" i="2"/>
  <c r="M103" i="1"/>
  <c r="N103" i="1" s="1"/>
  <c r="F103" i="1"/>
  <c r="M102" i="1"/>
  <c r="N102" i="1" s="1"/>
  <c r="F102" i="1"/>
  <c r="M101" i="1"/>
  <c r="N101" i="1" s="1"/>
  <c r="F101" i="1"/>
  <c r="M100" i="1"/>
  <c r="N100" i="1" s="1"/>
  <c r="F100" i="1"/>
  <c r="M99" i="1"/>
  <c r="N99" i="1" s="1"/>
  <c r="F99" i="1"/>
  <c r="M98" i="1"/>
  <c r="N98" i="1" s="1"/>
  <c r="F98" i="1"/>
  <c r="M97" i="1"/>
  <c r="N97" i="1" s="1"/>
  <c r="F97" i="1"/>
  <c r="M96" i="1"/>
  <c r="N96" i="1" s="1"/>
  <c r="F96" i="1"/>
  <c r="M95" i="1"/>
  <c r="N95" i="1" s="1"/>
  <c r="F95" i="1"/>
  <c r="M94" i="1"/>
  <c r="N94" i="1" s="1"/>
  <c r="F94" i="1"/>
  <c r="M93" i="1"/>
  <c r="N93" i="1" s="1"/>
  <c r="F93" i="1"/>
  <c r="M92" i="1"/>
  <c r="N92" i="1" s="1"/>
  <c r="F92" i="1"/>
  <c r="M91" i="1"/>
  <c r="N91" i="1" s="1"/>
  <c r="F91" i="1"/>
  <c r="M90" i="1"/>
  <c r="N90" i="1" s="1"/>
  <c r="F90" i="1"/>
  <c r="M89" i="1"/>
  <c r="N89" i="1" s="1"/>
  <c r="F89" i="1"/>
  <c r="M88" i="1"/>
  <c r="N88" i="1" s="1"/>
  <c r="F88" i="1"/>
  <c r="M87" i="1"/>
  <c r="N87" i="1" s="1"/>
  <c r="F87" i="1"/>
  <c r="M86" i="1"/>
  <c r="N86" i="1" s="1"/>
  <c r="F86" i="1"/>
  <c r="M85" i="1"/>
  <c r="N85" i="1" s="1"/>
  <c r="F85" i="1"/>
  <c r="M84" i="1"/>
  <c r="N84" i="1" s="1"/>
  <c r="F84" i="1"/>
  <c r="M83" i="1"/>
  <c r="N83" i="1" s="1"/>
  <c r="F83" i="1"/>
  <c r="M82" i="1"/>
  <c r="N82" i="1" s="1"/>
  <c r="F82" i="1"/>
  <c r="M81" i="1"/>
  <c r="N81" i="1" s="1"/>
  <c r="F81" i="1"/>
  <c r="M80" i="1"/>
  <c r="N80" i="1" s="1"/>
  <c r="F80" i="1"/>
  <c r="M79" i="1"/>
  <c r="N79" i="1" s="1"/>
  <c r="F79" i="1"/>
  <c r="M78" i="1"/>
  <c r="N78" i="1" s="1"/>
  <c r="F78" i="1"/>
  <c r="M77" i="1"/>
  <c r="N77" i="1" s="1"/>
  <c r="F77" i="1"/>
  <c r="M76" i="1"/>
  <c r="N76" i="1" s="1"/>
  <c r="F76" i="1"/>
  <c r="M75" i="1"/>
  <c r="N75" i="1" s="1"/>
  <c r="F75" i="1"/>
  <c r="M74" i="1"/>
  <c r="N74" i="1" s="1"/>
  <c r="F74" i="1"/>
  <c r="M73" i="1"/>
  <c r="N73" i="1" s="1"/>
  <c r="F73" i="1"/>
  <c r="M72" i="1"/>
  <c r="N72" i="1" s="1"/>
  <c r="F72" i="1"/>
  <c r="M71" i="1"/>
  <c r="N71" i="1" s="1"/>
  <c r="F71" i="1"/>
  <c r="M70" i="1"/>
  <c r="N70" i="1" s="1"/>
  <c r="F70" i="1"/>
  <c r="M69" i="1"/>
  <c r="N69" i="1" s="1"/>
  <c r="F69" i="1"/>
  <c r="M68" i="1"/>
  <c r="N68" i="1" s="1"/>
  <c r="F68" i="1"/>
  <c r="M67" i="1"/>
  <c r="N67" i="1" s="1"/>
  <c r="F67" i="1"/>
  <c r="M66" i="1"/>
  <c r="N66" i="1" s="1"/>
  <c r="F66" i="1"/>
  <c r="M65" i="1"/>
  <c r="N65" i="1" s="1"/>
  <c r="F65" i="1"/>
  <c r="M64" i="1"/>
  <c r="N64" i="1" s="1"/>
  <c r="F64" i="1"/>
  <c r="M63" i="1"/>
  <c r="N63" i="1" s="1"/>
  <c r="F63" i="1"/>
  <c r="M62" i="1"/>
  <c r="N62" i="1" s="1"/>
  <c r="F62" i="1"/>
  <c r="M61" i="1"/>
  <c r="N61" i="1" s="1"/>
  <c r="F61" i="1"/>
  <c r="M60" i="1"/>
  <c r="N60" i="1" s="1"/>
  <c r="F60" i="1"/>
  <c r="M59" i="1"/>
  <c r="N59" i="1" s="1"/>
  <c r="F59" i="1"/>
  <c r="M58" i="1"/>
  <c r="N58" i="1" s="1"/>
  <c r="F58" i="1"/>
  <c r="M57" i="1"/>
  <c r="N57" i="1" s="1"/>
  <c r="F57" i="1"/>
  <c r="M56" i="1"/>
  <c r="N56" i="1" s="1"/>
  <c r="F56" i="1"/>
  <c r="M55" i="1"/>
  <c r="N55" i="1" s="1"/>
  <c r="F55" i="1"/>
  <c r="M54" i="1"/>
  <c r="N54" i="1" s="1"/>
  <c r="F54" i="1"/>
  <c r="M53" i="1"/>
  <c r="N53" i="1" s="1"/>
  <c r="F53" i="1"/>
  <c r="M52" i="1"/>
  <c r="N52" i="1" s="1"/>
  <c r="F52" i="1"/>
  <c r="M51" i="1"/>
  <c r="N51" i="1" s="1"/>
  <c r="F51" i="1"/>
  <c r="M50" i="1"/>
  <c r="N50" i="1" s="1"/>
  <c r="F50" i="1"/>
  <c r="M49" i="1"/>
  <c r="N49" i="1" s="1"/>
  <c r="F49" i="1"/>
  <c r="M48" i="1"/>
  <c r="N48" i="1" s="1"/>
  <c r="F48" i="1"/>
  <c r="M47" i="1"/>
  <c r="N47" i="1" s="1"/>
  <c r="F47" i="1"/>
  <c r="M46" i="1"/>
  <c r="N46" i="1" s="1"/>
  <c r="F46" i="1"/>
  <c r="M45" i="1"/>
  <c r="N45" i="1" s="1"/>
  <c r="F45" i="1"/>
  <c r="M44" i="1"/>
  <c r="N44" i="1" s="1"/>
  <c r="F44" i="1"/>
  <c r="M43" i="1"/>
  <c r="N43" i="1" s="1"/>
  <c r="F43" i="1"/>
  <c r="M42" i="1"/>
  <c r="N42" i="1" s="1"/>
  <c r="F42" i="1"/>
  <c r="M41" i="1"/>
  <c r="N41" i="1" s="1"/>
  <c r="F41" i="1"/>
  <c r="M40" i="1"/>
  <c r="N40" i="1" s="1"/>
  <c r="F40" i="1"/>
  <c r="M39" i="1"/>
  <c r="N39" i="1" s="1"/>
  <c r="F39" i="1"/>
  <c r="M38" i="1"/>
  <c r="N38" i="1" s="1"/>
  <c r="F38" i="1"/>
  <c r="M37" i="1"/>
  <c r="N37" i="1" s="1"/>
  <c r="F37" i="1"/>
  <c r="M36" i="1"/>
  <c r="N36" i="1" s="1"/>
  <c r="F36" i="1"/>
  <c r="M35" i="1"/>
  <c r="N35" i="1" s="1"/>
  <c r="F35" i="1"/>
  <c r="M34" i="1"/>
  <c r="N34" i="1" s="1"/>
  <c r="F34" i="1"/>
  <c r="M33" i="1"/>
  <c r="N33" i="1" s="1"/>
  <c r="O33" i="1" s="1"/>
  <c r="F33" i="1"/>
  <c r="M32" i="1"/>
  <c r="N32" i="1" s="1"/>
  <c r="F32" i="1"/>
  <c r="M31" i="1"/>
  <c r="N31" i="1" s="1"/>
  <c r="F31" i="1"/>
  <c r="M30" i="1"/>
  <c r="N30" i="1" s="1"/>
  <c r="F30" i="1"/>
  <c r="M29" i="1"/>
  <c r="N29" i="1" s="1"/>
  <c r="F29" i="1"/>
  <c r="M28" i="1"/>
  <c r="N28" i="1" s="1"/>
  <c r="F28" i="1"/>
  <c r="M27" i="1"/>
  <c r="N27" i="1" s="1"/>
  <c r="F27" i="1"/>
  <c r="M26" i="1"/>
  <c r="N26" i="1" s="1"/>
  <c r="F26" i="1"/>
  <c r="M25" i="1"/>
  <c r="N25" i="1" s="1"/>
  <c r="F25" i="1"/>
  <c r="M24" i="1"/>
  <c r="N24" i="1" s="1"/>
  <c r="F24" i="1"/>
  <c r="M23" i="1"/>
  <c r="N23" i="1" s="1"/>
  <c r="F23" i="1"/>
  <c r="M22" i="1"/>
  <c r="N22" i="1" s="1"/>
  <c r="F22" i="1"/>
  <c r="M21" i="1"/>
  <c r="N21" i="1" s="1"/>
  <c r="F21" i="1"/>
  <c r="M20" i="1"/>
  <c r="N20" i="1" s="1"/>
  <c r="F20" i="1"/>
  <c r="M19" i="1"/>
  <c r="N19" i="1" s="1"/>
  <c r="F19" i="1"/>
  <c r="M18" i="1"/>
  <c r="N18" i="1" s="1"/>
  <c r="F18" i="1"/>
  <c r="M17" i="1"/>
  <c r="N17" i="1" s="1"/>
  <c r="F17" i="1"/>
  <c r="M16" i="1"/>
  <c r="N16" i="1" s="1"/>
  <c r="F16" i="1"/>
  <c r="M15" i="1"/>
  <c r="N15" i="1" s="1"/>
  <c r="F15" i="1"/>
  <c r="M14" i="1"/>
  <c r="N14" i="1" s="1"/>
  <c r="F14" i="1"/>
  <c r="M13" i="1"/>
  <c r="N13" i="1" s="1"/>
  <c r="F13" i="1"/>
  <c r="M12" i="1"/>
  <c r="N12" i="1" s="1"/>
  <c r="F12" i="1"/>
  <c r="M11" i="1"/>
  <c r="N11" i="1" s="1"/>
  <c r="F11" i="1"/>
  <c r="B4" i="1"/>
  <c r="N8" i="2" l="1"/>
  <c r="O114" i="2"/>
  <c r="O120" i="2"/>
  <c r="O66" i="1"/>
  <c r="O45" i="1"/>
  <c r="O33" i="2"/>
  <c r="O45" i="2"/>
  <c r="O69" i="2"/>
  <c r="O78" i="2"/>
  <c r="O29" i="2"/>
  <c r="O81" i="2"/>
  <c r="O18" i="2"/>
  <c r="O87" i="2"/>
  <c r="O61" i="2"/>
  <c r="O67" i="2"/>
  <c r="O90" i="2"/>
  <c r="O126" i="2"/>
  <c r="O127" i="2"/>
  <c r="O42" i="2"/>
  <c r="O99" i="2"/>
  <c r="O21" i="2"/>
  <c r="O54" i="2"/>
  <c r="O16" i="2"/>
  <c r="O44" i="2"/>
  <c r="O66" i="2"/>
  <c r="O20" i="2"/>
  <c r="O68" i="2"/>
  <c r="O13" i="2"/>
  <c r="O80" i="2"/>
  <c r="O97" i="2"/>
  <c r="O55" i="1"/>
  <c r="O79" i="1"/>
  <c r="O68" i="1"/>
  <c r="O58" i="1"/>
  <c r="O23" i="1"/>
  <c r="O95" i="1"/>
  <c r="O34" i="1"/>
  <c r="O47" i="1"/>
  <c r="O90" i="1"/>
  <c r="O57" i="1"/>
  <c r="O69" i="1"/>
  <c r="O18" i="1"/>
  <c r="O20" i="1"/>
  <c r="O92" i="1"/>
  <c r="O42" i="1"/>
  <c r="O71" i="1"/>
  <c r="O82" i="1"/>
  <c r="O30" i="1"/>
  <c r="O32" i="1"/>
  <c r="O44" i="1"/>
  <c r="O78" i="1"/>
  <c r="O95" i="2"/>
  <c r="O17" i="2"/>
  <c r="O32" i="2"/>
  <c r="O37" i="2"/>
  <c r="O63" i="2"/>
  <c r="O73" i="2"/>
  <c r="O43" i="2"/>
  <c r="O107" i="2"/>
  <c r="O113" i="2"/>
  <c r="O119" i="2"/>
  <c r="O39" i="2"/>
  <c r="O102" i="2"/>
  <c r="O35" i="2"/>
  <c r="O92" i="2"/>
  <c r="O30" i="2"/>
  <c r="O93" i="2"/>
  <c r="O104" i="2"/>
  <c r="O110" i="2"/>
  <c r="O116" i="2"/>
  <c r="O122" i="2"/>
  <c r="O31" i="2"/>
  <c r="O12" i="2"/>
  <c r="O112" i="2"/>
  <c r="O124" i="2"/>
  <c r="O53" i="2"/>
  <c r="O57" i="2"/>
  <c r="O19" i="2"/>
  <c r="O79" i="2"/>
  <c r="O40" i="2"/>
  <c r="O49" i="2"/>
  <c r="O89" i="2"/>
  <c r="O109" i="2"/>
  <c r="O121" i="2"/>
  <c r="O55" i="2"/>
  <c r="O75" i="2"/>
  <c r="O100" i="2"/>
  <c r="O25" i="2"/>
  <c r="O27" i="2"/>
  <c r="O51" i="2"/>
  <c r="O76" i="2"/>
  <c r="O91" i="2"/>
  <c r="O106" i="2"/>
  <c r="O118" i="2"/>
  <c r="O130" i="2"/>
  <c r="O83" i="2"/>
  <c r="O111" i="2"/>
  <c r="M8" i="2"/>
  <c r="B5" i="2" s="1"/>
  <c r="C5" i="2" s="1"/>
  <c r="O103" i="2"/>
  <c r="O48" i="2"/>
  <c r="O50" i="2"/>
  <c r="O52" i="2"/>
  <c r="O36" i="2"/>
  <c r="O38" i="2"/>
  <c r="O96" i="2"/>
  <c r="O98" i="2"/>
  <c r="O65" i="2"/>
  <c r="O71" i="2"/>
  <c r="O77" i="2"/>
  <c r="O26" i="2"/>
  <c r="O28" i="2"/>
  <c r="O24" i="2"/>
  <c r="O59" i="2"/>
  <c r="O22" i="1"/>
  <c r="O80" i="1"/>
  <c r="O46" i="1"/>
  <c r="O59" i="1"/>
  <c r="O67" i="1"/>
  <c r="O70" i="1"/>
  <c r="O99" i="1"/>
  <c r="O102" i="1"/>
  <c r="O83" i="1"/>
  <c r="O27" i="1"/>
  <c r="O54" i="1"/>
  <c r="O81" i="1"/>
  <c r="O56" i="1"/>
  <c r="O94" i="1"/>
  <c r="O37" i="1"/>
  <c r="O100" i="1"/>
  <c r="O76" i="1"/>
  <c r="O21" i="1"/>
  <c r="O24" i="1"/>
  <c r="O39" i="1"/>
  <c r="O72" i="1"/>
  <c r="O93" i="1"/>
  <c r="O96" i="1"/>
  <c r="O91" i="1"/>
  <c r="O29" i="1"/>
  <c r="O35" i="1"/>
  <c r="M8" i="1"/>
  <c r="B5" i="1" s="1"/>
  <c r="C5" i="1" s="1"/>
  <c r="O60" i="1"/>
  <c r="O88" i="1"/>
  <c r="O12" i="1"/>
  <c r="O41" i="1"/>
  <c r="O84" i="1"/>
  <c r="O28" i="1"/>
  <c r="O16" i="1"/>
  <c r="O103" i="1"/>
  <c r="O51" i="1"/>
  <c r="O53" i="1"/>
  <c r="O63" i="1"/>
  <c r="O65" i="1"/>
  <c r="O75" i="1"/>
  <c r="O43" i="1"/>
  <c r="O49" i="1"/>
  <c r="O61" i="1"/>
  <c r="O73" i="1"/>
  <c r="O25" i="1"/>
  <c r="O31" i="1"/>
  <c r="O14" i="2"/>
  <c r="O41" i="2"/>
  <c r="O23" i="2"/>
  <c r="O47" i="2"/>
  <c r="O108" i="2"/>
  <c r="O88" i="2"/>
  <c r="O105" i="2"/>
  <c r="O128" i="2"/>
  <c r="O11" i="2"/>
  <c r="O15" i="2"/>
  <c r="O60" i="2"/>
  <c r="O62" i="2"/>
  <c r="O64" i="2"/>
  <c r="O72" i="2"/>
  <c r="O74" i="2"/>
  <c r="O84" i="2"/>
  <c r="O86" i="2"/>
  <c r="O101" i="2"/>
  <c r="O125" i="2"/>
  <c r="O22" i="2"/>
  <c r="O34" i="2"/>
  <c r="O46" i="2"/>
  <c r="O58" i="2"/>
  <c r="O70" i="2"/>
  <c r="O82" i="2"/>
  <c r="O94" i="2"/>
  <c r="F8" i="2"/>
  <c r="O13" i="1"/>
  <c r="O11" i="1"/>
  <c r="N8" i="1"/>
  <c r="D5" i="1" s="1"/>
  <c r="O77" i="1"/>
  <c r="O36" i="1"/>
  <c r="O87" i="1"/>
  <c r="O89" i="1"/>
  <c r="O40" i="1"/>
  <c r="O48" i="1"/>
  <c r="O52" i="1"/>
  <c r="O97" i="1"/>
  <c r="O101" i="1"/>
  <c r="O15" i="1"/>
  <c r="O17" i="1"/>
  <c r="O85" i="1"/>
  <c r="O19" i="1"/>
  <c r="O64" i="1"/>
  <c r="F8" i="1"/>
  <c r="D4" i="1" s="1"/>
  <c r="E5" i="1" s="1"/>
  <c r="O14" i="1"/>
  <c r="O26" i="1"/>
  <c r="O38" i="1"/>
  <c r="O50" i="1"/>
  <c r="O62" i="1"/>
  <c r="O74" i="1"/>
  <c r="O86" i="1"/>
  <c r="O98" i="1"/>
  <c r="D4" i="2" l="1"/>
  <c r="F5" i="2" s="1"/>
  <c r="O8" i="2"/>
  <c r="F5" i="1"/>
  <c r="O8" i="1"/>
  <c r="G4" i="2" l="1"/>
  <c r="H5" i="2" s="1"/>
  <c r="I5" i="2" s="1"/>
  <c r="G4" i="1"/>
  <c r="H5" i="1" s="1"/>
  <c r="I5" i="1" s="1"/>
</calcChain>
</file>

<file path=xl/sharedStrings.xml><?xml version="1.0" encoding="utf-8"?>
<sst xmlns="http://schemas.openxmlformats.org/spreadsheetml/2006/main" count="957" uniqueCount="437">
  <si>
    <t>ASE DIRECT - OMNIA BID</t>
  </si>
  <si>
    <r>
      <t>Summary (</t>
    </r>
    <r>
      <rPr>
        <b/>
        <sz val="10"/>
        <color theme="5"/>
        <rFont val="Aptos Narrow"/>
        <family val="2"/>
        <scheme val="minor"/>
      </rPr>
      <t>Annualized</t>
    </r>
    <r>
      <rPr>
        <b/>
        <sz val="10"/>
        <color theme="1"/>
        <rFont val="Aptos Narrow"/>
        <family val="2"/>
        <scheme val="minor"/>
      </rPr>
      <t>)</t>
    </r>
  </si>
  <si>
    <t>Unit Qty</t>
  </si>
  <si>
    <t>Unit Qty Reduction</t>
  </si>
  <si>
    <t>Cost</t>
  </si>
  <si>
    <t>Cost Savings</t>
  </si>
  <si>
    <t>Percent of Savings</t>
  </si>
  <si>
    <t>10% Price Increase</t>
  </si>
  <si>
    <t>New Cost Savings</t>
  </si>
  <si>
    <t>New Percent of Savings</t>
  </si>
  <si>
    <t>Current</t>
  </si>
  <si>
    <t>ASE Optimized</t>
  </si>
  <si>
    <t>CLOVER SUPPORTED</t>
  </si>
  <si>
    <t>Totals</t>
  </si>
  <si>
    <t>SUBMITTED BY ASE DIRECT - Current Quarterly Usage Data</t>
  </si>
  <si>
    <t>HIGHEST AVAILABLE YIELD</t>
  </si>
  <si>
    <t>Item Number</t>
  </si>
  <si>
    <t>Item Description</t>
  </si>
  <si>
    <t>YIELD</t>
  </si>
  <si>
    <t>Total QTY</t>
  </si>
  <si>
    <t>Unit Cost</t>
  </si>
  <si>
    <t>Total Cost</t>
  </si>
  <si>
    <t>Ref #</t>
  </si>
  <si>
    <t>Page Yield</t>
  </si>
  <si>
    <t>Notes</t>
  </si>
  <si>
    <t>Total Sales</t>
  </si>
  <si>
    <t>Savings</t>
  </si>
  <si>
    <t>Highest Yield Item No.</t>
  </si>
  <si>
    <t>Highest Yield ASE No.</t>
  </si>
  <si>
    <t>Total Qty</t>
  </si>
  <si>
    <t>M-LEX 58D1U0E</t>
  </si>
  <si>
    <t>LEX MS826 55K BLACK TONER CART</t>
  </si>
  <si>
    <t>201513PRC</t>
  </si>
  <si>
    <t>58D1U00-R</t>
  </si>
  <si>
    <t>MS725UHY</t>
  </si>
  <si>
    <t>M-HEW C2P05AN</t>
  </si>
  <si>
    <t>HP 62XL BLACK INKJET</t>
  </si>
  <si>
    <t>C2P05AN-R</t>
  </si>
  <si>
    <t>62XLB</t>
  </si>
  <si>
    <t>M-HEW C2P07AN</t>
  </si>
  <si>
    <t>HP 62XL TRICOLOR INKKJET</t>
  </si>
  <si>
    <t>C2P07AN-R</t>
  </si>
  <si>
    <t>62XLC</t>
  </si>
  <si>
    <t>M-HEW N9K04AN</t>
  </si>
  <si>
    <t>HP #65XL HY BLACK INK</t>
  </si>
  <si>
    <t>N9K04AN-R</t>
  </si>
  <si>
    <t>65XLB</t>
  </si>
  <si>
    <t>M-HEW C2P04AN</t>
  </si>
  <si>
    <t>HP #62 BLACK INKJET</t>
  </si>
  <si>
    <t>M-LEX 52D1H0E</t>
  </si>
  <si>
    <t>LEX MS810/811/812 HY BLK TNR</t>
  </si>
  <si>
    <t>62D1H00-R</t>
  </si>
  <si>
    <t>MS710J</t>
  </si>
  <si>
    <t>Extended Yield</t>
  </si>
  <si>
    <t>P-HEW C2P05AN</t>
  </si>
  <si>
    <t>HP 62XL BLACK COMP INKJET</t>
  </si>
  <si>
    <t>M-HEW C2P06AN</t>
  </si>
  <si>
    <t>HP #62 TRI-COLOR INKJET</t>
  </si>
  <si>
    <t>M-HEW N9K03AN</t>
  </si>
  <si>
    <t>HP #65XL TRICLR INKJET</t>
  </si>
  <si>
    <t>N9K03AN-R</t>
  </si>
  <si>
    <t>65XLC</t>
  </si>
  <si>
    <t>P-HEW C2P07AN</t>
  </si>
  <si>
    <t>HP 62XL TRICOLOR COMP INKJET</t>
  </si>
  <si>
    <t>M-BRT TN770</t>
  </si>
  <si>
    <t>BROTHER TN770 SUPER HY BLK TNR</t>
  </si>
  <si>
    <t>201185P</t>
  </si>
  <si>
    <t>TN770-R</t>
  </si>
  <si>
    <t>TN770</t>
  </si>
  <si>
    <t>M-XER 106R03500</t>
  </si>
  <si>
    <t>XEROX C400/C405 STD BLACK TNR</t>
  </si>
  <si>
    <t>201342P</t>
  </si>
  <si>
    <t>106R03524-R</t>
  </si>
  <si>
    <t>C400B</t>
  </si>
  <si>
    <t>M-HEW 3JA03AN</t>
  </si>
  <si>
    <t>HP #962XL HY BLACK INK CART</t>
  </si>
  <si>
    <t>3JA03AN-R</t>
  </si>
  <si>
    <t>962XLB</t>
  </si>
  <si>
    <t>M-HEW 3HZ96AN</t>
  </si>
  <si>
    <t>HP #962 CYAN INK CART</t>
  </si>
  <si>
    <t>3JA00AN-R</t>
  </si>
  <si>
    <t>962XLC</t>
  </si>
  <si>
    <t>M-LEX 56F1000</t>
  </si>
  <si>
    <t>LEXMARK MS321 TONER 6K</t>
  </si>
  <si>
    <t>201617PRC</t>
  </si>
  <si>
    <t>M-XER 106R04346</t>
  </si>
  <si>
    <t>XEROX B205 TONER 1.5K</t>
  </si>
  <si>
    <t>201450P</t>
  </si>
  <si>
    <t>106R04347-R</t>
  </si>
  <si>
    <t>R347</t>
  </si>
  <si>
    <t>M-HEW 3YL61AN</t>
  </si>
  <si>
    <t>HP 910 BLACK INK</t>
  </si>
  <si>
    <t>3YL65AN-R</t>
  </si>
  <si>
    <t>910XLB</t>
  </si>
  <si>
    <t>M-HEW 3HZ97AN</t>
  </si>
  <si>
    <t>HP #962 MAGENTA INK CART</t>
  </si>
  <si>
    <t>3JA01AN-R</t>
  </si>
  <si>
    <t>962XLM</t>
  </si>
  <si>
    <t>M-HEW 3HZ98AN</t>
  </si>
  <si>
    <t>HP #962 YELLOW INK CART</t>
  </si>
  <si>
    <t>3JA02AN-R</t>
  </si>
  <si>
    <t>962XLY</t>
  </si>
  <si>
    <t>P-HEW CF230X</t>
  </si>
  <si>
    <t>HP LJ M203/M206/M227 COMP BLK</t>
  </si>
  <si>
    <t>201050P</t>
  </si>
  <si>
    <t>CF230X-R</t>
  </si>
  <si>
    <t>30X</t>
  </si>
  <si>
    <t>M-HEW 3JA02AN</t>
  </si>
  <si>
    <t>HP #962XL HY YELLOW INK CART</t>
  </si>
  <si>
    <t>M-HEW 3JA01AN</t>
  </si>
  <si>
    <t>HP #962XL HY MAGENTA INK CART</t>
  </si>
  <si>
    <t>M-HEW 3YL58AN</t>
  </si>
  <si>
    <t>HP 910 CYAN INK</t>
  </si>
  <si>
    <t>3YL62AN-R</t>
  </si>
  <si>
    <t>910XLC</t>
  </si>
  <si>
    <t>M-HEW 3YL60AN</t>
  </si>
  <si>
    <t>HP 910 YELLOW INK</t>
  </si>
  <si>
    <t>3YL64AN-R</t>
  </si>
  <si>
    <t>910XLY</t>
  </si>
  <si>
    <t>M-HEW 3YL59AN</t>
  </si>
  <si>
    <t>HP 910 MAGENTA INK</t>
  </si>
  <si>
    <t>3YL63AN-R</t>
  </si>
  <si>
    <t>910XLM</t>
  </si>
  <si>
    <t>M-HEW 3YM57AN</t>
  </si>
  <si>
    <t>HP 67XL BLACK INK CART</t>
  </si>
  <si>
    <t>3YM57AN-R</t>
  </si>
  <si>
    <t>67XLB</t>
  </si>
  <si>
    <t>M-XER 106R03525</t>
  </si>
  <si>
    <t>XEROX C400/C405 XHY YLLW TNR</t>
  </si>
  <si>
    <t>201345P</t>
  </si>
  <si>
    <t>106R03525-R</t>
  </si>
  <si>
    <t>C400Y</t>
  </si>
  <si>
    <t>P-HEW CF230A</t>
  </si>
  <si>
    <t>HP LJ M227 COMPAT BLACK TNR</t>
  </si>
  <si>
    <t>M-HEW 3HZ99AN</t>
  </si>
  <si>
    <t>HP #962 BLACK INK CART</t>
  </si>
  <si>
    <t>M-LEX 60F1H00</t>
  </si>
  <si>
    <t>LEX MX310/410/510 TONER</t>
  </si>
  <si>
    <t>60F1H00-R</t>
  </si>
  <si>
    <t>MS410J</t>
  </si>
  <si>
    <t>M-HEW F6U19AN</t>
  </si>
  <si>
    <t>HP 952XL BLACK INKJET</t>
  </si>
  <si>
    <t>F6U19AN-R</t>
  </si>
  <si>
    <t>952XLB</t>
  </si>
  <si>
    <t>M-BRT TN760</t>
  </si>
  <si>
    <t>BROTHER TN760 TONER</t>
  </si>
  <si>
    <t>201184P</t>
  </si>
  <si>
    <t>TN760-R</t>
  </si>
  <si>
    <t>TN760</t>
  </si>
  <si>
    <t>M-HEW CF281A</t>
  </si>
  <si>
    <t>HP M605 81A BLACK TONER</t>
  </si>
  <si>
    <t>200827P</t>
  </si>
  <si>
    <t>CF281A(J)-R</t>
  </si>
  <si>
    <t>81AJ</t>
  </si>
  <si>
    <t>M-HEW CF230A</t>
  </si>
  <si>
    <t>HP LJ PRO M227 BLACK TONER</t>
  </si>
  <si>
    <t>M-LEX 50F1H00</t>
  </si>
  <si>
    <t>LEX MS310/312 HIGH YIELD TONER</t>
  </si>
  <si>
    <t>50F100-R</t>
  </si>
  <si>
    <t>MS310J</t>
  </si>
  <si>
    <t>M-HEW L0S67AN</t>
  </si>
  <si>
    <t>HP 952XL YELLOW INK</t>
  </si>
  <si>
    <t>7015249/L0S67AN-R</t>
  </si>
  <si>
    <t>952XLY</t>
  </si>
  <si>
    <t>M-HEW 3YM58AN</t>
  </si>
  <si>
    <t>HP 67XL TRI-COLOR INK CART</t>
  </si>
  <si>
    <t>3YM58AN-R</t>
  </si>
  <si>
    <t>67XLC</t>
  </si>
  <si>
    <t>M-HEW L0S61AN</t>
  </si>
  <si>
    <t>HP 952XL CYAN INK</t>
  </si>
  <si>
    <t>7015248/L0S61AN-R</t>
  </si>
  <si>
    <t xml:space="preserve"> 952XLC</t>
  </si>
  <si>
    <t>M-HEW 3JA00AN</t>
  </si>
  <si>
    <t>HP #962XL HY CYAN INK CART</t>
  </si>
  <si>
    <t>M-XER 106R03898</t>
  </si>
  <si>
    <t>XEROX C600/C605 YELLOW TNR</t>
  </si>
  <si>
    <t>C605Y</t>
  </si>
  <si>
    <t>M-LEX 52D1000</t>
  </si>
  <si>
    <t>LEXMARK MS810/811/812 6K TONER</t>
  </si>
  <si>
    <t>M-HEW L0S49AN</t>
  </si>
  <si>
    <t>HP 952 CYAN INKJET</t>
  </si>
  <si>
    <t>L0S49AN-R</t>
  </si>
  <si>
    <t>M-XER 106R03526</t>
  </si>
  <si>
    <t>XEROX C400/C405 XHY CYAN TONER</t>
  </si>
  <si>
    <t>201343P</t>
  </si>
  <si>
    <t>106R03526-R</t>
  </si>
  <si>
    <t>C400C</t>
  </si>
  <si>
    <t>M-XER 106R03527</t>
  </si>
  <si>
    <t>XEROX C400/C405 XHY MGENTA TNR</t>
  </si>
  <si>
    <t>201344P</t>
  </si>
  <si>
    <t>106R03527-R</t>
  </si>
  <si>
    <t>C400M</t>
  </si>
  <si>
    <t>M-XER 106R03524</t>
  </si>
  <si>
    <t>XEROX C400/C405 EHY BLACK TNR</t>
  </si>
  <si>
    <t>M-HEW L0S55AN</t>
  </si>
  <si>
    <t>HP 952 YELLOW INKJET</t>
  </si>
  <si>
    <t>M-XER 106R03899</t>
  </si>
  <si>
    <t>XEROX C600/C605 BLACK TNR</t>
  </si>
  <si>
    <t>C605B</t>
  </si>
  <si>
    <t>P-HEW CE278A</t>
  </si>
  <si>
    <t>HP P1606 BLK TONER CART COMP</t>
  </si>
  <si>
    <t>200249P</t>
  </si>
  <si>
    <t>CE278A(J)-R</t>
  </si>
  <si>
    <t>78J</t>
  </si>
  <si>
    <t>M-HEW CF500A</t>
  </si>
  <si>
    <t>HP 202A BLACK TONER CART</t>
  </si>
  <si>
    <t>201172P</t>
  </si>
  <si>
    <t>CF500X-R</t>
  </si>
  <si>
    <t>M254BX</t>
  </si>
  <si>
    <t>M-HEW L0S52AN</t>
  </si>
  <si>
    <t>HP 952 MAGENTA INKJET</t>
  </si>
  <si>
    <t>7015275/L0S64AN-R</t>
  </si>
  <si>
    <t>952XLM</t>
  </si>
  <si>
    <t>M-HEW L0S64AN</t>
  </si>
  <si>
    <t>HP 952XL MAGENTA INK</t>
  </si>
  <si>
    <t>M-LEX 60F1000</t>
  </si>
  <si>
    <t>LEX MX310/410/510 LY TNR 2.5k</t>
  </si>
  <si>
    <t>P-HEW CF232A</t>
  </si>
  <si>
    <t>HP M118 IMAGING DRUM</t>
  </si>
  <si>
    <t>201052P</t>
  </si>
  <si>
    <t>CF232A-R</t>
  </si>
  <si>
    <t>32A</t>
  </si>
  <si>
    <t>M-HEW CF230X</t>
  </si>
  <si>
    <t>HP M203/M227 BLACK TNR CART</t>
  </si>
  <si>
    <t>M-HEW F6U15AN</t>
  </si>
  <si>
    <t>HP 952 BLACK INKJET</t>
  </si>
  <si>
    <t>P-XER 106R03580</t>
  </si>
  <si>
    <t>XEROX VERSALINK B405 BLK TNR</t>
  </si>
  <si>
    <t>201187P</t>
  </si>
  <si>
    <t>106R03582-R</t>
  </si>
  <si>
    <t>R582</t>
  </si>
  <si>
    <t>M-XER 101R00664</t>
  </si>
  <si>
    <t>XEROX B205 DRUM 10K</t>
  </si>
  <si>
    <t>201484P</t>
  </si>
  <si>
    <t>101R00664-R</t>
  </si>
  <si>
    <t>R664</t>
  </si>
  <si>
    <t>M-HEW CF500X</t>
  </si>
  <si>
    <t>HP 202X HY BLACK TONER</t>
  </si>
  <si>
    <t>M-BRT DR730</t>
  </si>
  <si>
    <t>BROTHER DR730 DRUM</t>
  </si>
  <si>
    <t>201186P</t>
  </si>
  <si>
    <t>DR730-R</t>
  </si>
  <si>
    <t>DR730</t>
  </si>
  <si>
    <t>M-HEW N9J89AN</t>
  </si>
  <si>
    <t>HP 64 TRI-COLOR INKJET</t>
  </si>
  <si>
    <t>N9J91AN-R</t>
  </si>
  <si>
    <t>64XLC</t>
  </si>
  <si>
    <t>P-HEW CF226A</t>
  </si>
  <si>
    <t>HP M402/M426 BLK COMPAT TNR</t>
  </si>
  <si>
    <t>200893P</t>
  </si>
  <si>
    <t>CF226X(J)-R</t>
  </si>
  <si>
    <t>26J</t>
  </si>
  <si>
    <t>M-HEW CF400A</t>
  </si>
  <si>
    <t>HP 201A BLACK TONER CART</t>
  </si>
  <si>
    <t>200918P</t>
  </si>
  <si>
    <t>CF400X-R</t>
  </si>
  <si>
    <t>M252BX</t>
  </si>
  <si>
    <t>M-HEW 3YM55AN</t>
  </si>
  <si>
    <t>HP 67 TRI-COLOR INK CART</t>
  </si>
  <si>
    <t>M-BRT TN420</t>
  </si>
  <si>
    <t>BROTHER TN420 TONER</t>
  </si>
  <si>
    <t>200206P</t>
  </si>
  <si>
    <t>TN450-R</t>
  </si>
  <si>
    <t>TN450</t>
  </si>
  <si>
    <t>M-HEW CE255A</t>
  </si>
  <si>
    <t>HP P3015 TONER CART-BLACK</t>
  </si>
  <si>
    <t>200490P</t>
  </si>
  <si>
    <t>CE255X(J)-R</t>
  </si>
  <si>
    <t>55J</t>
  </si>
  <si>
    <t>M-LEX 50F1000</t>
  </si>
  <si>
    <t>LEXMARK MS310 LOW YIELD TONER</t>
  </si>
  <si>
    <t>M-HEW 3YM56AN</t>
  </si>
  <si>
    <t>HP 67 BLACK INK CART</t>
  </si>
  <si>
    <t>M-HEW CH563WN</t>
  </si>
  <si>
    <t>HP #61XL BLACK CARTRIDGE</t>
  </si>
  <si>
    <t>CH563WN-R</t>
  </si>
  <si>
    <t>61XLB</t>
  </si>
  <si>
    <t>M-HEW F6U64AN</t>
  </si>
  <si>
    <t>HP 63XL HY BLACK INK</t>
  </si>
  <si>
    <t>F6U64AN-R</t>
  </si>
  <si>
    <t>63XLB</t>
  </si>
  <si>
    <t>M-HEW CH562WN</t>
  </si>
  <si>
    <t>HP #61 COLOR CARTRIDGE</t>
  </si>
  <si>
    <t>CH562WN-R</t>
  </si>
  <si>
    <t>61C</t>
  </si>
  <si>
    <t>M-HEW CE411A</t>
  </si>
  <si>
    <t>HP 305A CYAN TONER</t>
  </si>
  <si>
    <t>200968P</t>
  </si>
  <si>
    <t>CE411X(J)-R</t>
  </si>
  <si>
    <t>M451CJ</t>
  </si>
  <si>
    <t>M-HEW CE412A</t>
  </si>
  <si>
    <t>HP 305A YELLOW TONER</t>
  </si>
  <si>
    <t>200970P</t>
  </si>
  <si>
    <t>CE412X(J)-R</t>
  </si>
  <si>
    <t>M451YJ</t>
  </si>
  <si>
    <t>M-HEW CE413A</t>
  </si>
  <si>
    <t>HP 305A MAGENTA TONER</t>
  </si>
  <si>
    <t>200969P</t>
  </si>
  <si>
    <t>CE413X(J)-R</t>
  </si>
  <si>
    <t>M451MJ</t>
  </si>
  <si>
    <t>M-HEW CE410A</t>
  </si>
  <si>
    <t>HP 305A BLACK TONER</t>
  </si>
  <si>
    <t>200967P</t>
  </si>
  <si>
    <t>CE410X(J)-R</t>
  </si>
  <si>
    <t>M451BXJ</t>
  </si>
  <si>
    <t>M-HEW N9J91AN</t>
  </si>
  <si>
    <t>HP 64XL TRI-COLOR INKJET</t>
  </si>
  <si>
    <t>M-BRT TN430</t>
  </si>
  <si>
    <t>BROTHER TN430 BLACK TONER CART</t>
  </si>
  <si>
    <t>200023P</t>
  </si>
  <si>
    <t>TN460-R</t>
  </si>
  <si>
    <t>TN460</t>
  </si>
  <si>
    <t>M-HEW CF232A</t>
  </si>
  <si>
    <t>M-HEW N9J92AN</t>
  </si>
  <si>
    <t>HP 64XL BLACK INKJET</t>
  </si>
  <si>
    <t>N9J92AN-R</t>
  </si>
  <si>
    <t>64XLB</t>
  </si>
  <si>
    <t>M-HEW F6U63AN</t>
  </si>
  <si>
    <t>HP 63XL HY TRI-CLR INK</t>
  </si>
  <si>
    <t>F6U63AN-R</t>
  </si>
  <si>
    <t>63XLC</t>
  </si>
  <si>
    <t>M-HEW CH564WN</t>
  </si>
  <si>
    <t>HP 61XL TRICLR INK CART</t>
  </si>
  <si>
    <t>CH564WN-R</t>
  </si>
  <si>
    <t>61XLC</t>
  </si>
  <si>
    <t>M-CNM 8278B001</t>
  </si>
  <si>
    <t>CANON PG-245 XL BLACK INK</t>
  </si>
  <si>
    <t>8278B001-R</t>
  </si>
  <si>
    <t xml:space="preserve">PG245XL </t>
  </si>
  <si>
    <t>P-HEW CN046AN</t>
  </si>
  <si>
    <t>HP #951XL CYAN COMPATIBLE INK</t>
  </si>
  <si>
    <t>CN046AN-R</t>
  </si>
  <si>
    <t>951XLC</t>
  </si>
  <si>
    <t>P-HEW CN047AN</t>
  </si>
  <si>
    <t>HP #951XL MAGENTA COMPAT INK</t>
  </si>
  <si>
    <t>CN047AN-R</t>
  </si>
  <si>
    <t>951XLM</t>
  </si>
  <si>
    <t>P-HEW CN048AN</t>
  </si>
  <si>
    <t>HP #951XL YELLOW COMPAT INK</t>
  </si>
  <si>
    <t>CN048AN-R</t>
  </si>
  <si>
    <t>951XLY</t>
  </si>
  <si>
    <t>M-CNM 8280B001</t>
  </si>
  <si>
    <t>CANON CL-246 XL COLOR INK</t>
  </si>
  <si>
    <t>8280B001-R</t>
  </si>
  <si>
    <t>CL246XL</t>
  </si>
  <si>
    <t>M-HEW C2P25AN</t>
  </si>
  <si>
    <t>HP 935XL HY MAGENTA INK</t>
  </si>
  <si>
    <t>C2P25AN-R</t>
  </si>
  <si>
    <t>935XLM</t>
  </si>
  <si>
    <t>M-HEW C2P26AN</t>
  </si>
  <si>
    <t>HP 935XL HY YELLOW INK</t>
  </si>
  <si>
    <t>C2P26AN-R</t>
  </si>
  <si>
    <t>935XLY</t>
  </si>
  <si>
    <t>M-HEW C2P24AN</t>
  </si>
  <si>
    <t>HP 935XL HY CYAN INK</t>
  </si>
  <si>
    <t>C2P24AN-R</t>
  </si>
  <si>
    <t>935XLC</t>
  </si>
  <si>
    <t>P-HEW CN045AN</t>
  </si>
  <si>
    <t>HP #950XL BLACK COMPATIBLE INK</t>
  </si>
  <si>
    <t>CN045AN-R</t>
  </si>
  <si>
    <t>950XLB</t>
  </si>
  <si>
    <t>M-HEW CN045AN</t>
  </si>
  <si>
    <t>HP 950XL BLACK CARTRIDGE</t>
  </si>
  <si>
    <t>M-HEW C2P23AN</t>
  </si>
  <si>
    <t>HP #934XL HY BLACK INK</t>
  </si>
  <si>
    <t>C2P23AN-R</t>
  </si>
  <si>
    <t>934XLB</t>
  </si>
  <si>
    <t>M-HEW C8766WN</t>
  </si>
  <si>
    <t>HP #95 TRICOLOR INKJET</t>
  </si>
  <si>
    <t>C8766WN-R</t>
  </si>
  <si>
    <t>M-HEW CF400X</t>
  </si>
  <si>
    <t>HP 201X BLACK TONER CART</t>
  </si>
  <si>
    <t>M-LEX 58D0Z00</t>
  </si>
  <si>
    <t>LEX MS822 BLACK IMAGING UNIT</t>
  </si>
  <si>
    <t>M-LEX 58D1H0E</t>
  </si>
  <si>
    <t>LEX MS822 BLACK TONER 15K</t>
  </si>
  <si>
    <t>M-HEW 4S6V1LN</t>
  </si>
  <si>
    <t>HP 936 YELLOW INK CART</t>
  </si>
  <si>
    <t>M-HEW 4S6V2LN</t>
  </si>
  <si>
    <t>HP 936 BLACK INK CART</t>
  </si>
  <si>
    <t>M-HEW 4S6U9LN</t>
  </si>
  <si>
    <t>HP 936 CYAN INK CART</t>
  </si>
  <si>
    <t>M-HEW 4S6V0LN</t>
  </si>
  <si>
    <t>HP 936 MAGENTA INK CART</t>
  </si>
  <si>
    <t>M-XER 006R04400</t>
  </si>
  <si>
    <t>XEROX B230/B235 BLK TNR 3K</t>
  </si>
  <si>
    <t>M-XER 006R04401</t>
  </si>
  <si>
    <t>XEROX B230/B235 BLK TNR 6K</t>
  </si>
  <si>
    <t>M-LEX 41X2250</t>
  </si>
  <si>
    <t>LEX MS826 MAINT KIT 400K YIELD</t>
  </si>
  <si>
    <t>M-XER 013R00691</t>
  </si>
  <si>
    <t>XEROX B230/B235 IMAGING UNIT</t>
  </si>
  <si>
    <t>M-LEX C331HK0</t>
  </si>
  <si>
    <t>LEX C3326/MC3326 BLACK TNR</t>
  </si>
  <si>
    <t>M-LEX C331HM0</t>
  </si>
  <si>
    <t>LEX C3326/MC3326 MAGENTA TNR</t>
  </si>
  <si>
    <t>M-LEX C331HY0</t>
  </si>
  <si>
    <t>LEX C3326/MC3326 YELLOW TNR</t>
  </si>
  <si>
    <t>M-LEX 52D0Z00</t>
  </si>
  <si>
    <t>LEX MS810/811/812 IMAGING UNIT</t>
  </si>
  <si>
    <t>M-XER 006R01746</t>
  </si>
  <si>
    <t>XEROX ALTALINK C8155 BLK TNR</t>
  </si>
  <si>
    <t>M-XER 108R01485</t>
  </si>
  <si>
    <t>XEROX C605 CYAN DRUM</t>
  </si>
  <si>
    <t>M-XER 108R01486</t>
  </si>
  <si>
    <t>XEROX C605 MAGENTA DRUM</t>
  </si>
  <si>
    <t>M-XER 108R01488</t>
  </si>
  <si>
    <t>XEROX C605 BLACK DRUM</t>
  </si>
  <si>
    <t>M-XER 108R01487</t>
  </si>
  <si>
    <t>XEROX C605 YLLW DRUM</t>
  </si>
  <si>
    <t>M-HEW CF500AM</t>
  </si>
  <si>
    <t>HP 202A CYM TONERS 3PK</t>
  </si>
  <si>
    <t>M-LEX 40X8420</t>
  </si>
  <si>
    <t>LEX MS81X MAINT KIT 200K</t>
  </si>
  <si>
    <t>M-XER 108R01121</t>
  </si>
  <si>
    <t>XEROX C405 IMAGING KIT-4PACK</t>
  </si>
  <si>
    <t>M-LEX 20N0W00</t>
  </si>
  <si>
    <t>LEX C3326/MC3326 WASTE TNR BTL</t>
  </si>
  <si>
    <t>M-LEX 74C1HK0</t>
  </si>
  <si>
    <t>LEX CS720/CS725 BLACK TNR 20K</t>
  </si>
  <si>
    <t>M-LEX 80C1SY0</t>
  </si>
  <si>
    <t>LEX CX310/410/510 2K YELLOW</t>
  </si>
  <si>
    <t>M-LEX C331HC0</t>
  </si>
  <si>
    <t>LEX C3326/MC3326 CYAN TNR</t>
  </si>
  <si>
    <t>M-XER 006R04364</t>
  </si>
  <si>
    <t>XEROX C310/C315 HY BLACK TONER</t>
  </si>
  <si>
    <t>M-LEX 41X2155</t>
  </si>
  <si>
    <t>LEX MS826 115V FUSER KIT</t>
  </si>
  <si>
    <t>Sell Price</t>
  </si>
  <si>
    <t xml:space="preserve">Sell Price </t>
  </si>
  <si>
    <t>Summary Type</t>
  </si>
  <si>
    <t>Reman Items Only Cost</t>
  </si>
  <si>
    <t>Reman Estimated Cost After Tariffs</t>
  </si>
  <si>
    <t>OEM and Reman Cost Today</t>
  </si>
  <si>
    <t>OEM and Reman Estimated Cost After Tariffs</t>
  </si>
  <si>
    <t>Savings %</t>
  </si>
  <si>
    <t>***ASE Direct priced the OEM items with the new anticipated cost of goods***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</si>
</sst>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5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9" fontId="5" fillId="0" borderId="1" xfId="3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3" applyFont="1" applyAlignment="1">
      <alignment horizontal="center"/>
    </xf>
    <xf numFmtId="0" fontId="5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3" fontId="8" fillId="3" borderId="1" xfId="1" applyNumberFormat="1" applyFont="1" applyFill="1" applyBorder="1" applyAlignment="1">
      <alignment horizontal="center" vertical="center" wrapText="1"/>
    </xf>
    <xf numFmtId="164" fontId="8" fillId="3" borderId="1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164" fontId="5" fillId="2" borderId="1" xfId="2" applyNumberFormat="1" applyFont="1" applyFill="1" applyBorder="1" applyAlignment="1">
      <alignment horizontal="right"/>
    </xf>
    <xf numFmtId="0" fontId="10" fillId="3" borderId="1" xfId="0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right"/>
    </xf>
    <xf numFmtId="2" fontId="10" fillId="3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 wrapText="1"/>
    </xf>
    <xf numFmtId="164" fontId="5" fillId="4" borderId="1" xfId="2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right"/>
    </xf>
    <xf numFmtId="2" fontId="10" fillId="4" borderId="1" xfId="0" applyNumberFormat="1" applyFont="1" applyFill="1" applyBorder="1" applyAlignment="1">
      <alignment horizontal="right"/>
    </xf>
    <xf numFmtId="44" fontId="10" fillId="3" borderId="1" xfId="2" applyFon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3" fontId="0" fillId="0" borderId="8" xfId="0" applyNumberFormat="1" applyBorder="1"/>
    <xf numFmtId="8" fontId="0" fillId="0" borderId="7" xfId="0" applyNumberFormat="1" applyBorder="1"/>
    <xf numFmtId="8" fontId="0" fillId="0" borderId="8" xfId="0" applyNumberFormat="1" applyBorder="1"/>
    <xf numFmtId="0" fontId="0" fillId="0" borderId="8" xfId="0" applyBorder="1"/>
    <xf numFmtId="0" fontId="0" fillId="0" borderId="9" xfId="0" applyBorder="1"/>
    <xf numFmtId="10" fontId="0" fillId="0" borderId="10" xfId="0" applyNumberFormat="1" applyBorder="1"/>
    <xf numFmtId="10" fontId="0" fillId="0" borderId="9" xfId="0" applyNumberFormat="1" applyBorder="1"/>
    <xf numFmtId="0" fontId="11" fillId="5" borderId="0" xfId="0" applyFont="1" applyFill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EC70-3FDA-475F-B2A0-118DB9560B9F}">
  <dimension ref="A1:F6"/>
  <sheetViews>
    <sheetView workbookViewId="0">
      <selection activeCell="E12" sqref="E12"/>
    </sheetView>
  </sheetViews>
  <sheetFormatPr defaultRowHeight="14.5" x14ac:dyDescent="0.35"/>
  <cols>
    <col min="1" max="1" width="17.26953125" customWidth="1"/>
    <col min="2" max="2" width="9.54296875" customWidth="1"/>
    <col min="3" max="3" width="21.54296875" bestFit="1" customWidth="1"/>
    <col min="4" max="4" width="21.7265625" customWidth="1"/>
    <col min="5" max="5" width="17.1796875" customWidth="1"/>
    <col min="6" max="6" width="27.7265625" customWidth="1"/>
  </cols>
  <sheetData>
    <row r="1" spans="1:6" ht="29" x14ac:dyDescent="0.35">
      <c r="A1" s="56" t="s">
        <v>430</v>
      </c>
      <c r="B1" s="57" t="s">
        <v>2</v>
      </c>
      <c r="C1" s="58" t="s">
        <v>431</v>
      </c>
      <c r="D1" s="59" t="s">
        <v>432</v>
      </c>
      <c r="E1" s="58" t="s">
        <v>433</v>
      </c>
      <c r="F1" s="59" t="s">
        <v>434</v>
      </c>
    </row>
    <row r="2" spans="1:6" x14ac:dyDescent="0.35">
      <c r="A2" s="60" t="s">
        <v>10</v>
      </c>
      <c r="B2" s="61">
        <v>10268</v>
      </c>
      <c r="C2" s="62">
        <v>797857</v>
      </c>
      <c r="D2" s="63">
        <v>886507.78</v>
      </c>
      <c r="E2" s="62">
        <v>1021697</v>
      </c>
      <c r="F2" s="63">
        <v>1135218.8899999999</v>
      </c>
    </row>
    <row r="3" spans="1:6" x14ac:dyDescent="0.35">
      <c r="A3" s="60" t="s">
        <v>11</v>
      </c>
      <c r="B3" s="61">
        <v>9460</v>
      </c>
      <c r="C3" s="62">
        <v>550690.98</v>
      </c>
      <c r="D3" s="63">
        <v>550690.98</v>
      </c>
      <c r="E3" s="62">
        <v>827533.78</v>
      </c>
      <c r="F3" s="63">
        <v>827533.78</v>
      </c>
    </row>
    <row r="4" spans="1:6" x14ac:dyDescent="0.35">
      <c r="A4" s="60" t="s">
        <v>26</v>
      </c>
      <c r="B4" s="64">
        <v>808</v>
      </c>
      <c r="C4" s="62">
        <v>247166.02</v>
      </c>
      <c r="D4" s="63">
        <v>335816.8</v>
      </c>
      <c r="E4" s="62">
        <v>194163.22</v>
      </c>
      <c r="F4" s="63">
        <v>307685.11</v>
      </c>
    </row>
    <row r="5" spans="1:6" ht="15" thickBot="1" x14ac:dyDescent="0.4">
      <c r="A5" s="65" t="s">
        <v>435</v>
      </c>
      <c r="B5" s="66">
        <v>7.8700000000000006E-2</v>
      </c>
      <c r="C5" s="67">
        <v>0.30980000000000002</v>
      </c>
      <c r="D5" s="66">
        <v>0.37880000000000003</v>
      </c>
      <c r="E5" s="67">
        <v>0.19</v>
      </c>
      <c r="F5" s="66">
        <v>0.27100000000000002</v>
      </c>
    </row>
    <row r="6" spans="1:6" x14ac:dyDescent="0.35">
      <c r="A6" s="68" t="s">
        <v>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3550-68CB-4121-845F-F3361379FC41}">
  <dimension ref="A1:O103"/>
  <sheetViews>
    <sheetView tabSelected="1" workbookViewId="0">
      <selection activeCell="C7" sqref="C7"/>
    </sheetView>
  </sheetViews>
  <sheetFormatPr defaultColWidth="8.7265625" defaultRowHeight="14.5" x14ac:dyDescent="0.35"/>
  <cols>
    <col min="1" max="1" width="22.54296875" style="46" customWidth="1"/>
    <col min="2" max="2" width="23.26953125" style="46" customWidth="1"/>
    <col min="3" max="3" width="16.453125" style="46" bestFit="1" customWidth="1"/>
    <col min="4" max="4" width="13.1796875" style="47" bestFit="1" customWidth="1"/>
    <col min="5" max="5" width="12.54296875" style="48" bestFit="1" customWidth="1"/>
    <col min="6" max="6" width="16.453125" style="48" customWidth="1"/>
    <col min="7" max="7" width="22.54296875" style="45" customWidth="1"/>
    <col min="8" max="8" width="23.7265625" style="45" customWidth="1"/>
    <col min="9" max="9" width="17" style="45" customWidth="1"/>
    <col min="10" max="10" width="12" style="45" customWidth="1"/>
    <col min="11" max="11" width="15.7265625" style="45" customWidth="1"/>
    <col min="12" max="12" width="17.1796875" style="45" bestFit="1" customWidth="1"/>
    <col min="13" max="13" width="17.1796875" style="45" customWidth="1"/>
    <col min="14" max="14" width="13.7265625" style="45" bestFit="1" customWidth="1"/>
    <col min="15" max="15" width="11.26953125" style="45" bestFit="1" customWidth="1"/>
    <col min="16" max="16384" width="8.7265625" style="45"/>
  </cols>
  <sheetData>
    <row r="1" spans="1:15" s="5" customFormat="1" x14ac:dyDescent="0.35">
      <c r="A1" s="1" t="s">
        <v>0</v>
      </c>
      <c r="B1" s="1"/>
      <c r="C1" s="1"/>
      <c r="D1" s="2"/>
      <c r="E1" s="3"/>
      <c r="F1" s="3"/>
    </row>
    <row r="3" spans="1:15" s="10" customFormat="1" ht="13" x14ac:dyDescent="0.3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8" t="s">
        <v>6</v>
      </c>
      <c r="G3" s="9" t="s">
        <v>7</v>
      </c>
      <c r="H3" s="10" t="s">
        <v>8</v>
      </c>
      <c r="I3" s="10" t="s">
        <v>9</v>
      </c>
    </row>
    <row r="4" spans="1:15" s="18" customFormat="1" ht="13" x14ac:dyDescent="0.3">
      <c r="A4" s="11" t="s">
        <v>10</v>
      </c>
      <c r="B4" s="12">
        <f>D8*4</f>
        <v>7732</v>
      </c>
      <c r="C4" s="12"/>
      <c r="D4" s="13">
        <f>F8*4</f>
        <v>797857</v>
      </c>
      <c r="E4" s="14"/>
      <c r="F4" s="15"/>
      <c r="G4" s="16">
        <f>D4/0.9</f>
        <v>886507.77777777775</v>
      </c>
    </row>
    <row r="5" spans="1:15" s="18" customFormat="1" ht="13" x14ac:dyDescent="0.3">
      <c r="A5" s="11" t="s">
        <v>11</v>
      </c>
      <c r="B5" s="19">
        <f>M8*4</f>
        <v>6924.2963922515237</v>
      </c>
      <c r="C5" s="19">
        <f>SUM(B4-B5)</f>
        <v>807.70360774847632</v>
      </c>
      <c r="D5" s="13">
        <f>N8*4</f>
        <v>550690.97585456213</v>
      </c>
      <c r="E5" s="20">
        <f>SUM(D4-D5)</f>
        <v>247166.02414543787</v>
      </c>
      <c r="F5" s="21">
        <f>SUM(E5/D4)</f>
        <v>0.30978737310750909</v>
      </c>
      <c r="G5" s="16"/>
      <c r="H5" s="22">
        <f>G4-D5</f>
        <v>335816.80192321562</v>
      </c>
      <c r="I5" s="23">
        <f>H5/G4</f>
        <v>0.37880863579675816</v>
      </c>
    </row>
    <row r="6" spans="1:15" s="18" customFormat="1" ht="13" x14ac:dyDescent="0.3">
      <c r="A6" s="17"/>
      <c r="B6" s="17"/>
      <c r="C6" s="17"/>
      <c r="D6" s="24"/>
      <c r="E6" s="16"/>
      <c r="F6" s="16"/>
      <c r="J6" s="22"/>
    </row>
    <row r="7" spans="1:15" s="5" customFormat="1" x14ac:dyDescent="0.35">
      <c r="B7" s="1"/>
      <c r="C7" s="1"/>
      <c r="D7" s="2"/>
      <c r="E7" s="3"/>
      <c r="F7" s="3"/>
      <c r="J7" s="25"/>
      <c r="N7" s="25"/>
      <c r="O7" s="25"/>
    </row>
    <row r="8" spans="1:15" s="5" customFormat="1" x14ac:dyDescent="0.35">
      <c r="A8" s="1" t="s">
        <v>12</v>
      </c>
      <c r="B8" s="4" t="s">
        <v>13</v>
      </c>
      <c r="C8" s="4"/>
      <c r="D8" s="2">
        <f>SUM(D11:D103)</f>
        <v>1933</v>
      </c>
      <c r="E8" s="2"/>
      <c r="F8" s="26">
        <f>SUM(F11:F103)</f>
        <v>199464.25</v>
      </c>
      <c r="M8" s="27">
        <f>SUM(M11:M103)</f>
        <v>1731.0740980628809</v>
      </c>
      <c r="N8" s="26">
        <f>SUM(N11:N103)</f>
        <v>137672.74396364053</v>
      </c>
      <c r="O8" s="26">
        <f>SUM(O11:O103)</f>
        <v>61791.506036359504</v>
      </c>
    </row>
    <row r="9" spans="1:15" s="28" customFormat="1" ht="16" x14ac:dyDescent="0.4">
      <c r="A9" s="69" t="s">
        <v>14</v>
      </c>
      <c r="B9" s="70"/>
      <c r="C9" s="70"/>
      <c r="D9" s="70"/>
      <c r="E9" s="70"/>
      <c r="F9" s="71"/>
      <c r="G9" s="72" t="s">
        <v>15</v>
      </c>
      <c r="H9" s="73"/>
      <c r="I9" s="73"/>
      <c r="J9" s="73"/>
      <c r="K9" s="73"/>
      <c r="L9" s="73"/>
      <c r="M9" s="73"/>
      <c r="N9" s="73"/>
      <c r="O9" s="74"/>
    </row>
    <row r="10" spans="1:15" s="37" customFormat="1" ht="13" x14ac:dyDescent="0.35">
      <c r="A10" s="29" t="s">
        <v>16</v>
      </c>
      <c r="B10" s="29" t="s">
        <v>17</v>
      </c>
      <c r="C10" s="29" t="s">
        <v>18</v>
      </c>
      <c r="D10" s="30" t="s">
        <v>19</v>
      </c>
      <c r="E10" s="31" t="s">
        <v>20</v>
      </c>
      <c r="F10" s="32" t="s">
        <v>21</v>
      </c>
      <c r="G10" s="33" t="s">
        <v>27</v>
      </c>
      <c r="H10" s="34" t="s">
        <v>28</v>
      </c>
      <c r="I10" s="35" t="s">
        <v>22</v>
      </c>
      <c r="J10" s="35" t="s">
        <v>23</v>
      </c>
      <c r="K10" s="35" t="s">
        <v>24</v>
      </c>
      <c r="L10" s="36" t="s">
        <v>428</v>
      </c>
      <c r="M10" s="36" t="s">
        <v>29</v>
      </c>
      <c r="N10" s="36" t="s">
        <v>25</v>
      </c>
      <c r="O10" s="36" t="s">
        <v>26</v>
      </c>
    </row>
    <row r="11" spans="1:15" x14ac:dyDescent="0.35">
      <c r="A11" s="38" t="s">
        <v>30</v>
      </c>
      <c r="B11" s="39" t="s">
        <v>31</v>
      </c>
      <c r="C11" s="38">
        <v>55000</v>
      </c>
      <c r="D11" s="40">
        <v>657</v>
      </c>
      <c r="E11" s="41">
        <v>219</v>
      </c>
      <c r="F11" s="41">
        <f t="shared" ref="F11:F42" si="0">SUM(D11*E11)</f>
        <v>143883</v>
      </c>
      <c r="G11" s="42" t="s">
        <v>32</v>
      </c>
      <c r="H11" s="42" t="s">
        <v>33</v>
      </c>
      <c r="I11" s="42" t="s">
        <v>34</v>
      </c>
      <c r="J11" s="42">
        <v>55000</v>
      </c>
      <c r="K11" s="42"/>
      <c r="L11" s="55">
        <v>178.82352941176472</v>
      </c>
      <c r="M11" s="44">
        <f t="shared" ref="M11:M42" si="1">SUM(C11/J11)*D11</f>
        <v>657</v>
      </c>
      <c r="N11" s="43">
        <f>SUM(L11*M11)</f>
        <v>117487.05882352943</v>
      </c>
      <c r="O11" s="43">
        <f t="shared" ref="O11:O42" si="2">SUM(F11-N11)</f>
        <v>26395.941176470573</v>
      </c>
    </row>
    <row r="12" spans="1:15" x14ac:dyDescent="0.35">
      <c r="A12" s="38" t="s">
        <v>35</v>
      </c>
      <c r="B12" s="39" t="s">
        <v>36</v>
      </c>
      <c r="C12" s="38">
        <v>600</v>
      </c>
      <c r="D12" s="40">
        <v>186</v>
      </c>
      <c r="E12" s="41">
        <v>49</v>
      </c>
      <c r="F12" s="41">
        <f t="shared" si="0"/>
        <v>9114</v>
      </c>
      <c r="G12" s="42">
        <v>118158</v>
      </c>
      <c r="H12" s="42" t="s">
        <v>37</v>
      </c>
      <c r="I12" s="42" t="s">
        <v>38</v>
      </c>
      <c r="J12" s="42">
        <v>600</v>
      </c>
      <c r="K12" s="42"/>
      <c r="L12" s="55">
        <v>16.211764705882356</v>
      </c>
      <c r="M12" s="44">
        <f t="shared" si="1"/>
        <v>186</v>
      </c>
      <c r="N12" s="43">
        <f t="shared" ref="N12:N75" si="3">SUM(L12*M12)</f>
        <v>3015.3882352941182</v>
      </c>
      <c r="O12" s="43">
        <f t="shared" si="2"/>
        <v>6098.6117647058818</v>
      </c>
    </row>
    <row r="13" spans="1:15" x14ac:dyDescent="0.35">
      <c r="A13" s="38" t="s">
        <v>39</v>
      </c>
      <c r="B13" s="39" t="s">
        <v>40</v>
      </c>
      <c r="C13" s="38">
        <v>415</v>
      </c>
      <c r="D13" s="40">
        <v>110</v>
      </c>
      <c r="E13" s="41">
        <v>49</v>
      </c>
      <c r="F13" s="41">
        <f t="shared" si="0"/>
        <v>5390</v>
      </c>
      <c r="G13" s="42">
        <v>118159</v>
      </c>
      <c r="H13" s="42" t="s">
        <v>41</v>
      </c>
      <c r="I13" s="42" t="s">
        <v>42</v>
      </c>
      <c r="J13" s="42">
        <v>415</v>
      </c>
      <c r="K13" s="42"/>
      <c r="L13" s="55">
        <v>19.776470588235298</v>
      </c>
      <c r="M13" s="44">
        <f t="shared" si="1"/>
        <v>110</v>
      </c>
      <c r="N13" s="43">
        <f t="shared" si="3"/>
        <v>2175.4117647058829</v>
      </c>
      <c r="O13" s="43">
        <f t="shared" si="2"/>
        <v>3214.5882352941171</v>
      </c>
    </row>
    <row r="14" spans="1:15" x14ac:dyDescent="0.35">
      <c r="A14" s="38" t="s">
        <v>43</v>
      </c>
      <c r="B14" s="39" t="s">
        <v>44</v>
      </c>
      <c r="C14" s="38">
        <v>300</v>
      </c>
      <c r="D14" s="40">
        <v>114</v>
      </c>
      <c r="E14" s="41">
        <v>32.973684210526315</v>
      </c>
      <c r="F14" s="41">
        <f t="shared" si="0"/>
        <v>3759</v>
      </c>
      <c r="G14" s="42">
        <v>118154</v>
      </c>
      <c r="H14" s="42" t="s">
        <v>45</v>
      </c>
      <c r="I14" s="42" t="s">
        <v>46</v>
      </c>
      <c r="J14" s="42">
        <v>300</v>
      </c>
      <c r="K14" s="42"/>
      <c r="L14" s="55">
        <v>16.223529411764705</v>
      </c>
      <c r="M14" s="44">
        <f t="shared" si="1"/>
        <v>114</v>
      </c>
      <c r="N14" s="43">
        <f t="shared" si="3"/>
        <v>1849.4823529411765</v>
      </c>
      <c r="O14" s="43">
        <f t="shared" si="2"/>
        <v>1909.5176470588235</v>
      </c>
    </row>
    <row r="15" spans="1:15" x14ac:dyDescent="0.35">
      <c r="A15" s="38" t="s">
        <v>47</v>
      </c>
      <c r="B15" s="39" t="s">
        <v>48</v>
      </c>
      <c r="C15" s="38">
        <v>200</v>
      </c>
      <c r="D15" s="40">
        <v>112</v>
      </c>
      <c r="E15" s="41">
        <v>20.071428571428573</v>
      </c>
      <c r="F15" s="41">
        <f t="shared" si="0"/>
        <v>2248</v>
      </c>
      <c r="G15" s="42">
        <v>118158</v>
      </c>
      <c r="H15" s="42" t="s">
        <v>37</v>
      </c>
      <c r="I15" s="42" t="s">
        <v>38</v>
      </c>
      <c r="J15" s="42">
        <v>600</v>
      </c>
      <c r="K15" s="42"/>
      <c r="L15" s="55">
        <v>16.211764705882356</v>
      </c>
      <c r="M15" s="44">
        <f t="shared" si="1"/>
        <v>37.333333333333329</v>
      </c>
      <c r="N15" s="43">
        <f t="shared" si="3"/>
        <v>605.23921568627452</v>
      </c>
      <c r="O15" s="43">
        <f t="shared" si="2"/>
        <v>1642.7607843137255</v>
      </c>
    </row>
    <row r="16" spans="1:15" x14ac:dyDescent="0.35">
      <c r="A16" s="38" t="s">
        <v>49</v>
      </c>
      <c r="B16" s="39" t="s">
        <v>50</v>
      </c>
      <c r="C16" s="38">
        <v>25000</v>
      </c>
      <c r="D16" s="40">
        <v>19</v>
      </c>
      <c r="E16" s="41">
        <v>145</v>
      </c>
      <c r="F16" s="41">
        <f t="shared" si="0"/>
        <v>2755</v>
      </c>
      <c r="G16" s="42">
        <v>201381</v>
      </c>
      <c r="H16" s="42" t="s">
        <v>51</v>
      </c>
      <c r="I16" s="42" t="s">
        <v>52</v>
      </c>
      <c r="J16" s="42">
        <v>30000</v>
      </c>
      <c r="K16" s="42" t="s">
        <v>53</v>
      </c>
      <c r="L16" s="55">
        <v>54.705882352941181</v>
      </c>
      <c r="M16" s="44">
        <f t="shared" si="1"/>
        <v>15.833333333333334</v>
      </c>
      <c r="N16" s="43">
        <f t="shared" si="3"/>
        <v>866.17647058823536</v>
      </c>
      <c r="O16" s="43">
        <f t="shared" si="2"/>
        <v>1888.8235294117646</v>
      </c>
    </row>
    <row r="17" spans="1:15" x14ac:dyDescent="0.35">
      <c r="A17" s="38" t="s">
        <v>54</v>
      </c>
      <c r="B17" s="39" t="s">
        <v>55</v>
      </c>
      <c r="C17" s="38">
        <v>600</v>
      </c>
      <c r="D17" s="40">
        <v>88</v>
      </c>
      <c r="E17" s="41">
        <v>23</v>
      </c>
      <c r="F17" s="41">
        <f t="shared" si="0"/>
        <v>2024</v>
      </c>
      <c r="G17" s="42">
        <v>118158</v>
      </c>
      <c r="H17" s="42" t="s">
        <v>37</v>
      </c>
      <c r="I17" s="42" t="s">
        <v>38</v>
      </c>
      <c r="J17" s="42">
        <v>600</v>
      </c>
      <c r="K17" s="42"/>
      <c r="L17" s="55">
        <v>16.211764705882356</v>
      </c>
      <c r="M17" s="44">
        <f t="shared" si="1"/>
        <v>88</v>
      </c>
      <c r="N17" s="43">
        <f t="shared" si="3"/>
        <v>1426.6352941176474</v>
      </c>
      <c r="O17" s="43">
        <f t="shared" si="2"/>
        <v>597.36470588235261</v>
      </c>
    </row>
    <row r="18" spans="1:15" x14ac:dyDescent="0.35">
      <c r="A18" s="38" t="s">
        <v>56</v>
      </c>
      <c r="B18" s="39" t="s">
        <v>57</v>
      </c>
      <c r="C18" s="38">
        <v>165</v>
      </c>
      <c r="D18" s="40">
        <v>72</v>
      </c>
      <c r="E18" s="41">
        <v>22</v>
      </c>
      <c r="F18" s="41">
        <f t="shared" si="0"/>
        <v>1584</v>
      </c>
      <c r="G18" s="42">
        <v>118159</v>
      </c>
      <c r="H18" s="42" t="s">
        <v>41</v>
      </c>
      <c r="I18" s="42" t="s">
        <v>42</v>
      </c>
      <c r="J18" s="42">
        <v>415</v>
      </c>
      <c r="K18" s="42"/>
      <c r="L18" s="55">
        <v>19.776470588235298</v>
      </c>
      <c r="M18" s="44">
        <f t="shared" si="1"/>
        <v>28.626506024096386</v>
      </c>
      <c r="N18" s="43">
        <f t="shared" si="3"/>
        <v>566.13125442948274</v>
      </c>
      <c r="O18" s="43">
        <f t="shared" si="2"/>
        <v>1017.8687455705173</v>
      </c>
    </row>
    <row r="19" spans="1:15" x14ac:dyDescent="0.35">
      <c r="A19" s="38" t="s">
        <v>58</v>
      </c>
      <c r="B19" s="39" t="s">
        <v>59</v>
      </c>
      <c r="C19" s="38">
        <v>300</v>
      </c>
      <c r="D19" s="40">
        <v>50</v>
      </c>
      <c r="E19" s="41">
        <v>41.66</v>
      </c>
      <c r="F19" s="41">
        <f t="shared" si="0"/>
        <v>2083</v>
      </c>
      <c r="G19" s="42">
        <v>118155</v>
      </c>
      <c r="H19" s="42" t="s">
        <v>60</v>
      </c>
      <c r="I19" s="42" t="s">
        <v>61</v>
      </c>
      <c r="J19" s="42">
        <v>300</v>
      </c>
      <c r="K19" s="42"/>
      <c r="L19" s="55">
        <v>17.152941176470588</v>
      </c>
      <c r="M19" s="44">
        <f t="shared" si="1"/>
        <v>50</v>
      </c>
      <c r="N19" s="43">
        <f t="shared" si="3"/>
        <v>857.64705882352939</v>
      </c>
      <c r="O19" s="43">
        <f t="shared" si="2"/>
        <v>1225.3529411764707</v>
      </c>
    </row>
    <row r="20" spans="1:15" x14ac:dyDescent="0.35">
      <c r="A20" s="38" t="s">
        <v>62</v>
      </c>
      <c r="B20" s="39" t="s">
        <v>63</v>
      </c>
      <c r="C20" s="38">
        <v>415</v>
      </c>
      <c r="D20" s="40">
        <v>39</v>
      </c>
      <c r="E20" s="41">
        <v>24.5</v>
      </c>
      <c r="F20" s="41">
        <f t="shared" si="0"/>
        <v>955.5</v>
      </c>
      <c r="G20" s="42">
        <v>118159</v>
      </c>
      <c r="H20" s="42" t="s">
        <v>41</v>
      </c>
      <c r="I20" s="42" t="s">
        <v>42</v>
      </c>
      <c r="J20" s="42">
        <v>415</v>
      </c>
      <c r="K20" s="42"/>
      <c r="L20" s="55">
        <v>19.776470588235298</v>
      </c>
      <c r="M20" s="44">
        <f t="shared" si="1"/>
        <v>39</v>
      </c>
      <c r="N20" s="43">
        <f t="shared" si="3"/>
        <v>771.28235294117667</v>
      </c>
      <c r="O20" s="43">
        <f t="shared" si="2"/>
        <v>184.21764705882333</v>
      </c>
    </row>
    <row r="21" spans="1:15" x14ac:dyDescent="0.35">
      <c r="A21" s="38" t="s">
        <v>64</v>
      </c>
      <c r="B21" s="39" t="s">
        <v>65</v>
      </c>
      <c r="C21" s="38">
        <v>4500</v>
      </c>
      <c r="D21" s="40">
        <v>34</v>
      </c>
      <c r="E21" s="41">
        <v>122</v>
      </c>
      <c r="F21" s="41">
        <f t="shared" si="0"/>
        <v>4148</v>
      </c>
      <c r="G21" s="42" t="s">
        <v>66</v>
      </c>
      <c r="H21" s="42" t="s">
        <v>67</v>
      </c>
      <c r="I21" s="42" t="s">
        <v>68</v>
      </c>
      <c r="J21" s="42">
        <v>4500</v>
      </c>
      <c r="K21" s="42"/>
      <c r="L21" s="55">
        <v>22.352941176470591</v>
      </c>
      <c r="M21" s="44">
        <f t="shared" si="1"/>
        <v>34</v>
      </c>
      <c r="N21" s="43">
        <f t="shared" si="3"/>
        <v>760.00000000000011</v>
      </c>
      <c r="O21" s="43">
        <f t="shared" si="2"/>
        <v>3388</v>
      </c>
    </row>
    <row r="22" spans="1:15" x14ac:dyDescent="0.35">
      <c r="A22" s="38" t="s">
        <v>69</v>
      </c>
      <c r="B22" s="39" t="s">
        <v>70</v>
      </c>
      <c r="C22" s="38">
        <v>10500</v>
      </c>
      <c r="D22" s="40">
        <v>10</v>
      </c>
      <c r="E22" s="41">
        <v>127</v>
      </c>
      <c r="F22" s="41">
        <f t="shared" si="0"/>
        <v>1270</v>
      </c>
      <c r="G22" s="42" t="s">
        <v>71</v>
      </c>
      <c r="H22" s="42" t="s">
        <v>72</v>
      </c>
      <c r="I22" s="42" t="s">
        <v>73</v>
      </c>
      <c r="J22" s="42">
        <v>10500</v>
      </c>
      <c r="K22" s="42"/>
      <c r="L22" s="55">
        <v>48.247058823529407</v>
      </c>
      <c r="M22" s="44">
        <f t="shared" si="1"/>
        <v>10</v>
      </c>
      <c r="N22" s="43">
        <f t="shared" si="3"/>
        <v>482.47058823529409</v>
      </c>
      <c r="O22" s="43">
        <f t="shared" si="2"/>
        <v>787.52941176470586</v>
      </c>
    </row>
    <row r="23" spans="1:15" x14ac:dyDescent="0.35">
      <c r="A23" s="38" t="s">
        <v>74</v>
      </c>
      <c r="B23" s="39" t="s">
        <v>75</v>
      </c>
      <c r="C23" s="38">
        <v>2000</v>
      </c>
      <c r="D23" s="40">
        <v>27</v>
      </c>
      <c r="E23" s="41">
        <v>51</v>
      </c>
      <c r="F23" s="41">
        <f t="shared" si="0"/>
        <v>1377</v>
      </c>
      <c r="G23" s="42">
        <v>118271</v>
      </c>
      <c r="H23" s="42" t="s">
        <v>76</v>
      </c>
      <c r="I23" s="42" t="s">
        <v>77</v>
      </c>
      <c r="J23" s="42">
        <v>2000</v>
      </c>
      <c r="K23" s="42"/>
      <c r="L23" s="55">
        <v>17.164705882352941</v>
      </c>
      <c r="M23" s="44">
        <f t="shared" si="1"/>
        <v>27</v>
      </c>
      <c r="N23" s="43">
        <f t="shared" si="3"/>
        <v>463.4470588235294</v>
      </c>
      <c r="O23" s="43">
        <f t="shared" si="2"/>
        <v>913.55294117647054</v>
      </c>
    </row>
    <row r="24" spans="1:15" x14ac:dyDescent="0.35">
      <c r="A24" s="38" t="s">
        <v>78</v>
      </c>
      <c r="B24" s="39" t="s">
        <v>79</v>
      </c>
      <c r="C24" s="38">
        <v>1600</v>
      </c>
      <c r="D24" s="40">
        <v>29</v>
      </c>
      <c r="E24" s="41">
        <v>23</v>
      </c>
      <c r="F24" s="41">
        <f t="shared" si="0"/>
        <v>667</v>
      </c>
      <c r="G24" s="42">
        <v>118272</v>
      </c>
      <c r="H24" s="42" t="s">
        <v>80</v>
      </c>
      <c r="I24" s="42" t="s">
        <v>81</v>
      </c>
      <c r="J24" s="42">
        <v>1600</v>
      </c>
      <c r="K24" s="42"/>
      <c r="L24" s="55">
        <v>15.329411764705881</v>
      </c>
      <c r="M24" s="44">
        <f t="shared" si="1"/>
        <v>29</v>
      </c>
      <c r="N24" s="43">
        <f t="shared" si="3"/>
        <v>444.55294117647054</v>
      </c>
      <c r="O24" s="43">
        <f t="shared" si="2"/>
        <v>222.44705882352946</v>
      </c>
    </row>
    <row r="25" spans="1:15" x14ac:dyDescent="0.35">
      <c r="A25" s="38" t="s">
        <v>82</v>
      </c>
      <c r="B25" s="39" t="s">
        <v>83</v>
      </c>
      <c r="C25" s="38">
        <v>6000</v>
      </c>
      <c r="D25" s="40">
        <v>2</v>
      </c>
      <c r="E25" s="41">
        <v>126</v>
      </c>
      <c r="F25" s="41">
        <f t="shared" si="0"/>
        <v>252</v>
      </c>
      <c r="G25" s="42" t="s">
        <v>84</v>
      </c>
      <c r="H25" s="42"/>
      <c r="I25" s="42"/>
      <c r="J25" s="42">
        <v>15000</v>
      </c>
      <c r="K25" s="42"/>
      <c r="L25" s="55">
        <v>205.88235294117646</v>
      </c>
      <c r="M25" s="44">
        <f t="shared" si="1"/>
        <v>0.8</v>
      </c>
      <c r="N25" s="43">
        <f t="shared" si="3"/>
        <v>164.70588235294119</v>
      </c>
      <c r="O25" s="43">
        <f t="shared" si="2"/>
        <v>87.294117647058812</v>
      </c>
    </row>
    <row r="26" spans="1:15" x14ac:dyDescent="0.35">
      <c r="A26" s="38" t="s">
        <v>85</v>
      </c>
      <c r="B26" s="39" t="s">
        <v>86</v>
      </c>
      <c r="C26" s="38">
        <v>1500</v>
      </c>
      <c r="D26" s="40">
        <v>9</v>
      </c>
      <c r="E26" s="41">
        <v>61</v>
      </c>
      <c r="F26" s="41">
        <f t="shared" si="0"/>
        <v>549</v>
      </c>
      <c r="G26" s="42" t="s">
        <v>87</v>
      </c>
      <c r="H26" s="42" t="s">
        <v>88</v>
      </c>
      <c r="I26" s="42" t="s">
        <v>89</v>
      </c>
      <c r="J26" s="42">
        <v>3000</v>
      </c>
      <c r="K26" s="42"/>
      <c r="L26" s="55">
        <v>43.670588235294126</v>
      </c>
      <c r="M26" s="44">
        <f t="shared" si="1"/>
        <v>4.5</v>
      </c>
      <c r="N26" s="43">
        <f t="shared" si="3"/>
        <v>196.51764705882357</v>
      </c>
      <c r="O26" s="43">
        <f t="shared" si="2"/>
        <v>352.48235294117643</v>
      </c>
    </row>
    <row r="27" spans="1:15" x14ac:dyDescent="0.35">
      <c r="A27" s="38" t="s">
        <v>90</v>
      </c>
      <c r="B27" s="39" t="s">
        <v>91</v>
      </c>
      <c r="C27" s="38">
        <v>825</v>
      </c>
      <c r="D27" s="40">
        <v>23</v>
      </c>
      <c r="E27" s="41">
        <v>18</v>
      </c>
      <c r="F27" s="41">
        <f t="shared" si="0"/>
        <v>414</v>
      </c>
      <c r="G27" s="42">
        <v>118280</v>
      </c>
      <c r="H27" s="42" t="s">
        <v>92</v>
      </c>
      <c r="I27" s="42" t="s">
        <v>93</v>
      </c>
      <c r="J27" s="42">
        <v>825</v>
      </c>
      <c r="K27" s="42"/>
      <c r="L27" s="55">
        <v>15.03529411764706</v>
      </c>
      <c r="M27" s="44">
        <f t="shared" si="1"/>
        <v>23</v>
      </c>
      <c r="N27" s="43">
        <f t="shared" si="3"/>
        <v>345.81176470588241</v>
      </c>
      <c r="O27" s="43">
        <f t="shared" si="2"/>
        <v>68.18823529411759</v>
      </c>
    </row>
    <row r="28" spans="1:15" x14ac:dyDescent="0.35">
      <c r="A28" s="38" t="s">
        <v>94</v>
      </c>
      <c r="B28" s="39" t="s">
        <v>95</v>
      </c>
      <c r="C28" s="38">
        <v>1600</v>
      </c>
      <c r="D28" s="40">
        <v>22</v>
      </c>
      <c r="E28" s="41">
        <v>23</v>
      </c>
      <c r="F28" s="41">
        <f t="shared" si="0"/>
        <v>506</v>
      </c>
      <c r="G28" s="42">
        <v>118273</v>
      </c>
      <c r="H28" s="42" t="s">
        <v>96</v>
      </c>
      <c r="I28" s="42" t="s">
        <v>97</v>
      </c>
      <c r="J28" s="42">
        <v>1600</v>
      </c>
      <c r="K28" s="42"/>
      <c r="L28" s="55">
        <v>15.329411764705881</v>
      </c>
      <c r="M28" s="44">
        <f t="shared" si="1"/>
        <v>22</v>
      </c>
      <c r="N28" s="43">
        <f t="shared" si="3"/>
        <v>337.24705882352941</v>
      </c>
      <c r="O28" s="43">
        <f t="shared" si="2"/>
        <v>168.75294117647059</v>
      </c>
    </row>
    <row r="29" spans="1:15" x14ac:dyDescent="0.35">
      <c r="A29" s="38" t="s">
        <v>98</v>
      </c>
      <c r="B29" s="39" t="s">
        <v>99</v>
      </c>
      <c r="C29" s="38">
        <v>1600</v>
      </c>
      <c r="D29" s="40">
        <v>21</v>
      </c>
      <c r="E29" s="41">
        <v>23</v>
      </c>
      <c r="F29" s="41">
        <f t="shared" si="0"/>
        <v>483</v>
      </c>
      <c r="G29" s="42">
        <v>118274</v>
      </c>
      <c r="H29" s="42" t="s">
        <v>100</v>
      </c>
      <c r="I29" s="42" t="s">
        <v>101</v>
      </c>
      <c r="J29" s="42">
        <v>1600</v>
      </c>
      <c r="K29" s="42"/>
      <c r="L29" s="55">
        <v>15.329411764705881</v>
      </c>
      <c r="M29" s="44">
        <f t="shared" si="1"/>
        <v>21</v>
      </c>
      <c r="N29" s="43">
        <f t="shared" si="3"/>
        <v>321.91764705882349</v>
      </c>
      <c r="O29" s="43">
        <f t="shared" si="2"/>
        <v>161.08235294117651</v>
      </c>
    </row>
    <row r="30" spans="1:15" x14ac:dyDescent="0.35">
      <c r="A30" s="38" t="s">
        <v>102</v>
      </c>
      <c r="B30" s="39" t="s">
        <v>103</v>
      </c>
      <c r="C30" s="38">
        <v>3500</v>
      </c>
      <c r="D30" s="40">
        <v>10</v>
      </c>
      <c r="E30" s="41">
        <v>43</v>
      </c>
      <c r="F30" s="41">
        <f t="shared" si="0"/>
        <v>430</v>
      </c>
      <c r="G30" s="42" t="s">
        <v>104</v>
      </c>
      <c r="H30" s="42" t="s">
        <v>105</v>
      </c>
      <c r="I30" s="42" t="s">
        <v>106</v>
      </c>
      <c r="J30" s="42">
        <v>3500</v>
      </c>
      <c r="K30" s="42"/>
      <c r="L30" s="55">
        <v>27.52941176470588</v>
      </c>
      <c r="M30" s="44">
        <f t="shared" si="1"/>
        <v>10</v>
      </c>
      <c r="N30" s="43">
        <f t="shared" si="3"/>
        <v>275.29411764705878</v>
      </c>
      <c r="O30" s="43">
        <f t="shared" si="2"/>
        <v>154.70588235294122</v>
      </c>
    </row>
    <row r="31" spans="1:15" x14ac:dyDescent="0.35">
      <c r="A31" s="38" t="s">
        <v>107</v>
      </c>
      <c r="B31" s="39" t="s">
        <v>108</v>
      </c>
      <c r="C31" s="38">
        <v>1600</v>
      </c>
      <c r="D31" s="40">
        <v>16</v>
      </c>
      <c r="E31" s="41">
        <v>37</v>
      </c>
      <c r="F31" s="41">
        <f t="shared" si="0"/>
        <v>592</v>
      </c>
      <c r="G31" s="42">
        <v>118274</v>
      </c>
      <c r="H31" s="42" t="s">
        <v>100</v>
      </c>
      <c r="I31" s="42" t="s">
        <v>101</v>
      </c>
      <c r="J31" s="42">
        <v>1600</v>
      </c>
      <c r="K31" s="42"/>
      <c r="L31" s="55">
        <v>15.329411764705881</v>
      </c>
      <c r="M31" s="44">
        <f t="shared" si="1"/>
        <v>16</v>
      </c>
      <c r="N31" s="43">
        <f t="shared" si="3"/>
        <v>245.2705882352941</v>
      </c>
      <c r="O31" s="43">
        <f t="shared" si="2"/>
        <v>346.7294117647059</v>
      </c>
    </row>
    <row r="32" spans="1:15" x14ac:dyDescent="0.35">
      <c r="A32" s="38" t="s">
        <v>109</v>
      </c>
      <c r="B32" s="39" t="s">
        <v>110</v>
      </c>
      <c r="C32" s="38">
        <v>1600</v>
      </c>
      <c r="D32" s="40">
        <v>15</v>
      </c>
      <c r="E32" s="41">
        <v>37</v>
      </c>
      <c r="F32" s="41">
        <f t="shared" si="0"/>
        <v>555</v>
      </c>
      <c r="G32" s="42">
        <v>118273</v>
      </c>
      <c r="H32" s="42" t="s">
        <v>96</v>
      </c>
      <c r="I32" s="42" t="s">
        <v>97</v>
      </c>
      <c r="J32" s="42">
        <v>1600</v>
      </c>
      <c r="K32" s="42"/>
      <c r="L32" s="55">
        <v>15.329411764705881</v>
      </c>
      <c r="M32" s="44">
        <f t="shared" si="1"/>
        <v>15</v>
      </c>
      <c r="N32" s="43">
        <f t="shared" si="3"/>
        <v>229.94117647058823</v>
      </c>
      <c r="O32" s="43">
        <f t="shared" si="2"/>
        <v>325.05882352941177</v>
      </c>
    </row>
    <row r="33" spans="1:15" x14ac:dyDescent="0.35">
      <c r="A33" s="38" t="s">
        <v>111</v>
      </c>
      <c r="B33" s="39" t="s">
        <v>112</v>
      </c>
      <c r="C33" s="38">
        <v>315</v>
      </c>
      <c r="D33" s="40">
        <v>15</v>
      </c>
      <c r="E33" s="41">
        <v>12.75</v>
      </c>
      <c r="F33" s="41">
        <f t="shared" si="0"/>
        <v>191.25</v>
      </c>
      <c r="G33" s="42">
        <v>118281</v>
      </c>
      <c r="H33" s="42" t="s">
        <v>113</v>
      </c>
      <c r="I33" s="42" t="s">
        <v>114</v>
      </c>
      <c r="J33" s="42">
        <v>825</v>
      </c>
      <c r="K33" s="42"/>
      <c r="L33" s="55">
        <v>15.023529411764706</v>
      </c>
      <c r="M33" s="44">
        <f t="shared" si="1"/>
        <v>5.7272727272727275</v>
      </c>
      <c r="N33" s="43">
        <f t="shared" si="3"/>
        <v>86.043850267379682</v>
      </c>
      <c r="O33" s="43">
        <f t="shared" si="2"/>
        <v>105.20614973262032</v>
      </c>
    </row>
    <row r="34" spans="1:15" x14ac:dyDescent="0.35">
      <c r="A34" s="38" t="s">
        <v>115</v>
      </c>
      <c r="B34" s="39" t="s">
        <v>116</v>
      </c>
      <c r="C34" s="38">
        <v>315</v>
      </c>
      <c r="D34" s="40">
        <v>14</v>
      </c>
      <c r="E34" s="41">
        <v>12.75</v>
      </c>
      <c r="F34" s="41">
        <f t="shared" si="0"/>
        <v>178.5</v>
      </c>
      <c r="G34" s="42">
        <v>118283</v>
      </c>
      <c r="H34" s="42" t="s">
        <v>117</v>
      </c>
      <c r="I34" s="42" t="s">
        <v>118</v>
      </c>
      <c r="J34" s="42">
        <v>825</v>
      </c>
      <c r="K34" s="42"/>
      <c r="L34" s="55">
        <v>15.023529411764706</v>
      </c>
      <c r="M34" s="44">
        <f t="shared" si="1"/>
        <v>5.3454545454545457</v>
      </c>
      <c r="N34" s="43">
        <f t="shared" si="3"/>
        <v>80.307593582887705</v>
      </c>
      <c r="O34" s="43">
        <f t="shared" si="2"/>
        <v>98.192406417112295</v>
      </c>
    </row>
    <row r="35" spans="1:15" x14ac:dyDescent="0.35">
      <c r="A35" s="38" t="s">
        <v>119</v>
      </c>
      <c r="B35" s="39" t="s">
        <v>120</v>
      </c>
      <c r="C35" s="38">
        <v>315</v>
      </c>
      <c r="D35" s="40">
        <v>14</v>
      </c>
      <c r="E35" s="41">
        <v>12.75</v>
      </c>
      <c r="F35" s="41">
        <f t="shared" si="0"/>
        <v>178.5</v>
      </c>
      <c r="G35" s="42">
        <v>118282</v>
      </c>
      <c r="H35" s="42" t="s">
        <v>121</v>
      </c>
      <c r="I35" s="42" t="s">
        <v>122</v>
      </c>
      <c r="J35" s="42">
        <v>825</v>
      </c>
      <c r="K35" s="42"/>
      <c r="L35" s="55">
        <v>15.023529411764706</v>
      </c>
      <c r="M35" s="44">
        <f t="shared" si="1"/>
        <v>5.3454545454545457</v>
      </c>
      <c r="N35" s="43">
        <f t="shared" si="3"/>
        <v>80.307593582887705</v>
      </c>
      <c r="O35" s="43">
        <f t="shared" si="2"/>
        <v>98.192406417112295</v>
      </c>
    </row>
    <row r="36" spans="1:15" x14ac:dyDescent="0.35">
      <c r="A36" s="38" t="s">
        <v>123</v>
      </c>
      <c r="B36" s="39" t="s">
        <v>124</v>
      </c>
      <c r="C36" s="38">
        <v>240</v>
      </c>
      <c r="D36" s="40">
        <v>12</v>
      </c>
      <c r="E36" s="41">
        <v>29</v>
      </c>
      <c r="F36" s="41">
        <f t="shared" si="0"/>
        <v>348</v>
      </c>
      <c r="G36" s="42">
        <v>118287</v>
      </c>
      <c r="H36" s="42" t="s">
        <v>125</v>
      </c>
      <c r="I36" s="42" t="s">
        <v>126</v>
      </c>
      <c r="J36" s="42">
        <v>240</v>
      </c>
      <c r="K36" s="42"/>
      <c r="L36" s="55">
        <v>16.964705882352941</v>
      </c>
      <c r="M36" s="44">
        <f t="shared" si="1"/>
        <v>12</v>
      </c>
      <c r="N36" s="43">
        <f t="shared" si="3"/>
        <v>203.57647058823528</v>
      </c>
      <c r="O36" s="43">
        <f t="shared" si="2"/>
        <v>144.42352941176472</v>
      </c>
    </row>
    <row r="37" spans="1:15" x14ac:dyDescent="0.35">
      <c r="A37" s="38" t="s">
        <v>127</v>
      </c>
      <c r="B37" s="39" t="s">
        <v>128</v>
      </c>
      <c r="C37" s="38">
        <v>8000</v>
      </c>
      <c r="D37" s="40">
        <v>4</v>
      </c>
      <c r="E37" s="41">
        <v>304</v>
      </c>
      <c r="F37" s="41">
        <f t="shared" si="0"/>
        <v>1216</v>
      </c>
      <c r="G37" s="42" t="s">
        <v>129</v>
      </c>
      <c r="H37" s="42" t="s">
        <v>130</v>
      </c>
      <c r="I37" s="42" t="s">
        <v>131</v>
      </c>
      <c r="J37" s="42">
        <v>8000</v>
      </c>
      <c r="K37" s="42"/>
      <c r="L37" s="55">
        <v>50.71764705882353</v>
      </c>
      <c r="M37" s="44">
        <f t="shared" si="1"/>
        <v>4</v>
      </c>
      <c r="N37" s="43">
        <f t="shared" si="3"/>
        <v>202.87058823529412</v>
      </c>
      <c r="O37" s="43">
        <f t="shared" si="2"/>
        <v>1013.1294117647059</v>
      </c>
    </row>
    <row r="38" spans="1:15" x14ac:dyDescent="0.35">
      <c r="A38" s="38" t="s">
        <v>132</v>
      </c>
      <c r="B38" s="39" t="s">
        <v>133</v>
      </c>
      <c r="C38" s="38">
        <v>1600</v>
      </c>
      <c r="D38" s="40">
        <v>8</v>
      </c>
      <c r="E38" s="41">
        <v>33</v>
      </c>
      <c r="F38" s="41">
        <f t="shared" si="0"/>
        <v>264</v>
      </c>
      <c r="G38" s="42" t="s">
        <v>104</v>
      </c>
      <c r="H38" s="42" t="s">
        <v>105</v>
      </c>
      <c r="I38" s="42" t="s">
        <v>106</v>
      </c>
      <c r="J38" s="42">
        <v>3500</v>
      </c>
      <c r="K38" s="42"/>
      <c r="L38" s="55">
        <v>27.52941176470588</v>
      </c>
      <c r="M38" s="44">
        <f t="shared" si="1"/>
        <v>3.657142857142857</v>
      </c>
      <c r="N38" s="43">
        <f t="shared" si="3"/>
        <v>100.67899159663864</v>
      </c>
      <c r="O38" s="43">
        <f t="shared" si="2"/>
        <v>163.32100840336136</v>
      </c>
    </row>
    <row r="39" spans="1:15" x14ac:dyDescent="0.35">
      <c r="A39" s="38" t="s">
        <v>134</v>
      </c>
      <c r="B39" s="39" t="s">
        <v>135</v>
      </c>
      <c r="C39" s="38">
        <v>1000</v>
      </c>
      <c r="D39" s="40">
        <v>11</v>
      </c>
      <c r="E39" s="41">
        <v>32.75</v>
      </c>
      <c r="F39" s="41">
        <f t="shared" si="0"/>
        <v>360.25</v>
      </c>
      <c r="G39" s="42">
        <v>118271</v>
      </c>
      <c r="H39" s="42" t="s">
        <v>76</v>
      </c>
      <c r="I39" s="42" t="s">
        <v>77</v>
      </c>
      <c r="J39" s="42">
        <v>2000</v>
      </c>
      <c r="K39" s="42"/>
      <c r="L39" s="55">
        <v>17.164705882352941</v>
      </c>
      <c r="M39" s="44">
        <f t="shared" si="1"/>
        <v>5.5</v>
      </c>
      <c r="N39" s="43">
        <f t="shared" si="3"/>
        <v>94.405882352941177</v>
      </c>
      <c r="O39" s="43">
        <f t="shared" si="2"/>
        <v>265.84411764705885</v>
      </c>
    </row>
    <row r="40" spans="1:15" x14ac:dyDescent="0.35">
      <c r="A40" s="38" t="s">
        <v>136</v>
      </c>
      <c r="B40" s="39" t="s">
        <v>137</v>
      </c>
      <c r="C40" s="38">
        <v>10000</v>
      </c>
      <c r="D40" s="40">
        <v>3</v>
      </c>
      <c r="E40" s="41">
        <v>207</v>
      </c>
      <c r="F40" s="41">
        <f t="shared" si="0"/>
        <v>621</v>
      </c>
      <c r="G40" s="42">
        <v>201448</v>
      </c>
      <c r="H40" s="42" t="s">
        <v>138</v>
      </c>
      <c r="I40" s="42" t="s">
        <v>139</v>
      </c>
      <c r="J40" s="42">
        <v>15000</v>
      </c>
      <c r="K40" s="42" t="s">
        <v>53</v>
      </c>
      <c r="L40" s="55">
        <v>46.117647058823536</v>
      </c>
      <c r="M40" s="44">
        <f t="shared" si="1"/>
        <v>2</v>
      </c>
      <c r="N40" s="43">
        <f t="shared" si="3"/>
        <v>92.235294117647072</v>
      </c>
      <c r="O40" s="43">
        <f t="shared" si="2"/>
        <v>528.76470588235293</v>
      </c>
    </row>
    <row r="41" spans="1:15" x14ac:dyDescent="0.35">
      <c r="A41" s="38" t="s">
        <v>140</v>
      </c>
      <c r="B41" s="39" t="s">
        <v>141</v>
      </c>
      <c r="C41" s="38">
        <v>2000</v>
      </c>
      <c r="D41" s="40">
        <v>15</v>
      </c>
      <c r="E41" s="41">
        <v>48.25</v>
      </c>
      <c r="F41" s="41">
        <f t="shared" si="0"/>
        <v>723.75</v>
      </c>
      <c r="G41" s="42">
        <v>118180</v>
      </c>
      <c r="H41" s="42" t="s">
        <v>142</v>
      </c>
      <c r="I41" s="42" t="s">
        <v>143</v>
      </c>
      <c r="J41" s="42">
        <v>2000</v>
      </c>
      <c r="K41" s="42"/>
      <c r="L41" s="55">
        <v>12.129411764705884</v>
      </c>
      <c r="M41" s="44">
        <f t="shared" si="1"/>
        <v>15</v>
      </c>
      <c r="N41" s="43">
        <f t="shared" si="3"/>
        <v>181.94117647058826</v>
      </c>
      <c r="O41" s="43">
        <f t="shared" si="2"/>
        <v>541.80882352941171</v>
      </c>
    </row>
    <row r="42" spans="1:15" x14ac:dyDescent="0.35">
      <c r="A42" s="38" t="s">
        <v>144</v>
      </c>
      <c r="B42" s="39" t="s">
        <v>145</v>
      </c>
      <c r="C42" s="38">
        <v>3000</v>
      </c>
      <c r="D42" s="40">
        <v>8</v>
      </c>
      <c r="E42" s="41">
        <v>84</v>
      </c>
      <c r="F42" s="41">
        <f t="shared" si="0"/>
        <v>672</v>
      </c>
      <c r="G42" s="42" t="s">
        <v>146</v>
      </c>
      <c r="H42" s="42" t="s">
        <v>147</v>
      </c>
      <c r="I42" s="42" t="s">
        <v>148</v>
      </c>
      <c r="J42" s="42">
        <v>3000</v>
      </c>
      <c r="K42" s="42"/>
      <c r="L42" s="55">
        <v>20.588235294117649</v>
      </c>
      <c r="M42" s="44">
        <f t="shared" si="1"/>
        <v>8</v>
      </c>
      <c r="N42" s="43">
        <f t="shared" si="3"/>
        <v>164.70588235294119</v>
      </c>
      <c r="O42" s="43">
        <f t="shared" si="2"/>
        <v>507.29411764705878</v>
      </c>
    </row>
    <row r="43" spans="1:15" x14ac:dyDescent="0.35">
      <c r="A43" s="38" t="s">
        <v>149</v>
      </c>
      <c r="B43" s="39" t="s">
        <v>150</v>
      </c>
      <c r="C43" s="38">
        <v>10500</v>
      </c>
      <c r="D43" s="40">
        <v>4</v>
      </c>
      <c r="E43" s="41">
        <v>214</v>
      </c>
      <c r="F43" s="41">
        <f t="shared" ref="F43:F74" si="4">SUM(D43*E43)</f>
        <v>856</v>
      </c>
      <c r="G43" s="42" t="s">
        <v>151</v>
      </c>
      <c r="H43" s="42" t="s">
        <v>152</v>
      </c>
      <c r="I43" s="42" t="s">
        <v>153</v>
      </c>
      <c r="J43" s="42">
        <v>18000</v>
      </c>
      <c r="K43" s="42" t="s">
        <v>53</v>
      </c>
      <c r="L43" s="55">
        <v>50.588235294117645</v>
      </c>
      <c r="M43" s="44">
        <f t="shared" ref="M43:M74" si="5">SUM(C43/J43)*D43</f>
        <v>2.3333333333333335</v>
      </c>
      <c r="N43" s="43">
        <f t="shared" si="3"/>
        <v>118.03921568627452</v>
      </c>
      <c r="O43" s="43">
        <f t="shared" ref="O43:O74" si="6">SUM(F43-N43)</f>
        <v>737.96078431372553</v>
      </c>
    </row>
    <row r="44" spans="1:15" x14ac:dyDescent="0.35">
      <c r="A44" s="38" t="s">
        <v>154</v>
      </c>
      <c r="B44" s="39" t="s">
        <v>155</v>
      </c>
      <c r="C44" s="38">
        <v>1600</v>
      </c>
      <c r="D44" s="40">
        <v>6</v>
      </c>
      <c r="E44" s="41">
        <v>64.25</v>
      </c>
      <c r="F44" s="41">
        <f t="shared" si="4"/>
        <v>385.5</v>
      </c>
      <c r="G44" s="42" t="s">
        <v>104</v>
      </c>
      <c r="H44" s="42" t="s">
        <v>105</v>
      </c>
      <c r="I44" s="42" t="s">
        <v>106</v>
      </c>
      <c r="J44" s="42">
        <v>3500</v>
      </c>
      <c r="K44" s="42"/>
      <c r="L44" s="55">
        <v>27.52941176470588</v>
      </c>
      <c r="M44" s="44">
        <f t="shared" si="5"/>
        <v>2.7428571428571429</v>
      </c>
      <c r="N44" s="43">
        <f t="shared" si="3"/>
        <v>75.509243697478993</v>
      </c>
      <c r="O44" s="43">
        <f t="shared" si="6"/>
        <v>309.99075630252099</v>
      </c>
    </row>
    <row r="45" spans="1:15" x14ac:dyDescent="0.35">
      <c r="A45" s="38" t="s">
        <v>156</v>
      </c>
      <c r="B45" s="39" t="s">
        <v>157</v>
      </c>
      <c r="C45" s="38">
        <v>5000</v>
      </c>
      <c r="D45" s="40">
        <v>3</v>
      </c>
      <c r="E45" s="41">
        <v>137</v>
      </c>
      <c r="F45" s="41">
        <f t="shared" si="4"/>
        <v>411</v>
      </c>
      <c r="G45" s="42">
        <v>201380</v>
      </c>
      <c r="H45" s="42" t="s">
        <v>158</v>
      </c>
      <c r="I45" s="42" t="s">
        <v>159</v>
      </c>
      <c r="J45" s="42">
        <v>7500</v>
      </c>
      <c r="K45" s="42" t="s">
        <v>53</v>
      </c>
      <c r="L45" s="55">
        <v>35.764705882352942</v>
      </c>
      <c r="M45" s="44">
        <f t="shared" si="5"/>
        <v>2</v>
      </c>
      <c r="N45" s="43">
        <f t="shared" si="3"/>
        <v>71.529411764705884</v>
      </c>
      <c r="O45" s="43">
        <f t="shared" si="6"/>
        <v>339.47058823529414</v>
      </c>
    </row>
    <row r="46" spans="1:15" x14ac:dyDescent="0.35">
      <c r="A46" s="38" t="s">
        <v>160</v>
      </c>
      <c r="B46" s="39" t="s">
        <v>161</v>
      </c>
      <c r="C46" s="38">
        <v>1600</v>
      </c>
      <c r="D46" s="40">
        <v>14</v>
      </c>
      <c r="E46" s="41">
        <v>37</v>
      </c>
      <c r="F46" s="41">
        <f t="shared" si="4"/>
        <v>518</v>
      </c>
      <c r="G46" s="42">
        <v>118183</v>
      </c>
      <c r="H46" s="42" t="s">
        <v>162</v>
      </c>
      <c r="I46" s="42" t="s">
        <v>163</v>
      </c>
      <c r="J46" s="42">
        <v>1600</v>
      </c>
      <c r="K46" s="42"/>
      <c r="L46" s="55">
        <v>10.258823529411764</v>
      </c>
      <c r="M46" s="44">
        <f t="shared" si="5"/>
        <v>14</v>
      </c>
      <c r="N46" s="43">
        <f t="shared" si="3"/>
        <v>143.62352941176471</v>
      </c>
      <c r="O46" s="43">
        <f t="shared" si="6"/>
        <v>374.37647058823529</v>
      </c>
    </row>
    <row r="47" spans="1:15" x14ac:dyDescent="0.35">
      <c r="A47" s="38" t="s">
        <v>164</v>
      </c>
      <c r="B47" s="39" t="s">
        <v>165</v>
      </c>
      <c r="C47" s="38">
        <v>200</v>
      </c>
      <c r="D47" s="40">
        <v>7</v>
      </c>
      <c r="E47" s="41">
        <v>30</v>
      </c>
      <c r="F47" s="41">
        <f t="shared" si="4"/>
        <v>210</v>
      </c>
      <c r="G47" s="42">
        <v>118288</v>
      </c>
      <c r="H47" s="42" t="s">
        <v>166</v>
      </c>
      <c r="I47" s="42" t="s">
        <v>167</v>
      </c>
      <c r="J47" s="42">
        <v>200</v>
      </c>
      <c r="K47" s="42"/>
      <c r="L47" s="55">
        <v>17.952941176470588</v>
      </c>
      <c r="M47" s="44">
        <f t="shared" si="5"/>
        <v>7</v>
      </c>
      <c r="N47" s="43">
        <f t="shared" si="3"/>
        <v>125.67058823529412</v>
      </c>
      <c r="O47" s="43">
        <f t="shared" si="6"/>
        <v>84.329411764705881</v>
      </c>
    </row>
    <row r="48" spans="1:15" x14ac:dyDescent="0.35">
      <c r="A48" s="38" t="s">
        <v>168</v>
      </c>
      <c r="B48" s="39" t="s">
        <v>169</v>
      </c>
      <c r="C48" s="38">
        <v>1600</v>
      </c>
      <c r="D48" s="40">
        <v>12</v>
      </c>
      <c r="E48" s="41">
        <v>37</v>
      </c>
      <c r="F48" s="41">
        <f t="shared" si="4"/>
        <v>444</v>
      </c>
      <c r="G48" s="42">
        <v>118181</v>
      </c>
      <c r="H48" s="42" t="s">
        <v>170</v>
      </c>
      <c r="I48" s="42" t="s">
        <v>171</v>
      </c>
      <c r="J48" s="42">
        <v>1600</v>
      </c>
      <c r="K48" s="42"/>
      <c r="L48" s="55">
        <v>10.258823529411764</v>
      </c>
      <c r="M48" s="44">
        <f t="shared" si="5"/>
        <v>12</v>
      </c>
      <c r="N48" s="43">
        <f t="shared" si="3"/>
        <v>123.10588235294117</v>
      </c>
      <c r="O48" s="43">
        <f t="shared" si="6"/>
        <v>320.89411764705881</v>
      </c>
    </row>
    <row r="49" spans="1:15" x14ac:dyDescent="0.35">
      <c r="A49" s="38" t="s">
        <v>172</v>
      </c>
      <c r="B49" s="39" t="s">
        <v>173</v>
      </c>
      <c r="C49" s="38">
        <v>1600</v>
      </c>
      <c r="D49" s="40">
        <v>8</v>
      </c>
      <c r="E49" s="41">
        <v>37</v>
      </c>
      <c r="F49" s="41">
        <f t="shared" si="4"/>
        <v>296</v>
      </c>
      <c r="G49" s="42">
        <v>118272</v>
      </c>
      <c r="H49" s="42" t="s">
        <v>80</v>
      </c>
      <c r="I49" s="42" t="s">
        <v>81</v>
      </c>
      <c r="J49" s="42">
        <v>1600</v>
      </c>
      <c r="K49" s="42"/>
      <c r="L49" s="55">
        <v>15.329411764705881</v>
      </c>
      <c r="M49" s="44">
        <f t="shared" si="5"/>
        <v>8</v>
      </c>
      <c r="N49" s="43">
        <f t="shared" si="3"/>
        <v>122.63529411764705</v>
      </c>
      <c r="O49" s="43">
        <f t="shared" si="6"/>
        <v>173.36470588235295</v>
      </c>
    </row>
    <row r="50" spans="1:15" x14ac:dyDescent="0.35">
      <c r="A50" s="38" t="s">
        <v>174</v>
      </c>
      <c r="B50" s="39" t="s">
        <v>175</v>
      </c>
      <c r="C50" s="38">
        <v>16800</v>
      </c>
      <c r="D50" s="40">
        <v>1</v>
      </c>
      <c r="E50" s="41">
        <v>219</v>
      </c>
      <c r="F50" s="41">
        <f t="shared" si="4"/>
        <v>219</v>
      </c>
      <c r="G50" s="42">
        <v>201606</v>
      </c>
      <c r="H50" s="42"/>
      <c r="I50" s="42" t="s">
        <v>176</v>
      </c>
      <c r="J50" s="42">
        <v>16800</v>
      </c>
      <c r="K50" s="42"/>
      <c r="L50" s="55">
        <v>120.84705882352941</v>
      </c>
      <c r="M50" s="44">
        <f t="shared" si="5"/>
        <v>1</v>
      </c>
      <c r="N50" s="43">
        <f t="shared" si="3"/>
        <v>120.84705882352941</v>
      </c>
      <c r="O50" s="43">
        <f t="shared" si="6"/>
        <v>98.152941176470591</v>
      </c>
    </row>
    <row r="51" spans="1:15" x14ac:dyDescent="0.35">
      <c r="A51" s="38" t="s">
        <v>177</v>
      </c>
      <c r="B51" s="39" t="s">
        <v>178</v>
      </c>
      <c r="C51" s="38">
        <v>6000</v>
      </c>
      <c r="D51" s="40">
        <v>2</v>
      </c>
      <c r="E51" s="41">
        <v>158</v>
      </c>
      <c r="F51" s="41">
        <f t="shared" si="4"/>
        <v>316</v>
      </c>
      <c r="G51" s="42">
        <v>201381</v>
      </c>
      <c r="H51" s="42" t="s">
        <v>51</v>
      </c>
      <c r="I51" s="42" t="s">
        <v>52</v>
      </c>
      <c r="J51" s="42">
        <v>30000</v>
      </c>
      <c r="K51" s="42" t="s">
        <v>53</v>
      </c>
      <c r="L51" s="55">
        <v>54.705882352941181</v>
      </c>
      <c r="M51" s="44">
        <f t="shared" si="5"/>
        <v>0.4</v>
      </c>
      <c r="N51" s="43">
        <f t="shared" si="3"/>
        <v>21.882352941176475</v>
      </c>
      <c r="O51" s="43">
        <f t="shared" si="6"/>
        <v>294.11764705882354</v>
      </c>
    </row>
    <row r="52" spans="1:15" x14ac:dyDescent="0.35">
      <c r="A52" s="38" t="s">
        <v>179</v>
      </c>
      <c r="B52" s="39" t="s">
        <v>180</v>
      </c>
      <c r="C52" s="38">
        <v>700</v>
      </c>
      <c r="D52" s="40">
        <v>11</v>
      </c>
      <c r="E52" s="41">
        <v>23.022727272727273</v>
      </c>
      <c r="F52" s="41">
        <f t="shared" si="4"/>
        <v>253.25</v>
      </c>
      <c r="G52" s="42">
        <v>118181</v>
      </c>
      <c r="H52" s="42" t="s">
        <v>181</v>
      </c>
      <c r="I52" s="42" t="s">
        <v>171</v>
      </c>
      <c r="J52" s="42">
        <v>1600</v>
      </c>
      <c r="K52" s="42"/>
      <c r="L52" s="55">
        <v>10.258823529411764</v>
      </c>
      <c r="M52" s="44">
        <f t="shared" si="5"/>
        <v>4.8125</v>
      </c>
      <c r="N52" s="43">
        <f t="shared" si="3"/>
        <v>49.370588235294115</v>
      </c>
      <c r="O52" s="43">
        <f t="shared" si="6"/>
        <v>203.87941176470588</v>
      </c>
    </row>
    <row r="53" spans="1:15" x14ac:dyDescent="0.35">
      <c r="A53" s="38" t="s">
        <v>182</v>
      </c>
      <c r="B53" s="39" t="s">
        <v>183</v>
      </c>
      <c r="C53" s="38">
        <v>8000</v>
      </c>
      <c r="D53" s="40">
        <v>2</v>
      </c>
      <c r="E53" s="41">
        <v>304</v>
      </c>
      <c r="F53" s="41">
        <f t="shared" si="4"/>
        <v>608</v>
      </c>
      <c r="G53" s="42" t="s">
        <v>184</v>
      </c>
      <c r="H53" s="42" t="s">
        <v>185</v>
      </c>
      <c r="I53" s="42" t="s">
        <v>186</v>
      </c>
      <c r="J53" s="42">
        <v>8000</v>
      </c>
      <c r="K53" s="42"/>
      <c r="L53" s="55">
        <v>50.71764705882353</v>
      </c>
      <c r="M53" s="44">
        <f t="shared" si="5"/>
        <v>2</v>
      </c>
      <c r="N53" s="43">
        <f t="shared" si="3"/>
        <v>101.43529411764706</v>
      </c>
      <c r="O53" s="43">
        <f t="shared" si="6"/>
        <v>506.56470588235294</v>
      </c>
    </row>
    <row r="54" spans="1:15" x14ac:dyDescent="0.35">
      <c r="A54" s="38" t="s">
        <v>187</v>
      </c>
      <c r="B54" s="39" t="s">
        <v>188</v>
      </c>
      <c r="C54" s="38">
        <v>8000</v>
      </c>
      <c r="D54" s="40">
        <v>2</v>
      </c>
      <c r="E54" s="41">
        <v>304</v>
      </c>
      <c r="F54" s="41">
        <f t="shared" si="4"/>
        <v>608</v>
      </c>
      <c r="G54" s="42" t="s">
        <v>189</v>
      </c>
      <c r="H54" s="42" t="s">
        <v>190</v>
      </c>
      <c r="I54" s="42" t="s">
        <v>191</v>
      </c>
      <c r="J54" s="42">
        <v>8000</v>
      </c>
      <c r="K54" s="42"/>
      <c r="L54" s="55">
        <v>50.71764705882353</v>
      </c>
      <c r="M54" s="44">
        <f t="shared" si="5"/>
        <v>2</v>
      </c>
      <c r="N54" s="43">
        <f t="shared" si="3"/>
        <v>101.43529411764706</v>
      </c>
      <c r="O54" s="43">
        <f t="shared" si="6"/>
        <v>506.56470588235294</v>
      </c>
    </row>
    <row r="55" spans="1:15" x14ac:dyDescent="0.35">
      <c r="A55" s="38" t="s">
        <v>192</v>
      </c>
      <c r="B55" s="39" t="s">
        <v>193</v>
      </c>
      <c r="C55" s="38">
        <v>10500</v>
      </c>
      <c r="D55" s="40">
        <v>2</v>
      </c>
      <c r="E55" s="41">
        <v>201</v>
      </c>
      <c r="F55" s="41">
        <f t="shared" si="4"/>
        <v>402</v>
      </c>
      <c r="G55" s="42" t="s">
        <v>71</v>
      </c>
      <c r="H55" s="42" t="s">
        <v>72</v>
      </c>
      <c r="I55" s="42" t="s">
        <v>73</v>
      </c>
      <c r="J55" s="42">
        <v>10500</v>
      </c>
      <c r="K55" s="42"/>
      <c r="L55" s="55">
        <v>48.247058823529407</v>
      </c>
      <c r="M55" s="44">
        <f t="shared" si="5"/>
        <v>2</v>
      </c>
      <c r="N55" s="43">
        <f t="shared" si="3"/>
        <v>96.494117647058815</v>
      </c>
      <c r="O55" s="43">
        <f t="shared" si="6"/>
        <v>305.50588235294117</v>
      </c>
    </row>
    <row r="56" spans="1:15" x14ac:dyDescent="0.35">
      <c r="A56" s="38" t="s">
        <v>194</v>
      </c>
      <c r="B56" s="39" t="s">
        <v>195</v>
      </c>
      <c r="C56" s="38">
        <v>700</v>
      </c>
      <c r="D56" s="40">
        <v>9</v>
      </c>
      <c r="E56" s="41">
        <v>23</v>
      </c>
      <c r="F56" s="41">
        <f t="shared" si="4"/>
        <v>207</v>
      </c>
      <c r="G56" s="42">
        <v>118183</v>
      </c>
      <c r="H56" s="42" t="s">
        <v>162</v>
      </c>
      <c r="I56" s="42" t="s">
        <v>163</v>
      </c>
      <c r="J56" s="42">
        <v>1600</v>
      </c>
      <c r="K56" s="42"/>
      <c r="L56" s="55">
        <v>10.258823529411764</v>
      </c>
      <c r="M56" s="44">
        <f t="shared" si="5"/>
        <v>3.9375</v>
      </c>
      <c r="N56" s="43">
        <f t="shared" si="3"/>
        <v>40.39411764705882</v>
      </c>
      <c r="O56" s="43">
        <f t="shared" si="6"/>
        <v>166.60588235294119</v>
      </c>
    </row>
    <row r="57" spans="1:15" x14ac:dyDescent="0.35">
      <c r="A57" s="38" t="s">
        <v>196</v>
      </c>
      <c r="B57" s="39" t="s">
        <v>197</v>
      </c>
      <c r="C57" s="38">
        <v>16900</v>
      </c>
      <c r="D57" s="40">
        <v>1</v>
      </c>
      <c r="E57" s="41">
        <v>159</v>
      </c>
      <c r="F57" s="41">
        <f t="shared" si="4"/>
        <v>159</v>
      </c>
      <c r="G57" s="42">
        <v>201603</v>
      </c>
      <c r="H57" s="42"/>
      <c r="I57" s="42" t="s">
        <v>198</v>
      </c>
      <c r="J57" s="42">
        <v>16900</v>
      </c>
      <c r="K57" s="42"/>
      <c r="L57" s="55">
        <v>80.564705882352953</v>
      </c>
      <c r="M57" s="44">
        <f t="shared" si="5"/>
        <v>1</v>
      </c>
      <c r="N57" s="43">
        <f t="shared" si="3"/>
        <v>80.564705882352953</v>
      </c>
      <c r="O57" s="43">
        <f t="shared" si="6"/>
        <v>78.435294117647047</v>
      </c>
    </row>
    <row r="58" spans="1:15" x14ac:dyDescent="0.35">
      <c r="A58" s="38" t="s">
        <v>199</v>
      </c>
      <c r="B58" s="39" t="s">
        <v>200</v>
      </c>
      <c r="C58" s="38">
        <v>2100</v>
      </c>
      <c r="D58" s="40">
        <v>4</v>
      </c>
      <c r="E58" s="41">
        <v>15</v>
      </c>
      <c r="F58" s="41">
        <f t="shared" si="4"/>
        <v>60</v>
      </c>
      <c r="G58" s="42" t="s">
        <v>201</v>
      </c>
      <c r="H58" s="42" t="s">
        <v>202</v>
      </c>
      <c r="I58" s="42" t="s">
        <v>203</v>
      </c>
      <c r="J58" s="42">
        <v>3100</v>
      </c>
      <c r="K58" s="42" t="s">
        <v>53</v>
      </c>
      <c r="L58" s="55">
        <v>23.235294117647058</v>
      </c>
      <c r="M58" s="44">
        <f t="shared" si="5"/>
        <v>2.7096774193548385</v>
      </c>
      <c r="N58" s="43">
        <f t="shared" si="3"/>
        <v>62.96015180265654</v>
      </c>
      <c r="O58" s="43">
        <f t="shared" si="6"/>
        <v>-2.9601518026565401</v>
      </c>
    </row>
    <row r="59" spans="1:15" x14ac:dyDescent="0.35">
      <c r="A59" s="38" t="s">
        <v>204</v>
      </c>
      <c r="B59" s="39" t="s">
        <v>205</v>
      </c>
      <c r="C59" s="38">
        <v>1400</v>
      </c>
      <c r="D59" s="40">
        <v>2</v>
      </c>
      <c r="E59" s="41">
        <v>69</v>
      </c>
      <c r="F59" s="41">
        <f t="shared" si="4"/>
        <v>138</v>
      </c>
      <c r="G59" s="42" t="s">
        <v>206</v>
      </c>
      <c r="H59" s="42" t="s">
        <v>207</v>
      </c>
      <c r="I59" s="42" t="s">
        <v>208</v>
      </c>
      <c r="J59" s="42">
        <v>3200</v>
      </c>
      <c r="K59" s="42"/>
      <c r="L59" s="55">
        <v>44.411764705882355</v>
      </c>
      <c r="M59" s="44">
        <f t="shared" si="5"/>
        <v>0.875</v>
      </c>
      <c r="N59" s="43">
        <f t="shared" si="3"/>
        <v>38.860294117647058</v>
      </c>
      <c r="O59" s="43">
        <f t="shared" si="6"/>
        <v>99.139705882352942</v>
      </c>
    </row>
    <row r="60" spans="1:15" x14ac:dyDescent="0.35">
      <c r="A60" s="38" t="s">
        <v>209</v>
      </c>
      <c r="B60" s="39" t="s">
        <v>210</v>
      </c>
      <c r="C60" s="38">
        <v>700</v>
      </c>
      <c r="D60" s="40">
        <v>8</v>
      </c>
      <c r="E60" s="41">
        <v>23.03125</v>
      </c>
      <c r="F60" s="41">
        <f t="shared" si="4"/>
        <v>184.25</v>
      </c>
      <c r="G60" s="42">
        <v>118182</v>
      </c>
      <c r="H60" s="42" t="s">
        <v>211</v>
      </c>
      <c r="I60" s="42" t="s">
        <v>212</v>
      </c>
      <c r="J60" s="42">
        <v>1600</v>
      </c>
      <c r="K60" s="42"/>
      <c r="L60" s="55">
        <v>10.258823529411764</v>
      </c>
      <c r="M60" s="44">
        <f t="shared" si="5"/>
        <v>3.5</v>
      </c>
      <c r="N60" s="43">
        <f t="shared" si="3"/>
        <v>35.905882352941177</v>
      </c>
      <c r="O60" s="43">
        <f t="shared" si="6"/>
        <v>148.34411764705882</v>
      </c>
    </row>
    <row r="61" spans="1:15" x14ac:dyDescent="0.35">
      <c r="A61" s="38" t="s">
        <v>213</v>
      </c>
      <c r="B61" s="39" t="s">
        <v>214</v>
      </c>
      <c r="C61" s="38">
        <v>1600</v>
      </c>
      <c r="D61" s="40">
        <v>6</v>
      </c>
      <c r="E61" s="41">
        <v>37</v>
      </c>
      <c r="F61" s="41">
        <f t="shared" si="4"/>
        <v>222</v>
      </c>
      <c r="G61" s="42">
        <v>118182</v>
      </c>
      <c r="H61" s="42" t="s">
        <v>211</v>
      </c>
      <c r="I61" s="42" t="s">
        <v>212</v>
      </c>
      <c r="J61" s="42">
        <v>1600</v>
      </c>
      <c r="K61" s="42"/>
      <c r="L61" s="55">
        <v>10.258823529411764</v>
      </c>
      <c r="M61" s="44">
        <f t="shared" si="5"/>
        <v>6</v>
      </c>
      <c r="N61" s="43">
        <f t="shared" si="3"/>
        <v>61.552941176470583</v>
      </c>
      <c r="O61" s="43">
        <f t="shared" si="6"/>
        <v>160.4470588235294</v>
      </c>
    </row>
    <row r="62" spans="1:15" x14ac:dyDescent="0.35">
      <c r="A62" s="38" t="s">
        <v>215</v>
      </c>
      <c r="B62" s="39" t="s">
        <v>216</v>
      </c>
      <c r="C62" s="38">
        <v>2500</v>
      </c>
      <c r="D62" s="40">
        <v>1</v>
      </c>
      <c r="E62" s="41">
        <v>77</v>
      </c>
      <c r="F62" s="41">
        <f t="shared" si="4"/>
        <v>77</v>
      </c>
      <c r="G62" s="42">
        <v>201448</v>
      </c>
      <c r="H62" s="42" t="s">
        <v>138</v>
      </c>
      <c r="I62" s="42" t="s">
        <v>139</v>
      </c>
      <c r="J62" s="42">
        <v>15000</v>
      </c>
      <c r="K62" s="42" t="s">
        <v>53</v>
      </c>
      <c r="L62" s="55">
        <v>46.117647058823536</v>
      </c>
      <c r="M62" s="44">
        <f t="shared" si="5"/>
        <v>0.16666666666666666</v>
      </c>
      <c r="N62" s="43">
        <f t="shared" si="3"/>
        <v>7.6862745098039227</v>
      </c>
      <c r="O62" s="43">
        <f t="shared" si="6"/>
        <v>69.313725490196077</v>
      </c>
    </row>
    <row r="63" spans="1:15" x14ac:dyDescent="0.35">
      <c r="A63" s="38" t="s">
        <v>217</v>
      </c>
      <c r="B63" s="39" t="s">
        <v>218</v>
      </c>
      <c r="C63" s="38">
        <v>23000</v>
      </c>
      <c r="D63" s="40">
        <v>3</v>
      </c>
      <c r="E63" s="41">
        <v>49</v>
      </c>
      <c r="F63" s="41">
        <f t="shared" si="4"/>
        <v>147</v>
      </c>
      <c r="G63" s="42" t="s">
        <v>219</v>
      </c>
      <c r="H63" s="42" t="s">
        <v>220</v>
      </c>
      <c r="I63" s="42" t="s">
        <v>221</v>
      </c>
      <c r="J63" s="42">
        <v>23000</v>
      </c>
      <c r="K63" s="42"/>
      <c r="L63" s="55">
        <v>19.764705882352942</v>
      </c>
      <c r="M63" s="44">
        <f t="shared" si="5"/>
        <v>3</v>
      </c>
      <c r="N63" s="43">
        <f t="shared" si="3"/>
        <v>59.294117647058826</v>
      </c>
      <c r="O63" s="43">
        <f t="shared" si="6"/>
        <v>87.705882352941174</v>
      </c>
    </row>
    <row r="64" spans="1:15" x14ac:dyDescent="0.35">
      <c r="A64" s="38" t="s">
        <v>222</v>
      </c>
      <c r="B64" s="39" t="s">
        <v>223</v>
      </c>
      <c r="C64" s="38">
        <v>3500</v>
      </c>
      <c r="D64" s="40">
        <v>2</v>
      </c>
      <c r="E64" s="41">
        <v>94</v>
      </c>
      <c r="F64" s="41">
        <f t="shared" si="4"/>
        <v>188</v>
      </c>
      <c r="G64" s="42" t="s">
        <v>104</v>
      </c>
      <c r="H64" s="42" t="s">
        <v>105</v>
      </c>
      <c r="I64" s="42" t="s">
        <v>106</v>
      </c>
      <c r="J64" s="42">
        <v>3500</v>
      </c>
      <c r="K64" s="42"/>
      <c r="L64" s="55">
        <v>27.52941176470588</v>
      </c>
      <c r="M64" s="44">
        <f t="shared" si="5"/>
        <v>2</v>
      </c>
      <c r="N64" s="43">
        <f t="shared" si="3"/>
        <v>55.058823529411761</v>
      </c>
      <c r="O64" s="43">
        <f t="shared" si="6"/>
        <v>132.94117647058823</v>
      </c>
    </row>
    <row r="65" spans="1:15" x14ac:dyDescent="0.35">
      <c r="A65" s="38" t="s">
        <v>224</v>
      </c>
      <c r="B65" s="39" t="s">
        <v>225</v>
      </c>
      <c r="C65" s="38">
        <v>1000</v>
      </c>
      <c r="D65" s="40">
        <v>5</v>
      </c>
      <c r="E65" s="41">
        <v>32.75</v>
      </c>
      <c r="F65" s="41">
        <f t="shared" si="4"/>
        <v>163.75</v>
      </c>
      <c r="G65" s="42">
        <v>118180</v>
      </c>
      <c r="H65" s="42" t="s">
        <v>142</v>
      </c>
      <c r="I65" s="42" t="s">
        <v>143</v>
      </c>
      <c r="J65" s="42">
        <v>2000</v>
      </c>
      <c r="K65" s="42"/>
      <c r="L65" s="55">
        <v>12.129411764705884</v>
      </c>
      <c r="M65" s="44">
        <f t="shared" si="5"/>
        <v>2.5</v>
      </c>
      <c r="N65" s="43">
        <f t="shared" si="3"/>
        <v>30.32352941176471</v>
      </c>
      <c r="O65" s="43">
        <f t="shared" si="6"/>
        <v>133.4264705882353</v>
      </c>
    </row>
    <row r="66" spans="1:15" x14ac:dyDescent="0.35">
      <c r="A66" s="38" t="s">
        <v>226</v>
      </c>
      <c r="B66" s="39" t="s">
        <v>227</v>
      </c>
      <c r="C66" s="38">
        <v>13900</v>
      </c>
      <c r="D66" s="40">
        <v>1</v>
      </c>
      <c r="E66" s="41">
        <v>56</v>
      </c>
      <c r="F66" s="41">
        <f t="shared" si="4"/>
        <v>56</v>
      </c>
      <c r="G66" s="42" t="s">
        <v>228</v>
      </c>
      <c r="H66" s="42" t="s">
        <v>229</v>
      </c>
      <c r="I66" s="42" t="s">
        <v>230</v>
      </c>
      <c r="J66" s="42">
        <v>13900</v>
      </c>
      <c r="K66" s="42"/>
      <c r="L66" s="55">
        <v>46.952941176470596</v>
      </c>
      <c r="M66" s="44">
        <f t="shared" si="5"/>
        <v>1</v>
      </c>
      <c r="N66" s="43">
        <f t="shared" si="3"/>
        <v>46.952941176470596</v>
      </c>
      <c r="O66" s="43">
        <f t="shared" si="6"/>
        <v>9.0470588235294045</v>
      </c>
    </row>
    <row r="67" spans="1:15" x14ac:dyDescent="0.35">
      <c r="A67" s="38" t="s">
        <v>231</v>
      </c>
      <c r="B67" s="39" t="s">
        <v>232</v>
      </c>
      <c r="C67" s="38">
        <v>10000</v>
      </c>
      <c r="D67" s="40">
        <v>2</v>
      </c>
      <c r="E67" s="41">
        <v>69</v>
      </c>
      <c r="F67" s="41">
        <f t="shared" si="4"/>
        <v>138</v>
      </c>
      <c r="G67" s="42" t="s">
        <v>233</v>
      </c>
      <c r="H67" s="42" t="s">
        <v>234</v>
      </c>
      <c r="I67" s="42" t="s">
        <v>235</v>
      </c>
      <c r="J67" s="42">
        <v>10000</v>
      </c>
      <c r="K67" s="42"/>
      <c r="L67" s="55">
        <v>23.376470588235296</v>
      </c>
      <c r="M67" s="44">
        <f t="shared" si="5"/>
        <v>2</v>
      </c>
      <c r="N67" s="43">
        <f t="shared" si="3"/>
        <v>46.752941176470593</v>
      </c>
      <c r="O67" s="43">
        <f t="shared" si="6"/>
        <v>91.247058823529414</v>
      </c>
    </row>
    <row r="68" spans="1:15" x14ac:dyDescent="0.35">
      <c r="A68" s="38" t="s">
        <v>236</v>
      </c>
      <c r="B68" s="39" t="s">
        <v>237</v>
      </c>
      <c r="C68" s="38">
        <v>3200</v>
      </c>
      <c r="D68" s="40">
        <v>1</v>
      </c>
      <c r="E68" s="41">
        <v>103</v>
      </c>
      <c r="F68" s="41">
        <f t="shared" si="4"/>
        <v>103</v>
      </c>
      <c r="G68" s="42" t="s">
        <v>206</v>
      </c>
      <c r="H68" s="42" t="s">
        <v>207</v>
      </c>
      <c r="I68" s="42" t="s">
        <v>208</v>
      </c>
      <c r="J68" s="42">
        <v>3200</v>
      </c>
      <c r="K68" s="42"/>
      <c r="L68" s="55">
        <v>44.411764705882355</v>
      </c>
      <c r="M68" s="44">
        <f t="shared" si="5"/>
        <v>1</v>
      </c>
      <c r="N68" s="43">
        <f t="shared" si="3"/>
        <v>44.411764705882355</v>
      </c>
      <c r="O68" s="43">
        <f t="shared" si="6"/>
        <v>58.588235294117645</v>
      </c>
    </row>
    <row r="69" spans="1:15" x14ac:dyDescent="0.35">
      <c r="A69" s="38" t="s">
        <v>238</v>
      </c>
      <c r="B69" s="39" t="s">
        <v>239</v>
      </c>
      <c r="C69" s="38">
        <v>12000</v>
      </c>
      <c r="D69" s="40">
        <v>2</v>
      </c>
      <c r="E69" s="41">
        <v>101</v>
      </c>
      <c r="F69" s="41">
        <f t="shared" si="4"/>
        <v>202</v>
      </c>
      <c r="G69" s="42" t="s">
        <v>240</v>
      </c>
      <c r="H69" s="42" t="s">
        <v>241</v>
      </c>
      <c r="I69" s="42" t="s">
        <v>242</v>
      </c>
      <c r="J69" s="42">
        <v>12000</v>
      </c>
      <c r="K69" s="42"/>
      <c r="L69" s="55">
        <v>19.764705882352942</v>
      </c>
      <c r="M69" s="44">
        <f t="shared" si="5"/>
        <v>2</v>
      </c>
      <c r="N69" s="43">
        <f t="shared" si="3"/>
        <v>39.529411764705884</v>
      </c>
      <c r="O69" s="43">
        <f t="shared" si="6"/>
        <v>162.47058823529412</v>
      </c>
    </row>
    <row r="70" spans="1:15" x14ac:dyDescent="0.35">
      <c r="A70" s="38" t="s">
        <v>243</v>
      </c>
      <c r="B70" s="39" t="s">
        <v>244</v>
      </c>
      <c r="C70" s="38">
        <v>165</v>
      </c>
      <c r="D70" s="40">
        <v>2</v>
      </c>
      <c r="E70" s="41">
        <v>25.5</v>
      </c>
      <c r="F70" s="41">
        <f t="shared" si="4"/>
        <v>51</v>
      </c>
      <c r="G70" s="42">
        <v>118225</v>
      </c>
      <c r="H70" s="42" t="s">
        <v>245</v>
      </c>
      <c r="I70" s="42" t="s">
        <v>246</v>
      </c>
      <c r="J70" s="42">
        <v>415</v>
      </c>
      <c r="K70" s="42"/>
      <c r="L70" s="55">
        <v>22.529411764705884</v>
      </c>
      <c r="M70" s="44">
        <f t="shared" si="5"/>
        <v>0.79518072289156627</v>
      </c>
      <c r="N70" s="43">
        <f t="shared" si="3"/>
        <v>17.914953933380584</v>
      </c>
      <c r="O70" s="43">
        <f t="shared" si="6"/>
        <v>33.085046066619412</v>
      </c>
    </row>
    <row r="71" spans="1:15" x14ac:dyDescent="0.35">
      <c r="A71" s="38" t="s">
        <v>247</v>
      </c>
      <c r="B71" s="39" t="s">
        <v>248</v>
      </c>
      <c r="C71" s="38">
        <v>3100</v>
      </c>
      <c r="D71" s="40">
        <v>1</v>
      </c>
      <c r="E71" s="41">
        <v>44</v>
      </c>
      <c r="F71" s="41">
        <f t="shared" si="4"/>
        <v>44</v>
      </c>
      <c r="G71" s="42" t="s">
        <v>249</v>
      </c>
      <c r="H71" s="42" t="s">
        <v>250</v>
      </c>
      <c r="I71" s="42" t="s">
        <v>251</v>
      </c>
      <c r="J71" s="42">
        <v>12000</v>
      </c>
      <c r="K71" s="42" t="s">
        <v>53</v>
      </c>
      <c r="L71" s="55">
        <v>49</v>
      </c>
      <c r="M71" s="44">
        <f t="shared" si="5"/>
        <v>0.25833333333333336</v>
      </c>
      <c r="N71" s="43">
        <f t="shared" si="3"/>
        <v>12.658333333333335</v>
      </c>
      <c r="O71" s="43">
        <f t="shared" si="6"/>
        <v>31.341666666666665</v>
      </c>
    </row>
    <row r="72" spans="1:15" x14ac:dyDescent="0.35">
      <c r="A72" s="38" t="s">
        <v>252</v>
      </c>
      <c r="B72" s="39" t="s">
        <v>253</v>
      </c>
      <c r="C72" s="38">
        <v>1500</v>
      </c>
      <c r="D72" s="40">
        <v>1</v>
      </c>
      <c r="E72" s="41">
        <v>77</v>
      </c>
      <c r="F72" s="41">
        <f t="shared" si="4"/>
        <v>77</v>
      </c>
      <c r="G72" s="42" t="s">
        <v>254</v>
      </c>
      <c r="H72" s="42" t="s">
        <v>255</v>
      </c>
      <c r="I72" s="42" t="s">
        <v>256</v>
      </c>
      <c r="J72" s="42">
        <v>2800</v>
      </c>
      <c r="K72" s="42"/>
      <c r="L72" s="55">
        <v>43.529411764705884</v>
      </c>
      <c r="M72" s="44">
        <f t="shared" si="5"/>
        <v>0.5357142857142857</v>
      </c>
      <c r="N72" s="43">
        <f t="shared" si="3"/>
        <v>23.319327731092436</v>
      </c>
      <c r="O72" s="43">
        <f t="shared" si="6"/>
        <v>53.680672268907564</v>
      </c>
    </row>
    <row r="73" spans="1:15" x14ac:dyDescent="0.35">
      <c r="A73" s="38" t="s">
        <v>257</v>
      </c>
      <c r="B73" s="39" t="s">
        <v>258</v>
      </c>
      <c r="C73" s="38">
        <v>100</v>
      </c>
      <c r="D73" s="40">
        <v>2</v>
      </c>
      <c r="E73" s="41">
        <v>18</v>
      </c>
      <c r="F73" s="41">
        <f t="shared" si="4"/>
        <v>36</v>
      </c>
      <c r="G73" s="42">
        <v>118288</v>
      </c>
      <c r="H73" s="42" t="s">
        <v>166</v>
      </c>
      <c r="I73" s="42" t="s">
        <v>167</v>
      </c>
      <c r="J73" s="42">
        <v>200</v>
      </c>
      <c r="K73" s="42"/>
      <c r="L73" s="55">
        <v>17.952941176470588</v>
      </c>
      <c r="M73" s="44">
        <f t="shared" si="5"/>
        <v>1</v>
      </c>
      <c r="N73" s="43">
        <f t="shared" si="3"/>
        <v>17.952941176470588</v>
      </c>
      <c r="O73" s="43">
        <f t="shared" si="6"/>
        <v>18.047058823529412</v>
      </c>
    </row>
    <row r="74" spans="1:15" x14ac:dyDescent="0.35">
      <c r="A74" s="38" t="s">
        <v>259</v>
      </c>
      <c r="B74" s="39" t="s">
        <v>260</v>
      </c>
      <c r="C74" s="38">
        <v>1200</v>
      </c>
      <c r="D74" s="40">
        <v>2</v>
      </c>
      <c r="E74" s="41">
        <v>39</v>
      </c>
      <c r="F74" s="41">
        <f t="shared" si="4"/>
        <v>78</v>
      </c>
      <c r="G74" s="42" t="s">
        <v>261</v>
      </c>
      <c r="H74" s="42" t="s">
        <v>262</v>
      </c>
      <c r="I74" s="42" t="s">
        <v>263</v>
      </c>
      <c r="J74" s="42">
        <v>2600</v>
      </c>
      <c r="K74" s="42"/>
      <c r="L74" s="55">
        <v>19.411764705882355</v>
      </c>
      <c r="M74" s="44">
        <f t="shared" si="5"/>
        <v>0.92307692307692313</v>
      </c>
      <c r="N74" s="43">
        <f t="shared" si="3"/>
        <v>17.918552036199099</v>
      </c>
      <c r="O74" s="43">
        <f t="shared" si="6"/>
        <v>60.081447963800898</v>
      </c>
    </row>
    <row r="75" spans="1:15" x14ac:dyDescent="0.35">
      <c r="A75" s="38" t="s">
        <v>264</v>
      </c>
      <c r="B75" s="39" t="s">
        <v>265</v>
      </c>
      <c r="C75" s="38">
        <v>6000</v>
      </c>
      <c r="D75" s="40">
        <v>1</v>
      </c>
      <c r="E75" s="41">
        <v>177</v>
      </c>
      <c r="F75" s="41">
        <f t="shared" ref="F75:F103" si="7">SUM(D75*E75)</f>
        <v>177</v>
      </c>
      <c r="G75" s="42" t="s">
        <v>266</v>
      </c>
      <c r="H75" s="42" t="s">
        <v>267</v>
      </c>
      <c r="I75" s="42" t="s">
        <v>268</v>
      </c>
      <c r="J75" s="42">
        <v>20000</v>
      </c>
      <c r="K75" s="42" t="s">
        <v>53</v>
      </c>
      <c r="L75" s="55">
        <v>45.529411764705884</v>
      </c>
      <c r="M75" s="44">
        <f t="shared" ref="M75:M103" si="8">SUM(C75/J75)*D75</f>
        <v>0.3</v>
      </c>
      <c r="N75" s="43">
        <f t="shared" si="3"/>
        <v>13.658823529411764</v>
      </c>
      <c r="O75" s="43">
        <f t="shared" ref="O75:O106" si="9">SUM(F75-N75)</f>
        <v>163.34117647058824</v>
      </c>
    </row>
    <row r="76" spans="1:15" x14ac:dyDescent="0.35">
      <c r="A76" s="38" t="s">
        <v>269</v>
      </c>
      <c r="B76" s="39" t="s">
        <v>270</v>
      </c>
      <c r="C76" s="38">
        <v>1500</v>
      </c>
      <c r="D76" s="40">
        <v>1</v>
      </c>
      <c r="E76" s="41">
        <v>77</v>
      </c>
      <c r="F76" s="41">
        <f t="shared" si="7"/>
        <v>77</v>
      </c>
      <c r="G76" s="42">
        <v>201380</v>
      </c>
      <c r="H76" s="42" t="s">
        <v>158</v>
      </c>
      <c r="I76" s="42" t="s">
        <v>159</v>
      </c>
      <c r="J76" s="42">
        <v>7500</v>
      </c>
      <c r="K76" s="42" t="s">
        <v>53</v>
      </c>
      <c r="L76" s="55">
        <v>35.764705882352942</v>
      </c>
      <c r="M76" s="44">
        <f t="shared" si="8"/>
        <v>0.2</v>
      </c>
      <c r="N76" s="43">
        <f t="shared" ref="N76:N103" si="10">SUM(L76*M76)</f>
        <v>7.1529411764705886</v>
      </c>
      <c r="O76" s="43">
        <f t="shared" si="9"/>
        <v>69.847058823529409</v>
      </c>
    </row>
    <row r="77" spans="1:15" x14ac:dyDescent="0.35">
      <c r="A77" s="38" t="s">
        <v>271</v>
      </c>
      <c r="B77" s="39" t="s">
        <v>272</v>
      </c>
      <c r="C77" s="38">
        <v>120</v>
      </c>
      <c r="D77" s="40">
        <v>2</v>
      </c>
      <c r="E77" s="41">
        <v>17</v>
      </c>
      <c r="F77" s="41">
        <f t="shared" si="7"/>
        <v>34</v>
      </c>
      <c r="G77" s="42">
        <v>118287</v>
      </c>
      <c r="H77" s="42" t="s">
        <v>125</v>
      </c>
      <c r="I77" s="42" t="s">
        <v>126</v>
      </c>
      <c r="J77" s="42">
        <v>240</v>
      </c>
      <c r="K77" s="42"/>
      <c r="L77" s="55">
        <v>16.964705882352941</v>
      </c>
      <c r="M77" s="44">
        <f t="shared" si="8"/>
        <v>1</v>
      </c>
      <c r="N77" s="43">
        <f t="shared" si="10"/>
        <v>16.964705882352941</v>
      </c>
      <c r="O77" s="43">
        <f t="shared" si="9"/>
        <v>17.035294117647059</v>
      </c>
    </row>
    <row r="78" spans="1:15" x14ac:dyDescent="0.35">
      <c r="A78" s="38" t="s">
        <v>273</v>
      </c>
      <c r="B78" s="39" t="s">
        <v>274</v>
      </c>
      <c r="C78" s="38">
        <v>480</v>
      </c>
      <c r="D78" s="40">
        <v>2</v>
      </c>
      <c r="E78" s="41">
        <v>47.375</v>
      </c>
      <c r="F78" s="41">
        <f t="shared" si="7"/>
        <v>94.75</v>
      </c>
      <c r="G78" s="42">
        <v>117564</v>
      </c>
      <c r="H78" s="42" t="s">
        <v>275</v>
      </c>
      <c r="I78" s="42" t="s">
        <v>276</v>
      </c>
      <c r="J78" s="42">
        <v>480</v>
      </c>
      <c r="K78" s="42"/>
      <c r="L78" s="55">
        <v>16.305882352941175</v>
      </c>
      <c r="M78" s="44">
        <f t="shared" si="8"/>
        <v>2</v>
      </c>
      <c r="N78" s="43">
        <f t="shared" si="10"/>
        <v>32.611764705882351</v>
      </c>
      <c r="O78" s="43">
        <f t="shared" si="9"/>
        <v>62.138235294117649</v>
      </c>
    </row>
    <row r="79" spans="1:15" x14ac:dyDescent="0.35">
      <c r="A79" s="38" t="s">
        <v>277</v>
      </c>
      <c r="B79" s="39" t="s">
        <v>278</v>
      </c>
      <c r="C79" s="38">
        <v>480</v>
      </c>
      <c r="D79" s="40">
        <v>2</v>
      </c>
      <c r="E79" s="41">
        <v>48.25</v>
      </c>
      <c r="F79" s="41">
        <f t="shared" si="7"/>
        <v>96.5</v>
      </c>
      <c r="G79" s="42">
        <v>118132</v>
      </c>
      <c r="H79" s="42" t="s">
        <v>279</v>
      </c>
      <c r="I79" s="42" t="s">
        <v>280</v>
      </c>
      <c r="J79" s="42">
        <v>480</v>
      </c>
      <c r="K79" s="42"/>
      <c r="L79" s="55">
        <v>16.223529411764709</v>
      </c>
      <c r="M79" s="44">
        <f t="shared" si="8"/>
        <v>2</v>
      </c>
      <c r="N79" s="43">
        <f t="shared" si="10"/>
        <v>32.447058823529417</v>
      </c>
      <c r="O79" s="43">
        <f t="shared" si="9"/>
        <v>64.052941176470583</v>
      </c>
    </row>
    <row r="80" spans="1:15" x14ac:dyDescent="0.35">
      <c r="A80" s="38" t="s">
        <v>281</v>
      </c>
      <c r="B80" s="39" t="s">
        <v>282</v>
      </c>
      <c r="C80" s="38">
        <v>165</v>
      </c>
      <c r="D80" s="40">
        <v>2</v>
      </c>
      <c r="E80" s="41">
        <v>29.25</v>
      </c>
      <c r="F80" s="41">
        <f t="shared" si="7"/>
        <v>58.5</v>
      </c>
      <c r="G80" s="42">
        <v>117344</v>
      </c>
      <c r="H80" s="42" t="s">
        <v>283</v>
      </c>
      <c r="I80" s="42" t="s">
        <v>284</v>
      </c>
      <c r="J80" s="42">
        <v>165</v>
      </c>
      <c r="K80" s="42"/>
      <c r="L80" s="55">
        <v>15.882352941176471</v>
      </c>
      <c r="M80" s="44">
        <f t="shared" si="8"/>
        <v>2</v>
      </c>
      <c r="N80" s="43">
        <f t="shared" si="10"/>
        <v>31.764705882352942</v>
      </c>
      <c r="O80" s="43">
        <f t="shared" si="9"/>
        <v>26.735294117647058</v>
      </c>
    </row>
    <row r="81" spans="1:15" x14ac:dyDescent="0.35">
      <c r="A81" s="38" t="s">
        <v>285</v>
      </c>
      <c r="B81" s="39" t="s">
        <v>286</v>
      </c>
      <c r="C81" s="38">
        <v>2600</v>
      </c>
      <c r="D81" s="40">
        <v>1</v>
      </c>
      <c r="E81" s="41">
        <v>145</v>
      </c>
      <c r="F81" s="41">
        <f t="shared" si="7"/>
        <v>145</v>
      </c>
      <c r="G81" s="42" t="s">
        <v>287</v>
      </c>
      <c r="H81" s="42" t="s">
        <v>288</v>
      </c>
      <c r="I81" s="42" t="s">
        <v>289</v>
      </c>
      <c r="J81" s="42">
        <v>3200</v>
      </c>
      <c r="K81" s="42" t="s">
        <v>53</v>
      </c>
      <c r="L81" s="55">
        <v>31.176470588235293</v>
      </c>
      <c r="M81" s="44">
        <f t="shared" si="8"/>
        <v>0.8125</v>
      </c>
      <c r="N81" s="43">
        <f t="shared" si="10"/>
        <v>25.330882352941178</v>
      </c>
      <c r="O81" s="43">
        <f t="shared" si="9"/>
        <v>119.66911764705883</v>
      </c>
    </row>
    <row r="82" spans="1:15" x14ac:dyDescent="0.35">
      <c r="A82" s="38" t="s">
        <v>290</v>
      </c>
      <c r="B82" s="39" t="s">
        <v>291</v>
      </c>
      <c r="C82" s="38">
        <v>2600</v>
      </c>
      <c r="D82" s="40">
        <v>1</v>
      </c>
      <c r="E82" s="41">
        <v>145</v>
      </c>
      <c r="F82" s="41">
        <f t="shared" si="7"/>
        <v>145</v>
      </c>
      <c r="G82" s="42" t="s">
        <v>292</v>
      </c>
      <c r="H82" s="42" t="s">
        <v>293</v>
      </c>
      <c r="I82" s="42" t="s">
        <v>294</v>
      </c>
      <c r="J82" s="42">
        <v>3200</v>
      </c>
      <c r="K82" s="42" t="s">
        <v>53</v>
      </c>
      <c r="L82" s="55">
        <v>31.176470588235293</v>
      </c>
      <c r="M82" s="44">
        <f t="shared" si="8"/>
        <v>0.8125</v>
      </c>
      <c r="N82" s="43">
        <f t="shared" si="10"/>
        <v>25.330882352941178</v>
      </c>
      <c r="O82" s="43">
        <f t="shared" si="9"/>
        <v>119.66911764705883</v>
      </c>
    </row>
    <row r="83" spans="1:15" x14ac:dyDescent="0.35">
      <c r="A83" s="38" t="s">
        <v>295</v>
      </c>
      <c r="B83" s="39" t="s">
        <v>296</v>
      </c>
      <c r="C83" s="38">
        <v>2600</v>
      </c>
      <c r="D83" s="40">
        <v>1</v>
      </c>
      <c r="E83" s="41">
        <v>145</v>
      </c>
      <c r="F83" s="41">
        <f t="shared" si="7"/>
        <v>145</v>
      </c>
      <c r="G83" s="42" t="s">
        <v>297</v>
      </c>
      <c r="H83" s="42" t="s">
        <v>298</v>
      </c>
      <c r="I83" s="42" t="s">
        <v>299</v>
      </c>
      <c r="J83" s="42">
        <v>3200</v>
      </c>
      <c r="K83" s="42" t="s">
        <v>53</v>
      </c>
      <c r="L83" s="55">
        <v>31.176470588235293</v>
      </c>
      <c r="M83" s="44">
        <f t="shared" si="8"/>
        <v>0.8125</v>
      </c>
      <c r="N83" s="43">
        <f t="shared" si="10"/>
        <v>25.330882352941178</v>
      </c>
      <c r="O83" s="43">
        <f t="shared" si="9"/>
        <v>119.66911764705883</v>
      </c>
    </row>
    <row r="84" spans="1:15" x14ac:dyDescent="0.35">
      <c r="A84" s="38" t="s">
        <v>300</v>
      </c>
      <c r="B84" s="39" t="s">
        <v>301</v>
      </c>
      <c r="C84" s="38">
        <v>2200</v>
      </c>
      <c r="D84" s="40">
        <v>1</v>
      </c>
      <c r="E84" s="41">
        <v>102</v>
      </c>
      <c r="F84" s="41">
        <f t="shared" si="7"/>
        <v>102</v>
      </c>
      <c r="G84" s="42" t="s">
        <v>302</v>
      </c>
      <c r="H84" s="42" t="s">
        <v>303</v>
      </c>
      <c r="I84" s="42" t="s">
        <v>304</v>
      </c>
      <c r="J84" s="42">
        <v>4600</v>
      </c>
      <c r="K84" s="42" t="s">
        <v>53</v>
      </c>
      <c r="L84" s="55">
        <v>36.529411764705884</v>
      </c>
      <c r="M84" s="44">
        <f t="shared" si="8"/>
        <v>0.47826086956521741</v>
      </c>
      <c r="N84" s="43">
        <f t="shared" si="10"/>
        <v>17.47058823529412</v>
      </c>
      <c r="O84" s="43">
        <f t="shared" si="9"/>
        <v>84.529411764705884</v>
      </c>
    </row>
    <row r="85" spans="1:15" x14ac:dyDescent="0.35">
      <c r="A85" s="38" t="s">
        <v>305</v>
      </c>
      <c r="B85" s="39" t="s">
        <v>306</v>
      </c>
      <c r="C85" s="38">
        <v>415</v>
      </c>
      <c r="D85" s="40">
        <v>1</v>
      </c>
      <c r="E85" s="41">
        <v>56</v>
      </c>
      <c r="F85" s="41">
        <f t="shared" si="7"/>
        <v>56</v>
      </c>
      <c r="G85" s="42">
        <v>118225</v>
      </c>
      <c r="H85" s="42" t="s">
        <v>245</v>
      </c>
      <c r="I85" s="42" t="s">
        <v>246</v>
      </c>
      <c r="J85" s="42">
        <v>415</v>
      </c>
      <c r="K85" s="42"/>
      <c r="L85" s="55">
        <v>22.529411764705884</v>
      </c>
      <c r="M85" s="44">
        <f t="shared" si="8"/>
        <v>1</v>
      </c>
      <c r="N85" s="43">
        <f t="shared" si="10"/>
        <v>22.529411764705884</v>
      </c>
      <c r="O85" s="43">
        <f t="shared" si="9"/>
        <v>33.470588235294116</v>
      </c>
    </row>
    <row r="86" spans="1:15" x14ac:dyDescent="0.35">
      <c r="A86" s="38" t="s">
        <v>307</v>
      </c>
      <c r="B86" s="39" t="s">
        <v>308</v>
      </c>
      <c r="C86" s="38">
        <v>3000</v>
      </c>
      <c r="D86" s="40">
        <v>1</v>
      </c>
      <c r="E86" s="41">
        <v>67</v>
      </c>
      <c r="F86" s="41">
        <f t="shared" si="7"/>
        <v>67</v>
      </c>
      <c r="G86" s="42" t="s">
        <v>309</v>
      </c>
      <c r="H86" s="42" t="s">
        <v>310</v>
      </c>
      <c r="I86" s="42" t="s">
        <v>311</v>
      </c>
      <c r="J86" s="42">
        <v>6000</v>
      </c>
      <c r="K86" s="42"/>
      <c r="L86" s="55">
        <v>21.176470588235293</v>
      </c>
      <c r="M86" s="44">
        <f t="shared" si="8"/>
        <v>0.5</v>
      </c>
      <c r="N86" s="43">
        <f t="shared" si="10"/>
        <v>10.588235294117647</v>
      </c>
      <c r="O86" s="43">
        <f t="shared" si="9"/>
        <v>56.411764705882355</v>
      </c>
    </row>
    <row r="87" spans="1:15" x14ac:dyDescent="0.35">
      <c r="A87" s="38" t="s">
        <v>312</v>
      </c>
      <c r="B87" s="39" t="s">
        <v>218</v>
      </c>
      <c r="C87" s="38">
        <v>23000</v>
      </c>
      <c r="D87" s="40">
        <v>1</v>
      </c>
      <c r="E87" s="41">
        <v>85</v>
      </c>
      <c r="F87" s="41">
        <f t="shared" si="7"/>
        <v>85</v>
      </c>
      <c r="G87" s="42" t="s">
        <v>219</v>
      </c>
      <c r="H87" s="42" t="s">
        <v>220</v>
      </c>
      <c r="I87" s="42" t="s">
        <v>221</v>
      </c>
      <c r="J87" s="42">
        <v>23000</v>
      </c>
      <c r="K87" s="42"/>
      <c r="L87" s="55">
        <v>19.764705882352942</v>
      </c>
      <c r="M87" s="44">
        <f t="shared" si="8"/>
        <v>1</v>
      </c>
      <c r="N87" s="43">
        <f t="shared" si="10"/>
        <v>19.764705882352942</v>
      </c>
      <c r="O87" s="43">
        <f t="shared" si="9"/>
        <v>65.235294117647058</v>
      </c>
    </row>
    <row r="88" spans="1:15" x14ac:dyDescent="0.35">
      <c r="A88" s="38" t="s">
        <v>313</v>
      </c>
      <c r="B88" s="39" t="s">
        <v>314</v>
      </c>
      <c r="C88" s="38">
        <v>600</v>
      </c>
      <c r="D88" s="40">
        <v>1</v>
      </c>
      <c r="E88" s="41">
        <v>51</v>
      </c>
      <c r="F88" s="41">
        <f t="shared" si="7"/>
        <v>51</v>
      </c>
      <c r="G88" s="42">
        <v>118224</v>
      </c>
      <c r="H88" s="42" t="s">
        <v>315</v>
      </c>
      <c r="I88" s="42" t="s">
        <v>316</v>
      </c>
      <c r="J88" s="42">
        <v>600</v>
      </c>
      <c r="K88" s="42"/>
      <c r="L88" s="55">
        <v>19.247058823529411</v>
      </c>
      <c r="M88" s="44">
        <f t="shared" si="8"/>
        <v>1</v>
      </c>
      <c r="N88" s="43">
        <f t="shared" si="10"/>
        <v>19.247058823529411</v>
      </c>
      <c r="O88" s="43">
        <f t="shared" si="9"/>
        <v>31.752941176470589</v>
      </c>
    </row>
    <row r="89" spans="1:15" x14ac:dyDescent="0.35">
      <c r="A89" s="38" t="s">
        <v>317</v>
      </c>
      <c r="B89" s="39" t="s">
        <v>318</v>
      </c>
      <c r="C89" s="38">
        <v>330</v>
      </c>
      <c r="D89" s="40">
        <v>1</v>
      </c>
      <c r="E89" s="41">
        <v>52</v>
      </c>
      <c r="F89" s="41">
        <f t="shared" si="7"/>
        <v>52</v>
      </c>
      <c r="G89" s="42">
        <v>118133</v>
      </c>
      <c r="H89" s="42" t="s">
        <v>319</v>
      </c>
      <c r="I89" s="42" t="s">
        <v>320</v>
      </c>
      <c r="J89" s="42">
        <v>330</v>
      </c>
      <c r="K89" s="42"/>
      <c r="L89" s="55">
        <v>18.870588235294118</v>
      </c>
      <c r="M89" s="44">
        <f t="shared" si="8"/>
        <v>1</v>
      </c>
      <c r="N89" s="43">
        <f t="shared" si="10"/>
        <v>18.870588235294118</v>
      </c>
      <c r="O89" s="43">
        <f t="shared" si="9"/>
        <v>33.129411764705878</v>
      </c>
    </row>
    <row r="90" spans="1:15" x14ac:dyDescent="0.35">
      <c r="A90" s="38" t="s">
        <v>321</v>
      </c>
      <c r="B90" s="39" t="s">
        <v>322</v>
      </c>
      <c r="C90" s="38">
        <v>330</v>
      </c>
      <c r="D90" s="40">
        <v>1</v>
      </c>
      <c r="E90" s="41">
        <v>52</v>
      </c>
      <c r="F90" s="41">
        <f t="shared" si="7"/>
        <v>52</v>
      </c>
      <c r="G90" s="42">
        <v>117565</v>
      </c>
      <c r="H90" s="42" t="s">
        <v>323</v>
      </c>
      <c r="I90" s="42" t="s">
        <v>324</v>
      </c>
      <c r="J90" s="42">
        <v>330</v>
      </c>
      <c r="K90" s="42"/>
      <c r="L90" s="55">
        <v>18.247058823529411</v>
      </c>
      <c r="M90" s="44">
        <f t="shared" si="8"/>
        <v>1</v>
      </c>
      <c r="N90" s="43">
        <f t="shared" si="10"/>
        <v>18.247058823529411</v>
      </c>
      <c r="O90" s="43">
        <f t="shared" si="9"/>
        <v>33.752941176470586</v>
      </c>
    </row>
    <row r="91" spans="1:15" x14ac:dyDescent="0.35">
      <c r="A91" s="38" t="s">
        <v>325</v>
      </c>
      <c r="B91" s="39" t="s">
        <v>326</v>
      </c>
      <c r="C91" s="38">
        <v>300</v>
      </c>
      <c r="D91" s="40">
        <v>1</v>
      </c>
      <c r="E91" s="41">
        <v>26</v>
      </c>
      <c r="F91" s="41">
        <f t="shared" si="7"/>
        <v>26</v>
      </c>
      <c r="G91" s="42">
        <v>118076</v>
      </c>
      <c r="H91" s="42" t="s">
        <v>327</v>
      </c>
      <c r="I91" s="42" t="s">
        <v>328</v>
      </c>
      <c r="J91" s="42">
        <v>300</v>
      </c>
      <c r="K91" s="42"/>
      <c r="L91" s="55">
        <v>16.929411764705883</v>
      </c>
      <c r="M91" s="44">
        <f t="shared" si="8"/>
        <v>1</v>
      </c>
      <c r="N91" s="43">
        <f t="shared" si="10"/>
        <v>16.929411764705883</v>
      </c>
      <c r="O91" s="43">
        <f t="shared" si="9"/>
        <v>9.0705882352941174</v>
      </c>
    </row>
    <row r="92" spans="1:15" x14ac:dyDescent="0.35">
      <c r="A92" s="38" t="s">
        <v>329</v>
      </c>
      <c r="B92" s="39" t="s">
        <v>330</v>
      </c>
      <c r="C92" s="38">
        <v>1500</v>
      </c>
      <c r="D92" s="40">
        <v>2</v>
      </c>
      <c r="E92" s="41">
        <v>14</v>
      </c>
      <c r="F92" s="41">
        <f t="shared" si="7"/>
        <v>28</v>
      </c>
      <c r="G92" s="42">
        <v>118092</v>
      </c>
      <c r="H92" s="42" t="s">
        <v>331</v>
      </c>
      <c r="I92" s="42" t="s">
        <v>332</v>
      </c>
      <c r="J92" s="42">
        <v>1500</v>
      </c>
      <c r="K92" s="42"/>
      <c r="L92" s="55">
        <v>8.4117647058823533</v>
      </c>
      <c r="M92" s="44">
        <f t="shared" si="8"/>
        <v>2</v>
      </c>
      <c r="N92" s="43">
        <f t="shared" si="10"/>
        <v>16.823529411764707</v>
      </c>
      <c r="O92" s="43">
        <f t="shared" si="9"/>
        <v>11.176470588235293</v>
      </c>
    </row>
    <row r="93" spans="1:15" x14ac:dyDescent="0.35">
      <c r="A93" s="38" t="s">
        <v>333</v>
      </c>
      <c r="B93" s="39" t="s">
        <v>334</v>
      </c>
      <c r="C93" s="38">
        <v>1500</v>
      </c>
      <c r="D93" s="40">
        <v>2</v>
      </c>
      <c r="E93" s="41">
        <v>14</v>
      </c>
      <c r="F93" s="41">
        <f t="shared" si="7"/>
        <v>28</v>
      </c>
      <c r="G93" s="42">
        <v>118093</v>
      </c>
      <c r="H93" s="42" t="s">
        <v>335</v>
      </c>
      <c r="I93" s="42" t="s">
        <v>336</v>
      </c>
      <c r="J93" s="42">
        <v>1500</v>
      </c>
      <c r="K93" s="42"/>
      <c r="L93" s="55">
        <v>8.4117647058823533</v>
      </c>
      <c r="M93" s="44">
        <f t="shared" si="8"/>
        <v>2</v>
      </c>
      <c r="N93" s="43">
        <f t="shared" si="10"/>
        <v>16.823529411764707</v>
      </c>
      <c r="O93" s="43">
        <f t="shared" si="9"/>
        <v>11.176470588235293</v>
      </c>
    </row>
    <row r="94" spans="1:15" x14ac:dyDescent="0.35">
      <c r="A94" s="38" t="s">
        <v>337</v>
      </c>
      <c r="B94" s="39" t="s">
        <v>338</v>
      </c>
      <c r="C94" s="38">
        <v>1500</v>
      </c>
      <c r="D94" s="40">
        <v>2</v>
      </c>
      <c r="E94" s="41">
        <v>14</v>
      </c>
      <c r="F94" s="41">
        <f t="shared" si="7"/>
        <v>28</v>
      </c>
      <c r="G94" s="42">
        <v>118094</v>
      </c>
      <c r="H94" s="42" t="s">
        <v>339</v>
      </c>
      <c r="I94" s="42" t="s">
        <v>340</v>
      </c>
      <c r="J94" s="42">
        <v>1500</v>
      </c>
      <c r="K94" s="42"/>
      <c r="L94" s="55">
        <v>8.4117647058823533</v>
      </c>
      <c r="M94" s="44">
        <f t="shared" si="8"/>
        <v>2</v>
      </c>
      <c r="N94" s="43">
        <f t="shared" si="10"/>
        <v>16.823529411764707</v>
      </c>
      <c r="O94" s="43">
        <f t="shared" si="9"/>
        <v>11.176470588235293</v>
      </c>
    </row>
    <row r="95" spans="1:15" x14ac:dyDescent="0.35">
      <c r="A95" s="38" t="s">
        <v>341</v>
      </c>
      <c r="B95" s="39" t="s">
        <v>342</v>
      </c>
      <c r="C95" s="38">
        <v>300</v>
      </c>
      <c r="D95" s="40">
        <v>1</v>
      </c>
      <c r="E95" s="41">
        <v>30</v>
      </c>
      <c r="F95" s="41">
        <f t="shared" si="7"/>
        <v>30</v>
      </c>
      <c r="G95" s="42">
        <v>118078</v>
      </c>
      <c r="H95" s="42" t="s">
        <v>343</v>
      </c>
      <c r="I95" s="42" t="s">
        <v>344</v>
      </c>
      <c r="J95" s="42">
        <v>300</v>
      </c>
      <c r="K95" s="42"/>
      <c r="L95" s="55">
        <v>16.400000000000002</v>
      </c>
      <c r="M95" s="44">
        <f t="shared" si="8"/>
        <v>1</v>
      </c>
      <c r="N95" s="43">
        <f t="shared" si="10"/>
        <v>16.400000000000002</v>
      </c>
      <c r="O95" s="43">
        <f t="shared" si="9"/>
        <v>13.599999999999998</v>
      </c>
    </row>
    <row r="96" spans="1:15" x14ac:dyDescent="0.35">
      <c r="A96" s="38" t="s">
        <v>345</v>
      </c>
      <c r="B96" s="39" t="s">
        <v>346</v>
      </c>
      <c r="C96" s="38">
        <v>825</v>
      </c>
      <c r="D96" s="40">
        <v>1</v>
      </c>
      <c r="E96" s="41">
        <v>25</v>
      </c>
      <c r="F96" s="41">
        <f t="shared" si="7"/>
        <v>25</v>
      </c>
      <c r="G96" s="42">
        <v>118085</v>
      </c>
      <c r="H96" s="42" t="s">
        <v>347</v>
      </c>
      <c r="I96" s="42" t="s">
        <v>348</v>
      </c>
      <c r="J96" s="42">
        <v>825</v>
      </c>
      <c r="K96" s="42"/>
      <c r="L96" s="55">
        <v>9.7764705882352949</v>
      </c>
      <c r="M96" s="44">
        <f t="shared" si="8"/>
        <v>1</v>
      </c>
      <c r="N96" s="43">
        <f t="shared" si="10"/>
        <v>9.7764705882352949</v>
      </c>
      <c r="O96" s="43">
        <f t="shared" si="9"/>
        <v>15.223529411764705</v>
      </c>
    </row>
    <row r="97" spans="1:15" x14ac:dyDescent="0.35">
      <c r="A97" s="38" t="s">
        <v>349</v>
      </c>
      <c r="B97" s="39" t="s">
        <v>350</v>
      </c>
      <c r="C97" s="38">
        <v>825</v>
      </c>
      <c r="D97" s="40">
        <v>1</v>
      </c>
      <c r="E97" s="41">
        <v>25</v>
      </c>
      <c r="F97" s="41">
        <f t="shared" si="7"/>
        <v>25</v>
      </c>
      <c r="G97" s="42">
        <v>118086</v>
      </c>
      <c r="H97" s="42" t="s">
        <v>351</v>
      </c>
      <c r="I97" s="42" t="s">
        <v>352</v>
      </c>
      <c r="J97" s="42">
        <v>825</v>
      </c>
      <c r="K97" s="42"/>
      <c r="L97" s="55">
        <v>9.7764705882352949</v>
      </c>
      <c r="M97" s="44">
        <f t="shared" si="8"/>
        <v>1</v>
      </c>
      <c r="N97" s="43">
        <f t="shared" si="10"/>
        <v>9.7764705882352949</v>
      </c>
      <c r="O97" s="43">
        <f t="shared" si="9"/>
        <v>15.223529411764705</v>
      </c>
    </row>
    <row r="98" spans="1:15" x14ac:dyDescent="0.35">
      <c r="A98" s="38" t="s">
        <v>353</v>
      </c>
      <c r="B98" s="39" t="s">
        <v>354</v>
      </c>
      <c r="C98" s="38">
        <v>825</v>
      </c>
      <c r="D98" s="40">
        <v>1</v>
      </c>
      <c r="E98" s="41">
        <v>25</v>
      </c>
      <c r="F98" s="41">
        <f t="shared" si="7"/>
        <v>25</v>
      </c>
      <c r="G98" s="42">
        <v>118084</v>
      </c>
      <c r="H98" s="42" t="s">
        <v>355</v>
      </c>
      <c r="I98" s="42" t="s">
        <v>356</v>
      </c>
      <c r="J98" s="42">
        <v>825</v>
      </c>
      <c r="K98" s="42"/>
      <c r="L98" s="55">
        <v>9.7764705882352949</v>
      </c>
      <c r="M98" s="44">
        <f t="shared" si="8"/>
        <v>1</v>
      </c>
      <c r="N98" s="43">
        <f t="shared" si="10"/>
        <v>9.7764705882352949</v>
      </c>
      <c r="O98" s="43">
        <f t="shared" si="9"/>
        <v>15.223529411764705</v>
      </c>
    </row>
    <row r="99" spans="1:15" x14ac:dyDescent="0.35">
      <c r="A99" s="38" t="s">
        <v>357</v>
      </c>
      <c r="B99" s="39" t="s">
        <v>358</v>
      </c>
      <c r="C99" s="38">
        <v>2300</v>
      </c>
      <c r="D99" s="40">
        <v>1</v>
      </c>
      <c r="E99" s="41">
        <v>15.5</v>
      </c>
      <c r="F99" s="41">
        <f t="shared" si="7"/>
        <v>15.5</v>
      </c>
      <c r="G99" s="42">
        <v>118091</v>
      </c>
      <c r="H99" s="42" t="s">
        <v>359</v>
      </c>
      <c r="I99" s="42" t="s">
        <v>360</v>
      </c>
      <c r="J99" s="42">
        <v>2300</v>
      </c>
      <c r="K99" s="42"/>
      <c r="L99" s="55">
        <v>9.5294117647058822</v>
      </c>
      <c r="M99" s="44">
        <f t="shared" si="8"/>
        <v>1</v>
      </c>
      <c r="N99" s="43">
        <f t="shared" si="10"/>
        <v>9.5294117647058822</v>
      </c>
      <c r="O99" s="43">
        <f t="shared" si="9"/>
        <v>5.9705882352941178</v>
      </c>
    </row>
    <row r="100" spans="1:15" x14ac:dyDescent="0.35">
      <c r="A100" s="38" t="s">
        <v>361</v>
      </c>
      <c r="B100" s="39" t="s">
        <v>362</v>
      </c>
      <c r="C100" s="38">
        <v>2300</v>
      </c>
      <c r="D100" s="40">
        <v>1</v>
      </c>
      <c r="E100" s="41">
        <v>51.5</v>
      </c>
      <c r="F100" s="41">
        <f t="shared" si="7"/>
        <v>51.5</v>
      </c>
      <c r="G100" s="42">
        <v>118091</v>
      </c>
      <c r="H100" s="42" t="s">
        <v>359</v>
      </c>
      <c r="I100" s="42" t="s">
        <v>360</v>
      </c>
      <c r="J100" s="42">
        <v>2300</v>
      </c>
      <c r="K100" s="42"/>
      <c r="L100" s="55">
        <v>9.5294117647058822</v>
      </c>
      <c r="M100" s="44">
        <f t="shared" si="8"/>
        <v>1</v>
      </c>
      <c r="N100" s="43">
        <f t="shared" si="10"/>
        <v>9.5294117647058822</v>
      </c>
      <c r="O100" s="43">
        <f t="shared" si="9"/>
        <v>41.970588235294116</v>
      </c>
    </row>
    <row r="101" spans="1:15" x14ac:dyDescent="0.35">
      <c r="A101" s="38" t="s">
        <v>363</v>
      </c>
      <c r="B101" s="39" t="s">
        <v>364</v>
      </c>
      <c r="C101" s="38">
        <v>1000</v>
      </c>
      <c r="D101" s="40">
        <v>1</v>
      </c>
      <c r="E101" s="41">
        <v>43</v>
      </c>
      <c r="F101" s="41">
        <f t="shared" si="7"/>
        <v>43</v>
      </c>
      <c r="G101" s="42">
        <v>118083</v>
      </c>
      <c r="H101" s="42" t="s">
        <v>365</v>
      </c>
      <c r="I101" s="42" t="s">
        <v>366</v>
      </c>
      <c r="J101" s="42">
        <v>1000</v>
      </c>
      <c r="K101" s="42"/>
      <c r="L101" s="55">
        <v>8.882352941176471</v>
      </c>
      <c r="M101" s="44">
        <f t="shared" si="8"/>
        <v>1</v>
      </c>
      <c r="N101" s="43">
        <f t="shared" si="10"/>
        <v>8.882352941176471</v>
      </c>
      <c r="O101" s="43">
        <f t="shared" si="9"/>
        <v>34.117647058823529</v>
      </c>
    </row>
    <row r="102" spans="1:15" x14ac:dyDescent="0.35">
      <c r="A102" s="38" t="s">
        <v>367</v>
      </c>
      <c r="B102" s="39" t="s">
        <v>368</v>
      </c>
      <c r="C102" s="38">
        <v>330</v>
      </c>
      <c r="D102" s="40">
        <v>1</v>
      </c>
      <c r="E102" s="41">
        <v>52</v>
      </c>
      <c r="F102" s="41">
        <f t="shared" si="7"/>
        <v>52</v>
      </c>
      <c r="G102" s="42">
        <v>114544</v>
      </c>
      <c r="H102" s="42" t="s">
        <v>369</v>
      </c>
      <c r="I102" s="42">
        <v>95</v>
      </c>
      <c r="J102" s="42">
        <v>330</v>
      </c>
      <c r="K102" s="42"/>
      <c r="L102" s="55">
        <v>8.0705882352941174</v>
      </c>
      <c r="M102" s="44">
        <f t="shared" si="8"/>
        <v>1</v>
      </c>
      <c r="N102" s="43">
        <f t="shared" si="10"/>
        <v>8.0705882352941174</v>
      </c>
      <c r="O102" s="43">
        <f t="shared" si="9"/>
        <v>43.929411764705883</v>
      </c>
    </row>
    <row r="103" spans="1:15" x14ac:dyDescent="0.35">
      <c r="A103" s="38" t="s">
        <v>370</v>
      </c>
      <c r="B103" s="39" t="s">
        <v>371</v>
      </c>
      <c r="C103" s="38">
        <v>2800</v>
      </c>
      <c r="D103" s="40">
        <v>0</v>
      </c>
      <c r="E103" s="41">
        <v>105</v>
      </c>
      <c r="F103" s="41">
        <f t="shared" si="7"/>
        <v>0</v>
      </c>
      <c r="G103" s="42" t="s">
        <v>254</v>
      </c>
      <c r="H103" s="42" t="s">
        <v>255</v>
      </c>
      <c r="I103" s="42" t="s">
        <v>256</v>
      </c>
      <c r="J103" s="42">
        <v>2800</v>
      </c>
      <c r="K103" s="42"/>
      <c r="L103" s="55">
        <v>43.529411764705884</v>
      </c>
      <c r="M103" s="44">
        <f t="shared" si="8"/>
        <v>0</v>
      </c>
      <c r="N103" s="43">
        <f t="shared" si="10"/>
        <v>0</v>
      </c>
      <c r="O103" s="43">
        <f t="shared" si="9"/>
        <v>0</v>
      </c>
    </row>
  </sheetData>
  <mergeCells count="2">
    <mergeCell ref="A9:F9"/>
    <mergeCell ref="G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A43B-D197-4F20-8385-8DF84A0D7E41}">
  <dimension ref="A1:O131"/>
  <sheetViews>
    <sheetView workbookViewId="0">
      <selection activeCell="G4" sqref="G4"/>
    </sheetView>
  </sheetViews>
  <sheetFormatPr defaultColWidth="8.7265625" defaultRowHeight="14.5" x14ac:dyDescent="0.35"/>
  <cols>
    <col min="1" max="1" width="22.54296875" style="46" customWidth="1"/>
    <col min="2" max="2" width="23.26953125" style="46" customWidth="1"/>
    <col min="3" max="3" width="16.453125" style="46" bestFit="1" customWidth="1"/>
    <col min="4" max="4" width="13.1796875" style="47" bestFit="1" customWidth="1"/>
    <col min="5" max="5" width="12.54296875" style="48" bestFit="1" customWidth="1"/>
    <col min="6" max="6" width="16.453125" style="48" customWidth="1"/>
    <col min="7" max="7" width="22.54296875" style="45" customWidth="1"/>
    <col min="8" max="8" width="23.7265625" style="45" customWidth="1"/>
    <col min="9" max="9" width="17" style="45" customWidth="1"/>
    <col min="10" max="10" width="12" style="45" customWidth="1"/>
    <col min="11" max="11" width="15.7265625" style="45" customWidth="1"/>
    <col min="12" max="12" width="17.1796875" style="45" bestFit="1" customWidth="1"/>
    <col min="13" max="13" width="17.1796875" style="45" customWidth="1"/>
    <col min="14" max="14" width="13.7265625" style="45" bestFit="1" customWidth="1"/>
    <col min="15" max="15" width="11.26953125" style="45" bestFit="1" customWidth="1"/>
    <col min="16" max="16384" width="8.7265625" style="45"/>
  </cols>
  <sheetData>
    <row r="1" spans="1:15" s="5" customFormat="1" x14ac:dyDescent="0.35">
      <c r="A1" s="1" t="s">
        <v>0</v>
      </c>
      <c r="B1" s="1"/>
      <c r="C1" s="1"/>
      <c r="D1" s="2"/>
      <c r="E1" s="3"/>
      <c r="F1" s="3"/>
    </row>
    <row r="3" spans="1:15" s="10" customFormat="1" ht="13" x14ac:dyDescent="0.3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8" t="s">
        <v>6</v>
      </c>
      <c r="G3" s="9" t="s">
        <v>7</v>
      </c>
      <c r="H3" s="10" t="s">
        <v>8</v>
      </c>
      <c r="I3" s="10" t="s">
        <v>9</v>
      </c>
    </row>
    <row r="4" spans="1:15" s="18" customFormat="1" ht="13" x14ac:dyDescent="0.3">
      <c r="A4" s="11" t="s">
        <v>10</v>
      </c>
      <c r="B4" s="12">
        <f>D8*4</f>
        <v>10268</v>
      </c>
      <c r="C4" s="12"/>
      <c r="D4" s="13">
        <f>F8*4</f>
        <v>1021697</v>
      </c>
      <c r="E4" s="14"/>
      <c r="F4" s="15"/>
      <c r="G4" s="16">
        <f>D4/0.9</f>
        <v>1135218.8888888888</v>
      </c>
    </row>
    <row r="5" spans="1:15" s="18" customFormat="1" ht="13" x14ac:dyDescent="0.3">
      <c r="A5" s="11" t="s">
        <v>11</v>
      </c>
      <c r="B5" s="19">
        <f>M8*4</f>
        <v>9460.2963922515228</v>
      </c>
      <c r="C5" s="19">
        <f>SUM(B4-B5)</f>
        <v>807.70360774847722</v>
      </c>
      <c r="D5" s="13">
        <f>N8*4</f>
        <v>827533.78287210572</v>
      </c>
      <c r="E5" s="20">
        <f>SUM(D4-D5)</f>
        <v>194163.21712789428</v>
      </c>
      <c r="F5" s="21">
        <f>SUM(E5/D4)</f>
        <v>0.19003992096276517</v>
      </c>
      <c r="G5" s="16"/>
      <c r="H5" s="22">
        <f>G4-D5</f>
        <v>307685.10601678304</v>
      </c>
      <c r="I5" s="23">
        <f>H5/G4</f>
        <v>0.27103592886648858</v>
      </c>
    </row>
    <row r="6" spans="1:15" s="18" customFormat="1" ht="13" x14ac:dyDescent="0.3">
      <c r="A6" s="17"/>
      <c r="B6" s="17"/>
      <c r="C6" s="17"/>
      <c r="D6" s="24"/>
      <c r="E6" s="16"/>
      <c r="F6" s="16"/>
      <c r="J6" s="22"/>
    </row>
    <row r="7" spans="1:15" s="5" customFormat="1" x14ac:dyDescent="0.35">
      <c r="B7" s="1"/>
      <c r="C7" s="1"/>
      <c r="D7" s="2"/>
      <c r="E7" s="3"/>
      <c r="F7" s="3"/>
      <c r="J7" s="25"/>
      <c r="N7" s="25"/>
      <c r="O7" s="25"/>
    </row>
    <row r="8" spans="1:15" s="5" customFormat="1" x14ac:dyDescent="0.35">
      <c r="A8" s="1" t="s">
        <v>12</v>
      </c>
      <c r="B8" s="4" t="s">
        <v>13</v>
      </c>
      <c r="C8" s="4"/>
      <c r="D8" s="2">
        <f>SUM(D11:D131)</f>
        <v>2567</v>
      </c>
      <c r="E8" s="2"/>
      <c r="F8" s="26">
        <f>SUM(F11:F131)</f>
        <v>255424.25</v>
      </c>
      <c r="M8" s="27">
        <f>SUM(M11:M131)</f>
        <v>2365.0740980628807</v>
      </c>
      <c r="N8" s="26">
        <f>SUM(N11:N131)</f>
        <v>206883.44571802643</v>
      </c>
      <c r="O8" s="26">
        <f>SUM(O11:O131)</f>
        <v>48181.804281973535</v>
      </c>
    </row>
    <row r="9" spans="1:15" s="28" customFormat="1" ht="16" x14ac:dyDescent="0.4">
      <c r="A9" s="69" t="s">
        <v>14</v>
      </c>
      <c r="B9" s="70"/>
      <c r="C9" s="70"/>
      <c r="D9" s="70"/>
      <c r="E9" s="70"/>
      <c r="F9" s="71"/>
      <c r="G9" s="72" t="s">
        <v>15</v>
      </c>
      <c r="H9" s="73"/>
      <c r="I9" s="73"/>
      <c r="J9" s="73"/>
      <c r="K9" s="73"/>
      <c r="L9" s="73"/>
      <c r="M9" s="73"/>
      <c r="N9" s="73"/>
      <c r="O9" s="74"/>
    </row>
    <row r="10" spans="1:15" s="37" customFormat="1" ht="13" x14ac:dyDescent="0.35">
      <c r="A10" s="29" t="s">
        <v>16</v>
      </c>
      <c r="B10" s="29" t="s">
        <v>17</v>
      </c>
      <c r="C10" s="29" t="s">
        <v>18</v>
      </c>
      <c r="D10" s="30" t="s">
        <v>19</v>
      </c>
      <c r="E10" s="31" t="s">
        <v>20</v>
      </c>
      <c r="F10" s="32" t="s">
        <v>21</v>
      </c>
      <c r="G10" s="33" t="s">
        <v>27</v>
      </c>
      <c r="H10" s="34" t="s">
        <v>28</v>
      </c>
      <c r="I10" s="35" t="s">
        <v>22</v>
      </c>
      <c r="J10" s="35" t="s">
        <v>23</v>
      </c>
      <c r="K10" s="35" t="s">
        <v>24</v>
      </c>
      <c r="L10" s="36" t="s">
        <v>429</v>
      </c>
      <c r="M10" s="36" t="s">
        <v>29</v>
      </c>
      <c r="N10" s="36" t="s">
        <v>25</v>
      </c>
      <c r="O10" s="36" t="s">
        <v>26</v>
      </c>
    </row>
    <row r="11" spans="1:15" x14ac:dyDescent="0.35">
      <c r="A11" s="38" t="s">
        <v>30</v>
      </c>
      <c r="B11" s="39" t="s">
        <v>31</v>
      </c>
      <c r="C11" s="38">
        <v>55000</v>
      </c>
      <c r="D11" s="40">
        <v>657</v>
      </c>
      <c r="E11" s="41">
        <v>219</v>
      </c>
      <c r="F11" s="41">
        <f t="shared" ref="F11:F42" si="0">SUM(D11*E11)</f>
        <v>143883</v>
      </c>
      <c r="G11" s="42" t="s">
        <v>32</v>
      </c>
      <c r="H11" s="42" t="s">
        <v>33</v>
      </c>
      <c r="I11" s="42" t="s">
        <v>34</v>
      </c>
      <c r="J11" s="42">
        <v>55000</v>
      </c>
      <c r="K11" s="42"/>
      <c r="L11" s="43">
        <v>178.82352941176472</v>
      </c>
      <c r="M11" s="44">
        <f t="shared" ref="M11:M42" si="1">SUM(C11/J11)*D11</f>
        <v>657</v>
      </c>
      <c r="N11" s="43">
        <f>SUM(L11*M11)</f>
        <v>117487.05882352943</v>
      </c>
      <c r="O11" s="43">
        <f t="shared" ref="O11:O42" si="2">SUM(F11-N11)</f>
        <v>26395.941176470573</v>
      </c>
    </row>
    <row r="12" spans="1:15" x14ac:dyDescent="0.35">
      <c r="A12" s="38" t="s">
        <v>35</v>
      </c>
      <c r="B12" s="39" t="s">
        <v>36</v>
      </c>
      <c r="C12" s="38">
        <v>600</v>
      </c>
      <c r="D12" s="40">
        <v>186</v>
      </c>
      <c r="E12" s="41">
        <v>49</v>
      </c>
      <c r="F12" s="41">
        <f t="shared" si="0"/>
        <v>9114</v>
      </c>
      <c r="G12" s="42">
        <v>118158</v>
      </c>
      <c r="H12" s="42" t="s">
        <v>37</v>
      </c>
      <c r="I12" s="42" t="s">
        <v>38</v>
      </c>
      <c r="J12" s="42">
        <v>600</v>
      </c>
      <c r="K12" s="42"/>
      <c r="L12" s="43">
        <v>16.211764705882356</v>
      </c>
      <c r="M12" s="44">
        <f t="shared" si="1"/>
        <v>186</v>
      </c>
      <c r="N12" s="43">
        <f t="shared" ref="N12:N75" si="3">SUM(L12*M12)</f>
        <v>3015.3882352941182</v>
      </c>
      <c r="O12" s="43">
        <f t="shared" si="2"/>
        <v>6098.6117647058818</v>
      </c>
    </row>
    <row r="13" spans="1:15" x14ac:dyDescent="0.35">
      <c r="A13" s="38" t="s">
        <v>39</v>
      </c>
      <c r="B13" s="39" t="s">
        <v>40</v>
      </c>
      <c r="C13" s="38">
        <v>415</v>
      </c>
      <c r="D13" s="40">
        <v>110</v>
      </c>
      <c r="E13" s="41">
        <v>49</v>
      </c>
      <c r="F13" s="41">
        <f t="shared" si="0"/>
        <v>5390</v>
      </c>
      <c r="G13" s="42">
        <v>118159</v>
      </c>
      <c r="H13" s="42" t="s">
        <v>41</v>
      </c>
      <c r="I13" s="42" t="s">
        <v>42</v>
      </c>
      <c r="J13" s="42">
        <v>415</v>
      </c>
      <c r="K13" s="42"/>
      <c r="L13" s="43">
        <v>19.776470588235298</v>
      </c>
      <c r="M13" s="44">
        <f t="shared" si="1"/>
        <v>110</v>
      </c>
      <c r="N13" s="43">
        <f t="shared" si="3"/>
        <v>2175.4117647058829</v>
      </c>
      <c r="O13" s="43">
        <f t="shared" si="2"/>
        <v>3214.5882352941171</v>
      </c>
    </row>
    <row r="14" spans="1:15" x14ac:dyDescent="0.35">
      <c r="A14" s="38" t="s">
        <v>43</v>
      </c>
      <c r="B14" s="39" t="s">
        <v>44</v>
      </c>
      <c r="C14" s="38">
        <v>300</v>
      </c>
      <c r="D14" s="40">
        <v>114</v>
      </c>
      <c r="E14" s="41">
        <v>32.973684210526315</v>
      </c>
      <c r="F14" s="41">
        <f t="shared" si="0"/>
        <v>3759</v>
      </c>
      <c r="G14" s="42">
        <v>118154</v>
      </c>
      <c r="H14" s="42" t="s">
        <v>45</v>
      </c>
      <c r="I14" s="42" t="s">
        <v>46</v>
      </c>
      <c r="J14" s="42">
        <v>300</v>
      </c>
      <c r="K14" s="42"/>
      <c r="L14" s="43">
        <v>16.223529411764705</v>
      </c>
      <c r="M14" s="44">
        <f t="shared" si="1"/>
        <v>114</v>
      </c>
      <c r="N14" s="43">
        <f t="shared" si="3"/>
        <v>1849.4823529411765</v>
      </c>
      <c r="O14" s="43">
        <f t="shared" si="2"/>
        <v>1909.5176470588235</v>
      </c>
    </row>
    <row r="15" spans="1:15" x14ac:dyDescent="0.35">
      <c r="A15" s="38" t="s">
        <v>47</v>
      </c>
      <c r="B15" s="39" t="s">
        <v>48</v>
      </c>
      <c r="C15" s="38">
        <v>200</v>
      </c>
      <c r="D15" s="40">
        <v>112</v>
      </c>
      <c r="E15" s="41">
        <v>20.071428571428573</v>
      </c>
      <c r="F15" s="41">
        <f t="shared" si="0"/>
        <v>2248</v>
      </c>
      <c r="G15" s="42">
        <v>118158</v>
      </c>
      <c r="H15" s="42" t="s">
        <v>37</v>
      </c>
      <c r="I15" s="42" t="s">
        <v>38</v>
      </c>
      <c r="J15" s="42">
        <v>600</v>
      </c>
      <c r="K15" s="42"/>
      <c r="L15" s="43">
        <v>16.211764705882356</v>
      </c>
      <c r="M15" s="44">
        <f t="shared" si="1"/>
        <v>37.333333333333329</v>
      </c>
      <c r="N15" s="43">
        <f t="shared" si="3"/>
        <v>605.23921568627452</v>
      </c>
      <c r="O15" s="43">
        <f t="shared" si="2"/>
        <v>1642.7607843137255</v>
      </c>
    </row>
    <row r="16" spans="1:15" x14ac:dyDescent="0.35">
      <c r="A16" s="38" t="s">
        <v>49</v>
      </c>
      <c r="B16" s="39" t="s">
        <v>50</v>
      </c>
      <c r="C16" s="38">
        <v>25000</v>
      </c>
      <c r="D16" s="40">
        <v>19</v>
      </c>
      <c r="E16" s="41">
        <v>145</v>
      </c>
      <c r="F16" s="41">
        <f t="shared" si="0"/>
        <v>2755</v>
      </c>
      <c r="G16" s="42">
        <v>201381</v>
      </c>
      <c r="H16" s="42" t="s">
        <v>51</v>
      </c>
      <c r="I16" s="42" t="s">
        <v>52</v>
      </c>
      <c r="J16" s="42">
        <v>30000</v>
      </c>
      <c r="K16" s="42" t="s">
        <v>53</v>
      </c>
      <c r="L16" s="43">
        <v>54.705882352941181</v>
      </c>
      <c r="M16" s="44">
        <f t="shared" si="1"/>
        <v>15.833333333333334</v>
      </c>
      <c r="N16" s="43">
        <f t="shared" si="3"/>
        <v>866.17647058823536</v>
      </c>
      <c r="O16" s="43">
        <f t="shared" si="2"/>
        <v>1888.8235294117646</v>
      </c>
    </row>
    <row r="17" spans="1:15" x14ac:dyDescent="0.35">
      <c r="A17" s="38" t="s">
        <v>54</v>
      </c>
      <c r="B17" s="39" t="s">
        <v>55</v>
      </c>
      <c r="C17" s="38">
        <v>600</v>
      </c>
      <c r="D17" s="40">
        <v>88</v>
      </c>
      <c r="E17" s="41">
        <v>23</v>
      </c>
      <c r="F17" s="41">
        <f t="shared" si="0"/>
        <v>2024</v>
      </c>
      <c r="G17" s="42">
        <v>118158</v>
      </c>
      <c r="H17" s="42" t="s">
        <v>37</v>
      </c>
      <c r="I17" s="42" t="s">
        <v>38</v>
      </c>
      <c r="J17" s="42">
        <v>600</v>
      </c>
      <c r="K17" s="42"/>
      <c r="L17" s="43">
        <v>16.211764705882356</v>
      </c>
      <c r="M17" s="44">
        <f t="shared" si="1"/>
        <v>88</v>
      </c>
      <c r="N17" s="43">
        <f t="shared" si="3"/>
        <v>1426.6352941176474</v>
      </c>
      <c r="O17" s="43">
        <f t="shared" si="2"/>
        <v>597.36470588235261</v>
      </c>
    </row>
    <row r="18" spans="1:15" x14ac:dyDescent="0.35">
      <c r="A18" s="38" t="s">
        <v>56</v>
      </c>
      <c r="B18" s="39" t="s">
        <v>57</v>
      </c>
      <c r="C18" s="38">
        <v>165</v>
      </c>
      <c r="D18" s="40">
        <v>72</v>
      </c>
      <c r="E18" s="41">
        <v>22</v>
      </c>
      <c r="F18" s="41">
        <f t="shared" si="0"/>
        <v>1584</v>
      </c>
      <c r="G18" s="42">
        <v>118159</v>
      </c>
      <c r="H18" s="42" t="s">
        <v>41</v>
      </c>
      <c r="I18" s="42" t="s">
        <v>42</v>
      </c>
      <c r="J18" s="42">
        <v>415</v>
      </c>
      <c r="K18" s="42"/>
      <c r="L18" s="43">
        <v>19.776470588235298</v>
      </c>
      <c r="M18" s="44">
        <f t="shared" si="1"/>
        <v>28.626506024096386</v>
      </c>
      <c r="N18" s="43">
        <f t="shared" si="3"/>
        <v>566.13125442948274</v>
      </c>
      <c r="O18" s="43">
        <f t="shared" si="2"/>
        <v>1017.8687455705173</v>
      </c>
    </row>
    <row r="19" spans="1:15" x14ac:dyDescent="0.35">
      <c r="A19" s="38" t="s">
        <v>58</v>
      </c>
      <c r="B19" s="39" t="s">
        <v>59</v>
      </c>
      <c r="C19" s="38">
        <v>300</v>
      </c>
      <c r="D19" s="40">
        <v>50</v>
      </c>
      <c r="E19" s="41">
        <v>41.66</v>
      </c>
      <c r="F19" s="41">
        <f t="shared" si="0"/>
        <v>2083</v>
      </c>
      <c r="G19" s="42">
        <v>118155</v>
      </c>
      <c r="H19" s="42" t="s">
        <v>60</v>
      </c>
      <c r="I19" s="42" t="s">
        <v>61</v>
      </c>
      <c r="J19" s="42">
        <v>300</v>
      </c>
      <c r="K19" s="42"/>
      <c r="L19" s="43">
        <v>17.152941176470588</v>
      </c>
      <c r="M19" s="44">
        <f t="shared" si="1"/>
        <v>50</v>
      </c>
      <c r="N19" s="43">
        <f t="shared" si="3"/>
        <v>857.64705882352939</v>
      </c>
      <c r="O19" s="43">
        <f t="shared" si="2"/>
        <v>1225.3529411764707</v>
      </c>
    </row>
    <row r="20" spans="1:15" x14ac:dyDescent="0.35">
      <c r="A20" s="38" t="s">
        <v>62</v>
      </c>
      <c r="B20" s="39" t="s">
        <v>63</v>
      </c>
      <c r="C20" s="38">
        <v>415</v>
      </c>
      <c r="D20" s="40">
        <v>39</v>
      </c>
      <c r="E20" s="41">
        <v>24.5</v>
      </c>
      <c r="F20" s="41">
        <f t="shared" si="0"/>
        <v>955.5</v>
      </c>
      <c r="G20" s="42">
        <v>118159</v>
      </c>
      <c r="H20" s="42" t="s">
        <v>41</v>
      </c>
      <c r="I20" s="42" t="s">
        <v>42</v>
      </c>
      <c r="J20" s="42">
        <v>415</v>
      </c>
      <c r="K20" s="42"/>
      <c r="L20" s="43">
        <v>19.776470588235298</v>
      </c>
      <c r="M20" s="44">
        <f t="shared" si="1"/>
        <v>39</v>
      </c>
      <c r="N20" s="43">
        <f t="shared" si="3"/>
        <v>771.28235294117667</v>
      </c>
      <c r="O20" s="43">
        <f t="shared" si="2"/>
        <v>184.21764705882333</v>
      </c>
    </row>
    <row r="21" spans="1:15" x14ac:dyDescent="0.35">
      <c r="A21" s="38" t="s">
        <v>64</v>
      </c>
      <c r="B21" s="39" t="s">
        <v>65</v>
      </c>
      <c r="C21" s="38">
        <v>4500</v>
      </c>
      <c r="D21" s="40">
        <v>34</v>
      </c>
      <c r="E21" s="41">
        <v>122</v>
      </c>
      <c r="F21" s="41">
        <f t="shared" si="0"/>
        <v>4148</v>
      </c>
      <c r="G21" s="42" t="s">
        <v>66</v>
      </c>
      <c r="H21" s="42" t="s">
        <v>67</v>
      </c>
      <c r="I21" s="42" t="s">
        <v>68</v>
      </c>
      <c r="J21" s="42">
        <v>4500</v>
      </c>
      <c r="K21" s="42"/>
      <c r="L21" s="43">
        <v>22.352941176470591</v>
      </c>
      <c r="M21" s="44">
        <f t="shared" si="1"/>
        <v>34</v>
      </c>
      <c r="N21" s="43">
        <f t="shared" si="3"/>
        <v>760.00000000000011</v>
      </c>
      <c r="O21" s="43">
        <f t="shared" si="2"/>
        <v>3388</v>
      </c>
    </row>
    <row r="22" spans="1:15" x14ac:dyDescent="0.35">
      <c r="A22" s="38" t="s">
        <v>69</v>
      </c>
      <c r="B22" s="39" t="s">
        <v>70</v>
      </c>
      <c r="C22" s="38">
        <v>10500</v>
      </c>
      <c r="D22" s="40">
        <v>10</v>
      </c>
      <c r="E22" s="41">
        <v>127</v>
      </c>
      <c r="F22" s="41">
        <f t="shared" si="0"/>
        <v>1270</v>
      </c>
      <c r="G22" s="42" t="s">
        <v>71</v>
      </c>
      <c r="H22" s="42" t="s">
        <v>72</v>
      </c>
      <c r="I22" s="42" t="s">
        <v>73</v>
      </c>
      <c r="J22" s="42">
        <v>10500</v>
      </c>
      <c r="K22" s="42"/>
      <c r="L22" s="43">
        <v>48.247058823529407</v>
      </c>
      <c r="M22" s="44">
        <f t="shared" si="1"/>
        <v>10</v>
      </c>
      <c r="N22" s="43">
        <f t="shared" si="3"/>
        <v>482.47058823529409</v>
      </c>
      <c r="O22" s="43">
        <f t="shared" si="2"/>
        <v>787.52941176470586</v>
      </c>
    </row>
    <row r="23" spans="1:15" x14ac:dyDescent="0.35">
      <c r="A23" s="38" t="s">
        <v>74</v>
      </c>
      <c r="B23" s="39" t="s">
        <v>75</v>
      </c>
      <c r="C23" s="38">
        <v>2000</v>
      </c>
      <c r="D23" s="40">
        <v>27</v>
      </c>
      <c r="E23" s="41">
        <v>51</v>
      </c>
      <c r="F23" s="41">
        <f t="shared" si="0"/>
        <v>1377</v>
      </c>
      <c r="G23" s="42">
        <v>118271</v>
      </c>
      <c r="H23" s="42" t="s">
        <v>76</v>
      </c>
      <c r="I23" s="42" t="s">
        <v>77</v>
      </c>
      <c r="J23" s="42">
        <v>2000</v>
      </c>
      <c r="K23" s="42"/>
      <c r="L23" s="43">
        <v>17.164705882352941</v>
      </c>
      <c r="M23" s="44">
        <f t="shared" si="1"/>
        <v>27</v>
      </c>
      <c r="N23" s="43">
        <f t="shared" si="3"/>
        <v>463.4470588235294</v>
      </c>
      <c r="O23" s="43">
        <f t="shared" si="2"/>
        <v>913.55294117647054</v>
      </c>
    </row>
    <row r="24" spans="1:15" x14ac:dyDescent="0.35">
      <c r="A24" s="38" t="s">
        <v>78</v>
      </c>
      <c r="B24" s="39" t="s">
        <v>79</v>
      </c>
      <c r="C24" s="38">
        <v>1600</v>
      </c>
      <c r="D24" s="40">
        <v>29</v>
      </c>
      <c r="E24" s="41">
        <v>23</v>
      </c>
      <c r="F24" s="41">
        <f t="shared" si="0"/>
        <v>667</v>
      </c>
      <c r="G24" s="42">
        <v>118272</v>
      </c>
      <c r="H24" s="42" t="s">
        <v>80</v>
      </c>
      <c r="I24" s="42" t="s">
        <v>81</v>
      </c>
      <c r="J24" s="42">
        <v>1600</v>
      </c>
      <c r="K24" s="42"/>
      <c r="L24" s="43">
        <v>15.329411764705881</v>
      </c>
      <c r="M24" s="44">
        <f t="shared" si="1"/>
        <v>29</v>
      </c>
      <c r="N24" s="43">
        <f t="shared" si="3"/>
        <v>444.55294117647054</v>
      </c>
      <c r="O24" s="43">
        <f t="shared" si="2"/>
        <v>222.44705882352946</v>
      </c>
    </row>
    <row r="25" spans="1:15" x14ac:dyDescent="0.35">
      <c r="A25" s="38" t="s">
        <v>82</v>
      </c>
      <c r="B25" s="39" t="s">
        <v>83</v>
      </c>
      <c r="C25" s="38">
        <v>6000</v>
      </c>
      <c r="D25" s="40">
        <v>2</v>
      </c>
      <c r="E25" s="41">
        <v>126</v>
      </c>
      <c r="F25" s="41">
        <f t="shared" si="0"/>
        <v>252</v>
      </c>
      <c r="G25" s="42" t="s">
        <v>84</v>
      </c>
      <c r="H25" s="42"/>
      <c r="I25" s="42"/>
      <c r="J25" s="42">
        <v>15000</v>
      </c>
      <c r="K25" s="42"/>
      <c r="L25" s="43">
        <v>205.88235294117646</v>
      </c>
      <c r="M25" s="44">
        <f t="shared" si="1"/>
        <v>0.8</v>
      </c>
      <c r="N25" s="43">
        <f t="shared" si="3"/>
        <v>164.70588235294119</v>
      </c>
      <c r="O25" s="43">
        <f t="shared" si="2"/>
        <v>87.294117647058812</v>
      </c>
    </row>
    <row r="26" spans="1:15" x14ac:dyDescent="0.35">
      <c r="A26" s="38" t="s">
        <v>85</v>
      </c>
      <c r="B26" s="39" t="s">
        <v>86</v>
      </c>
      <c r="C26" s="38">
        <v>1500</v>
      </c>
      <c r="D26" s="40">
        <v>9</v>
      </c>
      <c r="E26" s="41">
        <v>61</v>
      </c>
      <c r="F26" s="41">
        <f t="shared" si="0"/>
        <v>549</v>
      </c>
      <c r="G26" s="42" t="s">
        <v>87</v>
      </c>
      <c r="H26" s="42" t="s">
        <v>88</v>
      </c>
      <c r="I26" s="42" t="s">
        <v>89</v>
      </c>
      <c r="J26" s="42">
        <v>3000</v>
      </c>
      <c r="K26" s="42"/>
      <c r="L26" s="43">
        <v>43.670588235294126</v>
      </c>
      <c r="M26" s="44">
        <f t="shared" si="1"/>
        <v>4.5</v>
      </c>
      <c r="N26" s="43">
        <f t="shared" si="3"/>
        <v>196.51764705882357</v>
      </c>
      <c r="O26" s="43">
        <f t="shared" si="2"/>
        <v>352.48235294117643</v>
      </c>
    </row>
    <row r="27" spans="1:15" x14ac:dyDescent="0.35">
      <c r="A27" s="38" t="s">
        <v>90</v>
      </c>
      <c r="B27" s="39" t="s">
        <v>91</v>
      </c>
      <c r="C27" s="38">
        <v>825</v>
      </c>
      <c r="D27" s="40">
        <v>23</v>
      </c>
      <c r="E27" s="41">
        <v>18</v>
      </c>
      <c r="F27" s="41">
        <f t="shared" si="0"/>
        <v>414</v>
      </c>
      <c r="G27" s="42">
        <v>118280</v>
      </c>
      <c r="H27" s="42" t="s">
        <v>92</v>
      </c>
      <c r="I27" s="42" t="s">
        <v>93</v>
      </c>
      <c r="J27" s="42">
        <v>825</v>
      </c>
      <c r="K27" s="42"/>
      <c r="L27" s="43">
        <v>15.03529411764706</v>
      </c>
      <c r="M27" s="44">
        <f t="shared" si="1"/>
        <v>23</v>
      </c>
      <c r="N27" s="43">
        <f t="shared" si="3"/>
        <v>345.81176470588241</v>
      </c>
      <c r="O27" s="43">
        <f t="shared" si="2"/>
        <v>68.18823529411759</v>
      </c>
    </row>
    <row r="28" spans="1:15" x14ac:dyDescent="0.35">
      <c r="A28" s="38" t="s">
        <v>94</v>
      </c>
      <c r="B28" s="39" t="s">
        <v>95</v>
      </c>
      <c r="C28" s="38">
        <v>1600</v>
      </c>
      <c r="D28" s="40">
        <v>22</v>
      </c>
      <c r="E28" s="41">
        <v>23</v>
      </c>
      <c r="F28" s="41">
        <f t="shared" si="0"/>
        <v>506</v>
      </c>
      <c r="G28" s="42">
        <v>118273</v>
      </c>
      <c r="H28" s="42" t="s">
        <v>96</v>
      </c>
      <c r="I28" s="42" t="s">
        <v>97</v>
      </c>
      <c r="J28" s="42">
        <v>1600</v>
      </c>
      <c r="K28" s="42"/>
      <c r="L28" s="43">
        <v>15.329411764705881</v>
      </c>
      <c r="M28" s="44">
        <f t="shared" si="1"/>
        <v>22</v>
      </c>
      <c r="N28" s="43">
        <f t="shared" si="3"/>
        <v>337.24705882352941</v>
      </c>
      <c r="O28" s="43">
        <f t="shared" si="2"/>
        <v>168.75294117647059</v>
      </c>
    </row>
    <row r="29" spans="1:15" x14ac:dyDescent="0.35">
      <c r="A29" s="38" t="s">
        <v>98</v>
      </c>
      <c r="B29" s="39" t="s">
        <v>99</v>
      </c>
      <c r="C29" s="38">
        <v>1600</v>
      </c>
      <c r="D29" s="40">
        <v>21</v>
      </c>
      <c r="E29" s="41">
        <v>23</v>
      </c>
      <c r="F29" s="41">
        <f t="shared" si="0"/>
        <v>483</v>
      </c>
      <c r="G29" s="42">
        <v>118274</v>
      </c>
      <c r="H29" s="42" t="s">
        <v>100</v>
      </c>
      <c r="I29" s="42" t="s">
        <v>101</v>
      </c>
      <c r="J29" s="42">
        <v>1600</v>
      </c>
      <c r="K29" s="42"/>
      <c r="L29" s="43">
        <v>15.329411764705881</v>
      </c>
      <c r="M29" s="44">
        <f t="shared" si="1"/>
        <v>21</v>
      </c>
      <c r="N29" s="43">
        <f t="shared" si="3"/>
        <v>321.91764705882349</v>
      </c>
      <c r="O29" s="43">
        <f t="shared" si="2"/>
        <v>161.08235294117651</v>
      </c>
    </row>
    <row r="30" spans="1:15" x14ac:dyDescent="0.35">
      <c r="A30" s="38" t="s">
        <v>102</v>
      </c>
      <c r="B30" s="39" t="s">
        <v>103</v>
      </c>
      <c r="C30" s="38">
        <v>3500</v>
      </c>
      <c r="D30" s="40">
        <v>10</v>
      </c>
      <c r="E30" s="41">
        <v>43</v>
      </c>
      <c r="F30" s="41">
        <f t="shared" si="0"/>
        <v>430</v>
      </c>
      <c r="G30" s="42" t="s">
        <v>104</v>
      </c>
      <c r="H30" s="42" t="s">
        <v>105</v>
      </c>
      <c r="I30" s="42" t="s">
        <v>106</v>
      </c>
      <c r="J30" s="42">
        <v>3500</v>
      </c>
      <c r="K30" s="42"/>
      <c r="L30" s="43">
        <v>27.52941176470588</v>
      </c>
      <c r="M30" s="44">
        <f t="shared" si="1"/>
        <v>10</v>
      </c>
      <c r="N30" s="43">
        <f t="shared" si="3"/>
        <v>275.29411764705878</v>
      </c>
      <c r="O30" s="43">
        <f t="shared" si="2"/>
        <v>154.70588235294122</v>
      </c>
    </row>
    <row r="31" spans="1:15" x14ac:dyDescent="0.35">
      <c r="A31" s="38" t="s">
        <v>107</v>
      </c>
      <c r="B31" s="39" t="s">
        <v>108</v>
      </c>
      <c r="C31" s="38">
        <v>1600</v>
      </c>
      <c r="D31" s="40">
        <v>16</v>
      </c>
      <c r="E31" s="41">
        <v>37</v>
      </c>
      <c r="F31" s="41">
        <f t="shared" si="0"/>
        <v>592</v>
      </c>
      <c r="G31" s="42">
        <v>118274</v>
      </c>
      <c r="H31" s="42" t="s">
        <v>100</v>
      </c>
      <c r="I31" s="42" t="s">
        <v>101</v>
      </c>
      <c r="J31" s="42">
        <v>1600</v>
      </c>
      <c r="K31" s="42"/>
      <c r="L31" s="43">
        <v>15.329411764705881</v>
      </c>
      <c r="M31" s="44">
        <f t="shared" si="1"/>
        <v>16</v>
      </c>
      <c r="N31" s="43">
        <f t="shared" si="3"/>
        <v>245.2705882352941</v>
      </c>
      <c r="O31" s="43">
        <f t="shared" si="2"/>
        <v>346.7294117647059</v>
      </c>
    </row>
    <row r="32" spans="1:15" x14ac:dyDescent="0.35">
      <c r="A32" s="38" t="s">
        <v>109</v>
      </c>
      <c r="B32" s="39" t="s">
        <v>110</v>
      </c>
      <c r="C32" s="38">
        <v>1600</v>
      </c>
      <c r="D32" s="40">
        <v>15</v>
      </c>
      <c r="E32" s="41">
        <v>37</v>
      </c>
      <c r="F32" s="41">
        <f t="shared" si="0"/>
        <v>555</v>
      </c>
      <c r="G32" s="42">
        <v>118273</v>
      </c>
      <c r="H32" s="42" t="s">
        <v>96</v>
      </c>
      <c r="I32" s="42" t="s">
        <v>97</v>
      </c>
      <c r="J32" s="42">
        <v>1600</v>
      </c>
      <c r="K32" s="42"/>
      <c r="L32" s="43">
        <v>15.329411764705881</v>
      </c>
      <c r="M32" s="44">
        <f t="shared" si="1"/>
        <v>15</v>
      </c>
      <c r="N32" s="43">
        <f t="shared" si="3"/>
        <v>229.94117647058823</v>
      </c>
      <c r="O32" s="43">
        <f t="shared" si="2"/>
        <v>325.05882352941177</v>
      </c>
    </row>
    <row r="33" spans="1:15" x14ac:dyDescent="0.35">
      <c r="A33" s="38" t="s">
        <v>111</v>
      </c>
      <c r="B33" s="39" t="s">
        <v>112</v>
      </c>
      <c r="C33" s="38">
        <v>315</v>
      </c>
      <c r="D33" s="40">
        <v>15</v>
      </c>
      <c r="E33" s="41">
        <v>12.75</v>
      </c>
      <c r="F33" s="41">
        <f t="shared" si="0"/>
        <v>191.25</v>
      </c>
      <c r="G33" s="42">
        <v>118281</v>
      </c>
      <c r="H33" s="42" t="s">
        <v>113</v>
      </c>
      <c r="I33" s="42" t="s">
        <v>114</v>
      </c>
      <c r="J33" s="42">
        <v>825</v>
      </c>
      <c r="K33" s="42"/>
      <c r="L33" s="43">
        <v>15.023529411764706</v>
      </c>
      <c r="M33" s="44">
        <f t="shared" si="1"/>
        <v>5.7272727272727275</v>
      </c>
      <c r="N33" s="43">
        <f t="shared" si="3"/>
        <v>86.043850267379682</v>
      </c>
      <c r="O33" s="43">
        <f t="shared" si="2"/>
        <v>105.20614973262032</v>
      </c>
    </row>
    <row r="34" spans="1:15" x14ac:dyDescent="0.35">
      <c r="A34" s="38" t="s">
        <v>115</v>
      </c>
      <c r="B34" s="39" t="s">
        <v>116</v>
      </c>
      <c r="C34" s="38">
        <v>315</v>
      </c>
      <c r="D34" s="40">
        <v>14</v>
      </c>
      <c r="E34" s="41">
        <v>12.75</v>
      </c>
      <c r="F34" s="41">
        <f t="shared" si="0"/>
        <v>178.5</v>
      </c>
      <c r="G34" s="42">
        <v>118283</v>
      </c>
      <c r="H34" s="42" t="s">
        <v>117</v>
      </c>
      <c r="I34" s="42" t="s">
        <v>118</v>
      </c>
      <c r="J34" s="42">
        <v>825</v>
      </c>
      <c r="K34" s="42"/>
      <c r="L34" s="43">
        <v>15.023529411764706</v>
      </c>
      <c r="M34" s="44">
        <f t="shared" si="1"/>
        <v>5.3454545454545457</v>
      </c>
      <c r="N34" s="43">
        <f t="shared" si="3"/>
        <v>80.307593582887705</v>
      </c>
      <c r="O34" s="43">
        <f t="shared" si="2"/>
        <v>98.192406417112295</v>
      </c>
    </row>
    <row r="35" spans="1:15" x14ac:dyDescent="0.35">
      <c r="A35" s="38" t="s">
        <v>119</v>
      </c>
      <c r="B35" s="39" t="s">
        <v>120</v>
      </c>
      <c r="C35" s="38">
        <v>315</v>
      </c>
      <c r="D35" s="40">
        <v>14</v>
      </c>
      <c r="E35" s="41">
        <v>12.75</v>
      </c>
      <c r="F35" s="41">
        <f t="shared" si="0"/>
        <v>178.5</v>
      </c>
      <c r="G35" s="42">
        <v>118282</v>
      </c>
      <c r="H35" s="42" t="s">
        <v>121</v>
      </c>
      <c r="I35" s="42" t="s">
        <v>122</v>
      </c>
      <c r="J35" s="42">
        <v>825</v>
      </c>
      <c r="K35" s="42"/>
      <c r="L35" s="43">
        <v>15.023529411764706</v>
      </c>
      <c r="M35" s="44">
        <f t="shared" si="1"/>
        <v>5.3454545454545457</v>
      </c>
      <c r="N35" s="43">
        <f t="shared" si="3"/>
        <v>80.307593582887705</v>
      </c>
      <c r="O35" s="43">
        <f t="shared" si="2"/>
        <v>98.192406417112295</v>
      </c>
    </row>
    <row r="36" spans="1:15" x14ac:dyDescent="0.35">
      <c r="A36" s="38" t="s">
        <v>123</v>
      </c>
      <c r="B36" s="39" t="s">
        <v>124</v>
      </c>
      <c r="C36" s="38">
        <v>240</v>
      </c>
      <c r="D36" s="40">
        <v>12</v>
      </c>
      <c r="E36" s="41">
        <v>29</v>
      </c>
      <c r="F36" s="41">
        <f t="shared" si="0"/>
        <v>348</v>
      </c>
      <c r="G36" s="42">
        <v>118287</v>
      </c>
      <c r="H36" s="42" t="s">
        <v>125</v>
      </c>
      <c r="I36" s="42" t="s">
        <v>126</v>
      </c>
      <c r="J36" s="42">
        <v>240</v>
      </c>
      <c r="K36" s="42"/>
      <c r="L36" s="43">
        <v>16.964705882352941</v>
      </c>
      <c r="M36" s="44">
        <f t="shared" si="1"/>
        <v>12</v>
      </c>
      <c r="N36" s="43">
        <f t="shared" si="3"/>
        <v>203.57647058823528</v>
      </c>
      <c r="O36" s="43">
        <f t="shared" si="2"/>
        <v>144.42352941176472</v>
      </c>
    </row>
    <row r="37" spans="1:15" x14ac:dyDescent="0.35">
      <c r="A37" s="38" t="s">
        <v>127</v>
      </c>
      <c r="B37" s="39" t="s">
        <v>128</v>
      </c>
      <c r="C37" s="38">
        <v>8000</v>
      </c>
      <c r="D37" s="40">
        <v>4</v>
      </c>
      <c r="E37" s="41">
        <v>304</v>
      </c>
      <c r="F37" s="41">
        <f t="shared" si="0"/>
        <v>1216</v>
      </c>
      <c r="G37" s="42" t="s">
        <v>129</v>
      </c>
      <c r="H37" s="42" t="s">
        <v>130</v>
      </c>
      <c r="I37" s="42" t="s">
        <v>131</v>
      </c>
      <c r="J37" s="42">
        <v>8000</v>
      </c>
      <c r="K37" s="42"/>
      <c r="L37" s="43">
        <v>50.71764705882353</v>
      </c>
      <c r="M37" s="44">
        <f t="shared" si="1"/>
        <v>4</v>
      </c>
      <c r="N37" s="43">
        <f t="shared" si="3"/>
        <v>202.87058823529412</v>
      </c>
      <c r="O37" s="43">
        <f t="shared" si="2"/>
        <v>1013.1294117647059</v>
      </c>
    </row>
    <row r="38" spans="1:15" x14ac:dyDescent="0.35">
      <c r="A38" s="38" t="s">
        <v>132</v>
      </c>
      <c r="B38" s="39" t="s">
        <v>133</v>
      </c>
      <c r="C38" s="38">
        <v>1600</v>
      </c>
      <c r="D38" s="40">
        <v>8</v>
      </c>
      <c r="E38" s="41">
        <v>33</v>
      </c>
      <c r="F38" s="41">
        <f t="shared" si="0"/>
        <v>264</v>
      </c>
      <c r="G38" s="42" t="s">
        <v>104</v>
      </c>
      <c r="H38" s="42" t="s">
        <v>105</v>
      </c>
      <c r="I38" s="42" t="s">
        <v>106</v>
      </c>
      <c r="J38" s="42">
        <v>3500</v>
      </c>
      <c r="K38" s="42"/>
      <c r="L38" s="43">
        <v>27.52941176470588</v>
      </c>
      <c r="M38" s="44">
        <f t="shared" si="1"/>
        <v>3.657142857142857</v>
      </c>
      <c r="N38" s="43">
        <f t="shared" si="3"/>
        <v>100.67899159663864</v>
      </c>
      <c r="O38" s="43">
        <f t="shared" si="2"/>
        <v>163.32100840336136</v>
      </c>
    </row>
    <row r="39" spans="1:15" x14ac:dyDescent="0.35">
      <c r="A39" s="38" t="s">
        <v>134</v>
      </c>
      <c r="B39" s="39" t="s">
        <v>135</v>
      </c>
      <c r="C39" s="38">
        <v>1000</v>
      </c>
      <c r="D39" s="40">
        <v>11</v>
      </c>
      <c r="E39" s="41">
        <v>32.75</v>
      </c>
      <c r="F39" s="41">
        <f t="shared" si="0"/>
        <v>360.25</v>
      </c>
      <c r="G39" s="42">
        <v>118271</v>
      </c>
      <c r="H39" s="42" t="s">
        <v>76</v>
      </c>
      <c r="I39" s="42" t="s">
        <v>77</v>
      </c>
      <c r="J39" s="42">
        <v>2000</v>
      </c>
      <c r="K39" s="42"/>
      <c r="L39" s="43">
        <v>17.164705882352941</v>
      </c>
      <c r="M39" s="44">
        <f t="shared" si="1"/>
        <v>5.5</v>
      </c>
      <c r="N39" s="43">
        <f t="shared" si="3"/>
        <v>94.405882352941177</v>
      </c>
      <c r="O39" s="43">
        <f t="shared" si="2"/>
        <v>265.84411764705885</v>
      </c>
    </row>
    <row r="40" spans="1:15" x14ac:dyDescent="0.35">
      <c r="A40" s="38" t="s">
        <v>136</v>
      </c>
      <c r="B40" s="39" t="s">
        <v>137</v>
      </c>
      <c r="C40" s="38">
        <v>10000</v>
      </c>
      <c r="D40" s="40">
        <v>3</v>
      </c>
      <c r="E40" s="41">
        <v>207</v>
      </c>
      <c r="F40" s="41">
        <f t="shared" si="0"/>
        <v>621</v>
      </c>
      <c r="G40" s="42">
        <v>201448</v>
      </c>
      <c r="H40" s="42" t="s">
        <v>138</v>
      </c>
      <c r="I40" s="42" t="s">
        <v>139</v>
      </c>
      <c r="J40" s="42">
        <v>15000</v>
      </c>
      <c r="K40" s="42" t="s">
        <v>53</v>
      </c>
      <c r="L40" s="43">
        <v>46.117647058823536</v>
      </c>
      <c r="M40" s="44">
        <f t="shared" si="1"/>
        <v>2</v>
      </c>
      <c r="N40" s="43">
        <f t="shared" si="3"/>
        <v>92.235294117647072</v>
      </c>
      <c r="O40" s="43">
        <f t="shared" si="2"/>
        <v>528.76470588235293</v>
      </c>
    </row>
    <row r="41" spans="1:15" x14ac:dyDescent="0.35">
      <c r="A41" s="38" t="s">
        <v>140</v>
      </c>
      <c r="B41" s="39" t="s">
        <v>141</v>
      </c>
      <c r="C41" s="38">
        <v>2000</v>
      </c>
      <c r="D41" s="40">
        <v>15</v>
      </c>
      <c r="E41" s="41">
        <v>48.25</v>
      </c>
      <c r="F41" s="41">
        <f t="shared" si="0"/>
        <v>723.75</v>
      </c>
      <c r="G41" s="42">
        <v>118180</v>
      </c>
      <c r="H41" s="42" t="s">
        <v>142</v>
      </c>
      <c r="I41" s="42" t="s">
        <v>143</v>
      </c>
      <c r="J41" s="42">
        <v>2000</v>
      </c>
      <c r="K41" s="42"/>
      <c r="L41" s="43">
        <v>12.129411764705884</v>
      </c>
      <c r="M41" s="44">
        <f t="shared" si="1"/>
        <v>15</v>
      </c>
      <c r="N41" s="43">
        <f t="shared" si="3"/>
        <v>181.94117647058826</v>
      </c>
      <c r="O41" s="43">
        <f t="shared" si="2"/>
        <v>541.80882352941171</v>
      </c>
    </row>
    <row r="42" spans="1:15" x14ac:dyDescent="0.35">
      <c r="A42" s="38" t="s">
        <v>144</v>
      </c>
      <c r="B42" s="39" t="s">
        <v>145</v>
      </c>
      <c r="C42" s="38">
        <v>3000</v>
      </c>
      <c r="D42" s="40">
        <v>8</v>
      </c>
      <c r="E42" s="41">
        <v>84</v>
      </c>
      <c r="F42" s="41">
        <f t="shared" si="0"/>
        <v>672</v>
      </c>
      <c r="G42" s="42" t="s">
        <v>146</v>
      </c>
      <c r="H42" s="42" t="s">
        <v>147</v>
      </c>
      <c r="I42" s="42" t="s">
        <v>148</v>
      </c>
      <c r="J42" s="42">
        <v>3000</v>
      </c>
      <c r="K42" s="42"/>
      <c r="L42" s="43">
        <v>20.588235294117649</v>
      </c>
      <c r="M42" s="44">
        <f t="shared" si="1"/>
        <v>8</v>
      </c>
      <c r="N42" s="43">
        <f t="shared" si="3"/>
        <v>164.70588235294119</v>
      </c>
      <c r="O42" s="43">
        <f t="shared" si="2"/>
        <v>507.29411764705878</v>
      </c>
    </row>
    <row r="43" spans="1:15" x14ac:dyDescent="0.35">
      <c r="A43" s="38" t="s">
        <v>149</v>
      </c>
      <c r="B43" s="39" t="s">
        <v>150</v>
      </c>
      <c r="C43" s="38">
        <v>10500</v>
      </c>
      <c r="D43" s="40">
        <v>4</v>
      </c>
      <c r="E43" s="41">
        <v>214</v>
      </c>
      <c r="F43" s="41">
        <f t="shared" ref="F43:F74" si="4">SUM(D43*E43)</f>
        <v>856</v>
      </c>
      <c r="G43" s="42" t="s">
        <v>151</v>
      </c>
      <c r="H43" s="42" t="s">
        <v>152</v>
      </c>
      <c r="I43" s="42" t="s">
        <v>153</v>
      </c>
      <c r="J43" s="42">
        <v>18000</v>
      </c>
      <c r="K43" s="42" t="s">
        <v>53</v>
      </c>
      <c r="L43" s="43">
        <v>50.588235294117645</v>
      </c>
      <c r="M43" s="44">
        <f t="shared" ref="M43:M74" si="5">SUM(C43/J43)*D43</f>
        <v>2.3333333333333335</v>
      </c>
      <c r="N43" s="43">
        <f t="shared" si="3"/>
        <v>118.03921568627452</v>
      </c>
      <c r="O43" s="43">
        <f t="shared" ref="O43:O74" si="6">SUM(F43-N43)</f>
        <v>737.96078431372553</v>
      </c>
    </row>
    <row r="44" spans="1:15" x14ac:dyDescent="0.35">
      <c r="A44" s="38" t="s">
        <v>154</v>
      </c>
      <c r="B44" s="39" t="s">
        <v>155</v>
      </c>
      <c r="C44" s="38">
        <v>1600</v>
      </c>
      <c r="D44" s="40">
        <v>6</v>
      </c>
      <c r="E44" s="41">
        <v>64.25</v>
      </c>
      <c r="F44" s="41">
        <f t="shared" si="4"/>
        <v>385.5</v>
      </c>
      <c r="G44" s="42" t="s">
        <v>104</v>
      </c>
      <c r="H44" s="42" t="s">
        <v>105</v>
      </c>
      <c r="I44" s="42" t="s">
        <v>106</v>
      </c>
      <c r="J44" s="42">
        <v>3500</v>
      </c>
      <c r="K44" s="42"/>
      <c r="L44" s="43">
        <v>27.52941176470588</v>
      </c>
      <c r="M44" s="44">
        <f t="shared" si="5"/>
        <v>2.7428571428571429</v>
      </c>
      <c r="N44" s="43">
        <f t="shared" si="3"/>
        <v>75.509243697478993</v>
      </c>
      <c r="O44" s="43">
        <f t="shared" si="6"/>
        <v>309.99075630252099</v>
      </c>
    </row>
    <row r="45" spans="1:15" x14ac:dyDescent="0.35">
      <c r="A45" s="38" t="s">
        <v>156</v>
      </c>
      <c r="B45" s="39" t="s">
        <v>157</v>
      </c>
      <c r="C45" s="38">
        <v>5000</v>
      </c>
      <c r="D45" s="40">
        <v>3</v>
      </c>
      <c r="E45" s="41">
        <v>137</v>
      </c>
      <c r="F45" s="41">
        <f t="shared" si="4"/>
        <v>411</v>
      </c>
      <c r="G45" s="42">
        <v>201380</v>
      </c>
      <c r="H45" s="42" t="s">
        <v>158</v>
      </c>
      <c r="I45" s="42" t="s">
        <v>159</v>
      </c>
      <c r="J45" s="42">
        <v>7500</v>
      </c>
      <c r="K45" s="42" t="s">
        <v>53</v>
      </c>
      <c r="L45" s="43">
        <v>35.764705882352942</v>
      </c>
      <c r="M45" s="44">
        <f t="shared" si="5"/>
        <v>2</v>
      </c>
      <c r="N45" s="43">
        <f t="shared" si="3"/>
        <v>71.529411764705884</v>
      </c>
      <c r="O45" s="43">
        <f t="shared" si="6"/>
        <v>339.47058823529414</v>
      </c>
    </row>
    <row r="46" spans="1:15" x14ac:dyDescent="0.35">
      <c r="A46" s="38" t="s">
        <v>160</v>
      </c>
      <c r="B46" s="39" t="s">
        <v>161</v>
      </c>
      <c r="C46" s="38">
        <v>1600</v>
      </c>
      <c r="D46" s="40">
        <v>14</v>
      </c>
      <c r="E46" s="41">
        <v>37</v>
      </c>
      <c r="F46" s="41">
        <f t="shared" si="4"/>
        <v>518</v>
      </c>
      <c r="G46" s="42">
        <v>118183</v>
      </c>
      <c r="H46" s="42" t="s">
        <v>162</v>
      </c>
      <c r="I46" s="42" t="s">
        <v>163</v>
      </c>
      <c r="J46" s="42">
        <v>1600</v>
      </c>
      <c r="K46" s="42"/>
      <c r="L46" s="43">
        <v>10.258823529411764</v>
      </c>
      <c r="M46" s="44">
        <f t="shared" si="5"/>
        <v>14</v>
      </c>
      <c r="N46" s="43">
        <f t="shared" si="3"/>
        <v>143.62352941176471</v>
      </c>
      <c r="O46" s="43">
        <f t="shared" si="6"/>
        <v>374.37647058823529</v>
      </c>
    </row>
    <row r="47" spans="1:15" x14ac:dyDescent="0.35">
      <c r="A47" s="38" t="s">
        <v>164</v>
      </c>
      <c r="B47" s="39" t="s">
        <v>165</v>
      </c>
      <c r="C47" s="38">
        <v>200</v>
      </c>
      <c r="D47" s="40">
        <v>7</v>
      </c>
      <c r="E47" s="41">
        <v>30</v>
      </c>
      <c r="F47" s="41">
        <f t="shared" si="4"/>
        <v>210</v>
      </c>
      <c r="G47" s="42">
        <v>118288</v>
      </c>
      <c r="H47" s="42" t="s">
        <v>166</v>
      </c>
      <c r="I47" s="42" t="s">
        <v>167</v>
      </c>
      <c r="J47" s="42">
        <v>200</v>
      </c>
      <c r="K47" s="42"/>
      <c r="L47" s="43">
        <v>17.952941176470588</v>
      </c>
      <c r="M47" s="44">
        <f t="shared" si="5"/>
        <v>7</v>
      </c>
      <c r="N47" s="43">
        <f t="shared" si="3"/>
        <v>125.67058823529412</v>
      </c>
      <c r="O47" s="43">
        <f t="shared" si="6"/>
        <v>84.329411764705881</v>
      </c>
    </row>
    <row r="48" spans="1:15" x14ac:dyDescent="0.35">
      <c r="A48" s="38" t="s">
        <v>168</v>
      </c>
      <c r="B48" s="39" t="s">
        <v>169</v>
      </c>
      <c r="C48" s="38">
        <v>1600</v>
      </c>
      <c r="D48" s="40">
        <v>12</v>
      </c>
      <c r="E48" s="41">
        <v>37</v>
      </c>
      <c r="F48" s="41">
        <f t="shared" si="4"/>
        <v>444</v>
      </c>
      <c r="G48" s="42">
        <v>118181</v>
      </c>
      <c r="H48" s="42" t="s">
        <v>170</v>
      </c>
      <c r="I48" s="42" t="s">
        <v>171</v>
      </c>
      <c r="J48" s="42">
        <v>1600</v>
      </c>
      <c r="K48" s="42"/>
      <c r="L48" s="43">
        <v>10.258823529411764</v>
      </c>
      <c r="M48" s="44">
        <f t="shared" si="5"/>
        <v>12</v>
      </c>
      <c r="N48" s="43">
        <f t="shared" si="3"/>
        <v>123.10588235294117</v>
      </c>
      <c r="O48" s="43">
        <f t="shared" si="6"/>
        <v>320.89411764705881</v>
      </c>
    </row>
    <row r="49" spans="1:15" x14ac:dyDescent="0.35">
      <c r="A49" s="38" t="s">
        <v>172</v>
      </c>
      <c r="B49" s="39" t="s">
        <v>173</v>
      </c>
      <c r="C49" s="38">
        <v>1600</v>
      </c>
      <c r="D49" s="40">
        <v>8</v>
      </c>
      <c r="E49" s="41">
        <v>37</v>
      </c>
      <c r="F49" s="41">
        <f t="shared" si="4"/>
        <v>296</v>
      </c>
      <c r="G49" s="42">
        <v>118272</v>
      </c>
      <c r="H49" s="42" t="s">
        <v>80</v>
      </c>
      <c r="I49" s="42" t="s">
        <v>81</v>
      </c>
      <c r="J49" s="42">
        <v>1600</v>
      </c>
      <c r="K49" s="42"/>
      <c r="L49" s="43">
        <v>15.329411764705881</v>
      </c>
      <c r="M49" s="44">
        <f t="shared" si="5"/>
        <v>8</v>
      </c>
      <c r="N49" s="43">
        <f t="shared" si="3"/>
        <v>122.63529411764705</v>
      </c>
      <c r="O49" s="43">
        <f t="shared" si="6"/>
        <v>173.36470588235295</v>
      </c>
    </row>
    <row r="50" spans="1:15" x14ac:dyDescent="0.35">
      <c r="A50" s="38" t="s">
        <v>174</v>
      </c>
      <c r="B50" s="39" t="s">
        <v>175</v>
      </c>
      <c r="C50" s="38">
        <v>16800</v>
      </c>
      <c r="D50" s="40">
        <v>1</v>
      </c>
      <c r="E50" s="41">
        <v>219</v>
      </c>
      <c r="F50" s="41">
        <f t="shared" si="4"/>
        <v>219</v>
      </c>
      <c r="G50" s="42">
        <v>201606</v>
      </c>
      <c r="H50" s="42"/>
      <c r="I50" s="42" t="s">
        <v>176</v>
      </c>
      <c r="J50" s="42">
        <v>16800</v>
      </c>
      <c r="K50" s="42"/>
      <c r="L50" s="43">
        <v>120.84705882352941</v>
      </c>
      <c r="M50" s="44">
        <f t="shared" si="5"/>
        <v>1</v>
      </c>
      <c r="N50" s="43">
        <f t="shared" si="3"/>
        <v>120.84705882352941</v>
      </c>
      <c r="O50" s="43">
        <f t="shared" si="6"/>
        <v>98.152941176470591</v>
      </c>
    </row>
    <row r="51" spans="1:15" x14ac:dyDescent="0.35">
      <c r="A51" s="38" t="s">
        <v>177</v>
      </c>
      <c r="B51" s="39" t="s">
        <v>178</v>
      </c>
      <c r="C51" s="38">
        <v>6000</v>
      </c>
      <c r="D51" s="40">
        <v>2</v>
      </c>
      <c r="E51" s="41">
        <v>158</v>
      </c>
      <c r="F51" s="41">
        <f t="shared" si="4"/>
        <v>316</v>
      </c>
      <c r="G51" s="42">
        <v>201381</v>
      </c>
      <c r="H51" s="42" t="s">
        <v>51</v>
      </c>
      <c r="I51" s="42" t="s">
        <v>52</v>
      </c>
      <c r="J51" s="42">
        <v>30000</v>
      </c>
      <c r="K51" s="42" t="s">
        <v>53</v>
      </c>
      <c r="L51" s="43">
        <v>54.705882352941181</v>
      </c>
      <c r="M51" s="44">
        <f t="shared" si="5"/>
        <v>0.4</v>
      </c>
      <c r="N51" s="43">
        <f t="shared" si="3"/>
        <v>21.882352941176475</v>
      </c>
      <c r="O51" s="43">
        <f t="shared" si="6"/>
        <v>294.11764705882354</v>
      </c>
    </row>
    <row r="52" spans="1:15" x14ac:dyDescent="0.35">
      <c r="A52" s="38" t="s">
        <v>179</v>
      </c>
      <c r="B52" s="39" t="s">
        <v>180</v>
      </c>
      <c r="C52" s="38">
        <v>700</v>
      </c>
      <c r="D52" s="40">
        <v>11</v>
      </c>
      <c r="E52" s="41">
        <v>23.022727272727273</v>
      </c>
      <c r="F52" s="41">
        <f t="shared" si="4"/>
        <v>253.25</v>
      </c>
      <c r="G52" s="42">
        <v>118181</v>
      </c>
      <c r="H52" s="42" t="s">
        <v>181</v>
      </c>
      <c r="I52" s="42" t="s">
        <v>171</v>
      </c>
      <c r="J52" s="42">
        <v>1600</v>
      </c>
      <c r="K52" s="42"/>
      <c r="L52" s="43">
        <v>10.258823529411764</v>
      </c>
      <c r="M52" s="44">
        <f t="shared" si="5"/>
        <v>4.8125</v>
      </c>
      <c r="N52" s="43">
        <f t="shared" si="3"/>
        <v>49.370588235294115</v>
      </c>
      <c r="O52" s="43">
        <f t="shared" si="6"/>
        <v>203.87941176470588</v>
      </c>
    </row>
    <row r="53" spans="1:15" x14ac:dyDescent="0.35">
      <c r="A53" s="38" t="s">
        <v>182</v>
      </c>
      <c r="B53" s="39" t="s">
        <v>183</v>
      </c>
      <c r="C53" s="38">
        <v>8000</v>
      </c>
      <c r="D53" s="40">
        <v>2</v>
      </c>
      <c r="E53" s="41">
        <v>304</v>
      </c>
      <c r="F53" s="41">
        <f t="shared" si="4"/>
        <v>608</v>
      </c>
      <c r="G53" s="42" t="s">
        <v>184</v>
      </c>
      <c r="H53" s="42" t="s">
        <v>185</v>
      </c>
      <c r="I53" s="42" t="s">
        <v>186</v>
      </c>
      <c r="J53" s="42">
        <v>8000</v>
      </c>
      <c r="K53" s="42"/>
      <c r="L53" s="43">
        <v>50.71764705882353</v>
      </c>
      <c r="M53" s="44">
        <f t="shared" si="5"/>
        <v>2</v>
      </c>
      <c r="N53" s="43">
        <f t="shared" si="3"/>
        <v>101.43529411764706</v>
      </c>
      <c r="O53" s="43">
        <f t="shared" si="6"/>
        <v>506.56470588235294</v>
      </c>
    </row>
    <row r="54" spans="1:15" x14ac:dyDescent="0.35">
      <c r="A54" s="38" t="s">
        <v>187</v>
      </c>
      <c r="B54" s="39" t="s">
        <v>188</v>
      </c>
      <c r="C54" s="38">
        <v>8000</v>
      </c>
      <c r="D54" s="40">
        <v>2</v>
      </c>
      <c r="E54" s="41">
        <v>304</v>
      </c>
      <c r="F54" s="41">
        <f t="shared" si="4"/>
        <v>608</v>
      </c>
      <c r="G54" s="42" t="s">
        <v>189</v>
      </c>
      <c r="H54" s="42" t="s">
        <v>190</v>
      </c>
      <c r="I54" s="42" t="s">
        <v>191</v>
      </c>
      <c r="J54" s="42">
        <v>8000</v>
      </c>
      <c r="K54" s="42"/>
      <c r="L54" s="43">
        <v>50.71764705882353</v>
      </c>
      <c r="M54" s="44">
        <f t="shared" si="5"/>
        <v>2</v>
      </c>
      <c r="N54" s="43">
        <f t="shared" si="3"/>
        <v>101.43529411764706</v>
      </c>
      <c r="O54" s="43">
        <f t="shared" si="6"/>
        <v>506.56470588235294</v>
      </c>
    </row>
    <row r="55" spans="1:15" x14ac:dyDescent="0.35">
      <c r="A55" s="38" t="s">
        <v>192</v>
      </c>
      <c r="B55" s="39" t="s">
        <v>193</v>
      </c>
      <c r="C55" s="38">
        <v>10500</v>
      </c>
      <c r="D55" s="40">
        <v>2</v>
      </c>
      <c r="E55" s="41">
        <v>201</v>
      </c>
      <c r="F55" s="41">
        <f t="shared" si="4"/>
        <v>402</v>
      </c>
      <c r="G55" s="42" t="s">
        <v>71</v>
      </c>
      <c r="H55" s="42" t="s">
        <v>72</v>
      </c>
      <c r="I55" s="42" t="s">
        <v>73</v>
      </c>
      <c r="J55" s="42">
        <v>10500</v>
      </c>
      <c r="K55" s="42"/>
      <c r="L55" s="43">
        <v>48.247058823529407</v>
      </c>
      <c r="M55" s="44">
        <f t="shared" si="5"/>
        <v>2</v>
      </c>
      <c r="N55" s="43">
        <f t="shared" si="3"/>
        <v>96.494117647058815</v>
      </c>
      <c r="O55" s="43">
        <f t="shared" si="6"/>
        <v>305.50588235294117</v>
      </c>
    </row>
    <row r="56" spans="1:15" x14ac:dyDescent="0.35">
      <c r="A56" s="38" t="s">
        <v>194</v>
      </c>
      <c r="B56" s="39" t="s">
        <v>195</v>
      </c>
      <c r="C56" s="38">
        <v>700</v>
      </c>
      <c r="D56" s="40">
        <v>9</v>
      </c>
      <c r="E56" s="41">
        <v>23</v>
      </c>
      <c r="F56" s="41">
        <f t="shared" si="4"/>
        <v>207</v>
      </c>
      <c r="G56" s="42">
        <v>118183</v>
      </c>
      <c r="H56" s="42" t="s">
        <v>162</v>
      </c>
      <c r="I56" s="42" t="s">
        <v>163</v>
      </c>
      <c r="J56" s="42">
        <v>1600</v>
      </c>
      <c r="K56" s="42"/>
      <c r="L56" s="43">
        <v>10.258823529411764</v>
      </c>
      <c r="M56" s="44">
        <f t="shared" si="5"/>
        <v>3.9375</v>
      </c>
      <c r="N56" s="43">
        <f t="shared" si="3"/>
        <v>40.39411764705882</v>
      </c>
      <c r="O56" s="43">
        <f t="shared" si="6"/>
        <v>166.60588235294119</v>
      </c>
    </row>
    <row r="57" spans="1:15" x14ac:dyDescent="0.35">
      <c r="A57" s="38" t="s">
        <v>196</v>
      </c>
      <c r="B57" s="39" t="s">
        <v>197</v>
      </c>
      <c r="C57" s="38">
        <v>16900</v>
      </c>
      <c r="D57" s="40">
        <v>1</v>
      </c>
      <c r="E57" s="41">
        <v>159</v>
      </c>
      <c r="F57" s="41">
        <f t="shared" si="4"/>
        <v>159</v>
      </c>
      <c r="G57" s="42">
        <v>201603</v>
      </c>
      <c r="H57" s="42"/>
      <c r="I57" s="42" t="s">
        <v>198</v>
      </c>
      <c r="J57" s="42">
        <v>16900</v>
      </c>
      <c r="K57" s="42"/>
      <c r="L57" s="43">
        <v>80.564705882352953</v>
      </c>
      <c r="M57" s="44">
        <f t="shared" si="5"/>
        <v>1</v>
      </c>
      <c r="N57" s="43">
        <f t="shared" si="3"/>
        <v>80.564705882352953</v>
      </c>
      <c r="O57" s="43">
        <f t="shared" si="6"/>
        <v>78.435294117647047</v>
      </c>
    </row>
    <row r="58" spans="1:15" x14ac:dyDescent="0.35">
      <c r="A58" s="38" t="s">
        <v>199</v>
      </c>
      <c r="B58" s="39" t="s">
        <v>200</v>
      </c>
      <c r="C58" s="38">
        <v>2100</v>
      </c>
      <c r="D58" s="40">
        <v>4</v>
      </c>
      <c r="E58" s="41">
        <v>15</v>
      </c>
      <c r="F58" s="41">
        <f t="shared" si="4"/>
        <v>60</v>
      </c>
      <c r="G58" s="42" t="s">
        <v>201</v>
      </c>
      <c r="H58" s="42" t="s">
        <v>202</v>
      </c>
      <c r="I58" s="42" t="s">
        <v>203</v>
      </c>
      <c r="J58" s="42">
        <v>3100</v>
      </c>
      <c r="K58" s="42" t="s">
        <v>53</v>
      </c>
      <c r="L58" s="43">
        <v>23.235294117647058</v>
      </c>
      <c r="M58" s="44">
        <f t="shared" si="5"/>
        <v>2.7096774193548385</v>
      </c>
      <c r="N58" s="43">
        <f t="shared" si="3"/>
        <v>62.96015180265654</v>
      </c>
      <c r="O58" s="43">
        <f t="shared" si="6"/>
        <v>-2.9601518026565401</v>
      </c>
    </row>
    <row r="59" spans="1:15" x14ac:dyDescent="0.35">
      <c r="A59" s="38" t="s">
        <v>204</v>
      </c>
      <c r="B59" s="39" t="s">
        <v>205</v>
      </c>
      <c r="C59" s="38">
        <v>1400</v>
      </c>
      <c r="D59" s="40">
        <v>2</v>
      </c>
      <c r="E59" s="41">
        <v>69</v>
      </c>
      <c r="F59" s="41">
        <f t="shared" si="4"/>
        <v>138</v>
      </c>
      <c r="G59" s="42" t="s">
        <v>206</v>
      </c>
      <c r="H59" s="42" t="s">
        <v>207</v>
      </c>
      <c r="I59" s="42" t="s">
        <v>208</v>
      </c>
      <c r="J59" s="42">
        <v>3200</v>
      </c>
      <c r="K59" s="42"/>
      <c r="L59" s="43">
        <v>44.411764705882355</v>
      </c>
      <c r="M59" s="44">
        <f t="shared" si="5"/>
        <v>0.875</v>
      </c>
      <c r="N59" s="43">
        <f t="shared" si="3"/>
        <v>38.860294117647058</v>
      </c>
      <c r="O59" s="43">
        <f t="shared" si="6"/>
        <v>99.139705882352942</v>
      </c>
    </row>
    <row r="60" spans="1:15" x14ac:dyDescent="0.35">
      <c r="A60" s="38" t="s">
        <v>209</v>
      </c>
      <c r="B60" s="39" t="s">
        <v>210</v>
      </c>
      <c r="C60" s="38">
        <v>700</v>
      </c>
      <c r="D60" s="40">
        <v>8</v>
      </c>
      <c r="E60" s="41">
        <v>23.03125</v>
      </c>
      <c r="F60" s="41">
        <f t="shared" si="4"/>
        <v>184.25</v>
      </c>
      <c r="G60" s="42">
        <v>118182</v>
      </c>
      <c r="H60" s="42" t="s">
        <v>211</v>
      </c>
      <c r="I60" s="42" t="s">
        <v>212</v>
      </c>
      <c r="J60" s="42">
        <v>1600</v>
      </c>
      <c r="K60" s="42"/>
      <c r="L60" s="43">
        <v>10.258823529411764</v>
      </c>
      <c r="M60" s="44">
        <f t="shared" si="5"/>
        <v>3.5</v>
      </c>
      <c r="N60" s="43">
        <f t="shared" si="3"/>
        <v>35.905882352941177</v>
      </c>
      <c r="O60" s="43">
        <f t="shared" si="6"/>
        <v>148.34411764705882</v>
      </c>
    </row>
    <row r="61" spans="1:15" x14ac:dyDescent="0.35">
      <c r="A61" s="38" t="s">
        <v>213</v>
      </c>
      <c r="B61" s="39" t="s">
        <v>214</v>
      </c>
      <c r="C61" s="38">
        <v>1600</v>
      </c>
      <c r="D61" s="40">
        <v>6</v>
      </c>
      <c r="E61" s="41">
        <v>37</v>
      </c>
      <c r="F61" s="41">
        <f t="shared" si="4"/>
        <v>222</v>
      </c>
      <c r="G61" s="42">
        <v>118182</v>
      </c>
      <c r="H61" s="42" t="s">
        <v>211</v>
      </c>
      <c r="I61" s="42" t="s">
        <v>212</v>
      </c>
      <c r="J61" s="42">
        <v>1600</v>
      </c>
      <c r="K61" s="42"/>
      <c r="L61" s="43">
        <v>10.258823529411764</v>
      </c>
      <c r="M61" s="44">
        <f t="shared" si="5"/>
        <v>6</v>
      </c>
      <c r="N61" s="43">
        <f t="shared" si="3"/>
        <v>61.552941176470583</v>
      </c>
      <c r="O61" s="43">
        <f t="shared" si="6"/>
        <v>160.4470588235294</v>
      </c>
    </row>
    <row r="62" spans="1:15" x14ac:dyDescent="0.35">
      <c r="A62" s="38" t="s">
        <v>215</v>
      </c>
      <c r="B62" s="39" t="s">
        <v>216</v>
      </c>
      <c r="C62" s="38">
        <v>2500</v>
      </c>
      <c r="D62" s="40">
        <v>1</v>
      </c>
      <c r="E62" s="41">
        <v>77</v>
      </c>
      <c r="F62" s="41">
        <f t="shared" si="4"/>
        <v>77</v>
      </c>
      <c r="G62" s="42">
        <v>201448</v>
      </c>
      <c r="H62" s="42" t="s">
        <v>138</v>
      </c>
      <c r="I62" s="42" t="s">
        <v>139</v>
      </c>
      <c r="J62" s="42">
        <v>15000</v>
      </c>
      <c r="K62" s="42" t="s">
        <v>53</v>
      </c>
      <c r="L62" s="43">
        <v>46.117647058823536</v>
      </c>
      <c r="M62" s="44">
        <f t="shared" si="5"/>
        <v>0.16666666666666666</v>
      </c>
      <c r="N62" s="43">
        <f t="shared" si="3"/>
        <v>7.6862745098039227</v>
      </c>
      <c r="O62" s="43">
        <f t="shared" si="6"/>
        <v>69.313725490196077</v>
      </c>
    </row>
    <row r="63" spans="1:15" x14ac:dyDescent="0.35">
      <c r="A63" s="38" t="s">
        <v>217</v>
      </c>
      <c r="B63" s="39" t="s">
        <v>218</v>
      </c>
      <c r="C63" s="38">
        <v>23000</v>
      </c>
      <c r="D63" s="40">
        <v>3</v>
      </c>
      <c r="E63" s="41">
        <v>49</v>
      </c>
      <c r="F63" s="41">
        <f t="shared" si="4"/>
        <v>147</v>
      </c>
      <c r="G63" s="42" t="s">
        <v>219</v>
      </c>
      <c r="H63" s="42" t="s">
        <v>220</v>
      </c>
      <c r="I63" s="42" t="s">
        <v>221</v>
      </c>
      <c r="J63" s="42">
        <v>23000</v>
      </c>
      <c r="K63" s="42"/>
      <c r="L63" s="43">
        <v>19.764705882352942</v>
      </c>
      <c r="M63" s="44">
        <f t="shared" si="5"/>
        <v>3</v>
      </c>
      <c r="N63" s="43">
        <f t="shared" si="3"/>
        <v>59.294117647058826</v>
      </c>
      <c r="O63" s="43">
        <f t="shared" si="6"/>
        <v>87.705882352941174</v>
      </c>
    </row>
    <row r="64" spans="1:15" x14ac:dyDescent="0.35">
      <c r="A64" s="38" t="s">
        <v>222</v>
      </c>
      <c r="B64" s="39" t="s">
        <v>223</v>
      </c>
      <c r="C64" s="38">
        <v>3500</v>
      </c>
      <c r="D64" s="40">
        <v>2</v>
      </c>
      <c r="E64" s="41">
        <v>94</v>
      </c>
      <c r="F64" s="41">
        <f t="shared" si="4"/>
        <v>188</v>
      </c>
      <c r="G64" s="42" t="s">
        <v>104</v>
      </c>
      <c r="H64" s="42" t="s">
        <v>105</v>
      </c>
      <c r="I64" s="42" t="s">
        <v>106</v>
      </c>
      <c r="J64" s="42">
        <v>3500</v>
      </c>
      <c r="K64" s="42"/>
      <c r="L64" s="43">
        <v>27.52941176470588</v>
      </c>
      <c r="M64" s="44">
        <f t="shared" si="5"/>
        <v>2</v>
      </c>
      <c r="N64" s="43">
        <f t="shared" si="3"/>
        <v>55.058823529411761</v>
      </c>
      <c r="O64" s="43">
        <f t="shared" si="6"/>
        <v>132.94117647058823</v>
      </c>
    </row>
    <row r="65" spans="1:15" x14ac:dyDescent="0.35">
      <c r="A65" s="38" t="s">
        <v>224</v>
      </c>
      <c r="B65" s="39" t="s">
        <v>225</v>
      </c>
      <c r="C65" s="38">
        <v>1000</v>
      </c>
      <c r="D65" s="40">
        <v>5</v>
      </c>
      <c r="E65" s="41">
        <v>32.75</v>
      </c>
      <c r="F65" s="41">
        <f t="shared" si="4"/>
        <v>163.75</v>
      </c>
      <c r="G65" s="42">
        <v>118180</v>
      </c>
      <c r="H65" s="42" t="s">
        <v>142</v>
      </c>
      <c r="I65" s="42" t="s">
        <v>143</v>
      </c>
      <c r="J65" s="42">
        <v>2000</v>
      </c>
      <c r="K65" s="42"/>
      <c r="L65" s="43">
        <v>12.129411764705884</v>
      </c>
      <c r="M65" s="44">
        <f t="shared" si="5"/>
        <v>2.5</v>
      </c>
      <c r="N65" s="43">
        <f t="shared" si="3"/>
        <v>30.32352941176471</v>
      </c>
      <c r="O65" s="43">
        <f t="shared" si="6"/>
        <v>133.4264705882353</v>
      </c>
    </row>
    <row r="66" spans="1:15" x14ac:dyDescent="0.35">
      <c r="A66" s="38" t="s">
        <v>226</v>
      </c>
      <c r="B66" s="39" t="s">
        <v>227</v>
      </c>
      <c r="C66" s="38">
        <v>13900</v>
      </c>
      <c r="D66" s="40">
        <v>1</v>
      </c>
      <c r="E66" s="41">
        <v>56</v>
      </c>
      <c r="F66" s="41">
        <f t="shared" si="4"/>
        <v>56</v>
      </c>
      <c r="G66" s="42" t="s">
        <v>228</v>
      </c>
      <c r="H66" s="42" t="s">
        <v>229</v>
      </c>
      <c r="I66" s="42" t="s">
        <v>230</v>
      </c>
      <c r="J66" s="42">
        <v>13900</v>
      </c>
      <c r="K66" s="42"/>
      <c r="L66" s="43">
        <v>46.952941176470596</v>
      </c>
      <c r="M66" s="44">
        <f t="shared" si="5"/>
        <v>1</v>
      </c>
      <c r="N66" s="43">
        <f t="shared" si="3"/>
        <v>46.952941176470596</v>
      </c>
      <c r="O66" s="43">
        <f t="shared" si="6"/>
        <v>9.0470588235294045</v>
      </c>
    </row>
    <row r="67" spans="1:15" x14ac:dyDescent="0.35">
      <c r="A67" s="38" t="s">
        <v>231</v>
      </c>
      <c r="B67" s="39" t="s">
        <v>232</v>
      </c>
      <c r="C67" s="38">
        <v>10000</v>
      </c>
      <c r="D67" s="40">
        <v>2</v>
      </c>
      <c r="E67" s="41">
        <v>69</v>
      </c>
      <c r="F67" s="41">
        <f t="shared" si="4"/>
        <v>138</v>
      </c>
      <c r="G67" s="42" t="s">
        <v>233</v>
      </c>
      <c r="H67" s="42" t="s">
        <v>234</v>
      </c>
      <c r="I67" s="42" t="s">
        <v>235</v>
      </c>
      <c r="J67" s="42">
        <v>10000</v>
      </c>
      <c r="K67" s="42"/>
      <c r="L67" s="43">
        <v>23.376470588235296</v>
      </c>
      <c r="M67" s="44">
        <f t="shared" si="5"/>
        <v>2</v>
      </c>
      <c r="N67" s="43">
        <f t="shared" si="3"/>
        <v>46.752941176470593</v>
      </c>
      <c r="O67" s="43">
        <f t="shared" si="6"/>
        <v>91.247058823529414</v>
      </c>
    </row>
    <row r="68" spans="1:15" x14ac:dyDescent="0.35">
      <c r="A68" s="38" t="s">
        <v>236</v>
      </c>
      <c r="B68" s="39" t="s">
        <v>237</v>
      </c>
      <c r="C68" s="38">
        <v>3200</v>
      </c>
      <c r="D68" s="40">
        <v>1</v>
      </c>
      <c r="E68" s="41">
        <v>103</v>
      </c>
      <c r="F68" s="41">
        <f t="shared" si="4"/>
        <v>103</v>
      </c>
      <c r="G68" s="42" t="s">
        <v>206</v>
      </c>
      <c r="H68" s="42" t="s">
        <v>207</v>
      </c>
      <c r="I68" s="42" t="s">
        <v>208</v>
      </c>
      <c r="J68" s="42">
        <v>3200</v>
      </c>
      <c r="K68" s="42"/>
      <c r="L68" s="43">
        <v>44.411764705882355</v>
      </c>
      <c r="M68" s="44">
        <f t="shared" si="5"/>
        <v>1</v>
      </c>
      <c r="N68" s="43">
        <f t="shared" si="3"/>
        <v>44.411764705882355</v>
      </c>
      <c r="O68" s="43">
        <f t="shared" si="6"/>
        <v>58.588235294117645</v>
      </c>
    </row>
    <row r="69" spans="1:15" x14ac:dyDescent="0.35">
      <c r="A69" s="38" t="s">
        <v>238</v>
      </c>
      <c r="B69" s="39" t="s">
        <v>239</v>
      </c>
      <c r="C69" s="38">
        <v>12000</v>
      </c>
      <c r="D69" s="40">
        <v>2</v>
      </c>
      <c r="E69" s="41">
        <v>101</v>
      </c>
      <c r="F69" s="41">
        <f t="shared" si="4"/>
        <v>202</v>
      </c>
      <c r="G69" s="42" t="s">
        <v>240</v>
      </c>
      <c r="H69" s="42" t="s">
        <v>241</v>
      </c>
      <c r="I69" s="42" t="s">
        <v>242</v>
      </c>
      <c r="J69" s="42">
        <v>12000</v>
      </c>
      <c r="K69" s="42"/>
      <c r="L69" s="43">
        <v>19.764705882352942</v>
      </c>
      <c r="M69" s="44">
        <f t="shared" si="5"/>
        <v>2</v>
      </c>
      <c r="N69" s="43">
        <f t="shared" si="3"/>
        <v>39.529411764705884</v>
      </c>
      <c r="O69" s="43">
        <f t="shared" si="6"/>
        <v>162.47058823529412</v>
      </c>
    </row>
    <row r="70" spans="1:15" x14ac:dyDescent="0.35">
      <c r="A70" s="38" t="s">
        <v>243</v>
      </c>
      <c r="B70" s="39" t="s">
        <v>244</v>
      </c>
      <c r="C70" s="38">
        <v>165</v>
      </c>
      <c r="D70" s="40">
        <v>2</v>
      </c>
      <c r="E70" s="41">
        <v>25.5</v>
      </c>
      <c r="F70" s="41">
        <f t="shared" si="4"/>
        <v>51</v>
      </c>
      <c r="G70" s="42">
        <v>118225</v>
      </c>
      <c r="H70" s="42" t="s">
        <v>245</v>
      </c>
      <c r="I70" s="42" t="s">
        <v>246</v>
      </c>
      <c r="J70" s="42">
        <v>415</v>
      </c>
      <c r="K70" s="42"/>
      <c r="L70" s="43">
        <v>22.529411764705884</v>
      </c>
      <c r="M70" s="44">
        <f t="shared" si="5"/>
        <v>0.79518072289156627</v>
      </c>
      <c r="N70" s="43">
        <f t="shared" si="3"/>
        <v>17.914953933380584</v>
      </c>
      <c r="O70" s="43">
        <f t="shared" si="6"/>
        <v>33.085046066619412</v>
      </c>
    </row>
    <row r="71" spans="1:15" x14ac:dyDescent="0.35">
      <c r="A71" s="38" t="s">
        <v>247</v>
      </c>
      <c r="B71" s="39" t="s">
        <v>248</v>
      </c>
      <c r="C71" s="38">
        <v>3100</v>
      </c>
      <c r="D71" s="40">
        <v>1</v>
      </c>
      <c r="E71" s="41">
        <v>44</v>
      </c>
      <c r="F71" s="41">
        <f t="shared" si="4"/>
        <v>44</v>
      </c>
      <c r="G71" s="42" t="s">
        <v>249</v>
      </c>
      <c r="H71" s="42" t="s">
        <v>250</v>
      </c>
      <c r="I71" s="42" t="s">
        <v>251</v>
      </c>
      <c r="J71" s="42">
        <v>12000</v>
      </c>
      <c r="K71" s="42" t="s">
        <v>53</v>
      </c>
      <c r="L71" s="43">
        <v>49</v>
      </c>
      <c r="M71" s="44">
        <f t="shared" si="5"/>
        <v>0.25833333333333336</v>
      </c>
      <c r="N71" s="43">
        <f t="shared" si="3"/>
        <v>12.658333333333335</v>
      </c>
      <c r="O71" s="43">
        <f t="shared" si="6"/>
        <v>31.341666666666665</v>
      </c>
    </row>
    <row r="72" spans="1:15" x14ac:dyDescent="0.35">
      <c r="A72" s="38" t="s">
        <v>252</v>
      </c>
      <c r="B72" s="39" t="s">
        <v>253</v>
      </c>
      <c r="C72" s="38">
        <v>1500</v>
      </c>
      <c r="D72" s="40">
        <v>1</v>
      </c>
      <c r="E72" s="41">
        <v>77</v>
      </c>
      <c r="F72" s="41">
        <f t="shared" si="4"/>
        <v>77</v>
      </c>
      <c r="G72" s="42" t="s">
        <v>254</v>
      </c>
      <c r="H72" s="42" t="s">
        <v>255</v>
      </c>
      <c r="I72" s="42" t="s">
        <v>256</v>
      </c>
      <c r="J72" s="42">
        <v>2800</v>
      </c>
      <c r="K72" s="42"/>
      <c r="L72" s="43">
        <v>43.529411764705884</v>
      </c>
      <c r="M72" s="44">
        <f t="shared" si="5"/>
        <v>0.5357142857142857</v>
      </c>
      <c r="N72" s="43">
        <f t="shared" si="3"/>
        <v>23.319327731092436</v>
      </c>
      <c r="O72" s="43">
        <f t="shared" si="6"/>
        <v>53.680672268907564</v>
      </c>
    </row>
    <row r="73" spans="1:15" x14ac:dyDescent="0.35">
      <c r="A73" s="38" t="s">
        <v>257</v>
      </c>
      <c r="B73" s="39" t="s">
        <v>258</v>
      </c>
      <c r="C73" s="38">
        <v>100</v>
      </c>
      <c r="D73" s="40">
        <v>2</v>
      </c>
      <c r="E73" s="41">
        <v>18</v>
      </c>
      <c r="F73" s="41">
        <f t="shared" si="4"/>
        <v>36</v>
      </c>
      <c r="G73" s="42">
        <v>118288</v>
      </c>
      <c r="H73" s="42" t="s">
        <v>166</v>
      </c>
      <c r="I73" s="42" t="s">
        <v>167</v>
      </c>
      <c r="J73" s="42">
        <v>200</v>
      </c>
      <c r="K73" s="42"/>
      <c r="L73" s="43">
        <v>17.952941176470588</v>
      </c>
      <c r="M73" s="44">
        <f t="shared" si="5"/>
        <v>1</v>
      </c>
      <c r="N73" s="43">
        <f t="shared" si="3"/>
        <v>17.952941176470588</v>
      </c>
      <c r="O73" s="43">
        <f t="shared" si="6"/>
        <v>18.047058823529412</v>
      </c>
    </row>
    <row r="74" spans="1:15" x14ac:dyDescent="0.35">
      <c r="A74" s="38" t="s">
        <v>259</v>
      </c>
      <c r="B74" s="39" t="s">
        <v>260</v>
      </c>
      <c r="C74" s="38">
        <v>1200</v>
      </c>
      <c r="D74" s="40">
        <v>2</v>
      </c>
      <c r="E74" s="41">
        <v>39</v>
      </c>
      <c r="F74" s="41">
        <f t="shared" si="4"/>
        <v>78</v>
      </c>
      <c r="G74" s="42" t="s">
        <v>261</v>
      </c>
      <c r="H74" s="42" t="s">
        <v>262</v>
      </c>
      <c r="I74" s="42" t="s">
        <v>263</v>
      </c>
      <c r="J74" s="42">
        <v>2600</v>
      </c>
      <c r="K74" s="42"/>
      <c r="L74" s="43">
        <v>19.411764705882355</v>
      </c>
      <c r="M74" s="44">
        <f t="shared" si="5"/>
        <v>0.92307692307692313</v>
      </c>
      <c r="N74" s="43">
        <f t="shared" si="3"/>
        <v>17.918552036199099</v>
      </c>
      <c r="O74" s="43">
        <f t="shared" si="6"/>
        <v>60.081447963800898</v>
      </c>
    </row>
    <row r="75" spans="1:15" x14ac:dyDescent="0.35">
      <c r="A75" s="38" t="s">
        <v>264</v>
      </c>
      <c r="B75" s="39" t="s">
        <v>265</v>
      </c>
      <c r="C75" s="38">
        <v>6000</v>
      </c>
      <c r="D75" s="40">
        <v>1</v>
      </c>
      <c r="E75" s="41">
        <v>177</v>
      </c>
      <c r="F75" s="41">
        <f t="shared" ref="F75:F103" si="7">SUM(D75*E75)</f>
        <v>177</v>
      </c>
      <c r="G75" s="42" t="s">
        <v>266</v>
      </c>
      <c r="H75" s="42" t="s">
        <v>267</v>
      </c>
      <c r="I75" s="42" t="s">
        <v>268</v>
      </c>
      <c r="J75" s="42">
        <v>20000</v>
      </c>
      <c r="K75" s="42" t="s">
        <v>53</v>
      </c>
      <c r="L75" s="43">
        <v>45.529411764705884</v>
      </c>
      <c r="M75" s="44">
        <f t="shared" ref="M75:M103" si="8">SUM(C75/J75)*D75</f>
        <v>0.3</v>
      </c>
      <c r="N75" s="43">
        <f t="shared" si="3"/>
        <v>13.658823529411764</v>
      </c>
      <c r="O75" s="43">
        <f t="shared" ref="O75:O106" si="9">SUM(F75-N75)</f>
        <v>163.34117647058824</v>
      </c>
    </row>
    <row r="76" spans="1:15" x14ac:dyDescent="0.35">
      <c r="A76" s="38" t="s">
        <v>269</v>
      </c>
      <c r="B76" s="39" t="s">
        <v>270</v>
      </c>
      <c r="C76" s="38">
        <v>1500</v>
      </c>
      <c r="D76" s="40">
        <v>1</v>
      </c>
      <c r="E76" s="41">
        <v>77</v>
      </c>
      <c r="F76" s="41">
        <f t="shared" si="7"/>
        <v>77</v>
      </c>
      <c r="G76" s="42">
        <v>201380</v>
      </c>
      <c r="H76" s="42" t="s">
        <v>158</v>
      </c>
      <c r="I76" s="42" t="s">
        <v>159</v>
      </c>
      <c r="J76" s="42">
        <v>7500</v>
      </c>
      <c r="K76" s="42" t="s">
        <v>53</v>
      </c>
      <c r="L76" s="43">
        <v>35.764705882352942</v>
      </c>
      <c r="M76" s="44">
        <f t="shared" si="8"/>
        <v>0.2</v>
      </c>
      <c r="N76" s="43">
        <f t="shared" ref="N76:N103" si="10">SUM(L76*M76)</f>
        <v>7.1529411764705886</v>
      </c>
      <c r="O76" s="43">
        <f t="shared" si="9"/>
        <v>69.847058823529409</v>
      </c>
    </row>
    <row r="77" spans="1:15" x14ac:dyDescent="0.35">
      <c r="A77" s="38" t="s">
        <v>271</v>
      </c>
      <c r="B77" s="39" t="s">
        <v>272</v>
      </c>
      <c r="C77" s="38">
        <v>120</v>
      </c>
      <c r="D77" s="40">
        <v>2</v>
      </c>
      <c r="E77" s="41">
        <v>17</v>
      </c>
      <c r="F77" s="41">
        <f t="shared" si="7"/>
        <v>34</v>
      </c>
      <c r="G77" s="42">
        <v>118287</v>
      </c>
      <c r="H77" s="42" t="s">
        <v>125</v>
      </c>
      <c r="I77" s="42" t="s">
        <v>126</v>
      </c>
      <c r="J77" s="42">
        <v>240</v>
      </c>
      <c r="K77" s="42"/>
      <c r="L77" s="43">
        <v>16.964705882352941</v>
      </c>
      <c r="M77" s="44">
        <f t="shared" si="8"/>
        <v>1</v>
      </c>
      <c r="N77" s="43">
        <f t="shared" si="10"/>
        <v>16.964705882352941</v>
      </c>
      <c r="O77" s="43">
        <f t="shared" si="9"/>
        <v>17.035294117647059</v>
      </c>
    </row>
    <row r="78" spans="1:15" x14ac:dyDescent="0.35">
      <c r="A78" s="38" t="s">
        <v>273</v>
      </c>
      <c r="B78" s="39" t="s">
        <v>274</v>
      </c>
      <c r="C78" s="38">
        <v>480</v>
      </c>
      <c r="D78" s="40">
        <v>2</v>
      </c>
      <c r="E78" s="41">
        <v>47.375</v>
      </c>
      <c r="F78" s="41">
        <f t="shared" si="7"/>
        <v>94.75</v>
      </c>
      <c r="G78" s="42">
        <v>117564</v>
      </c>
      <c r="H78" s="42" t="s">
        <v>275</v>
      </c>
      <c r="I78" s="42" t="s">
        <v>276</v>
      </c>
      <c r="J78" s="42">
        <v>480</v>
      </c>
      <c r="K78" s="42"/>
      <c r="L78" s="43">
        <v>16.305882352941175</v>
      </c>
      <c r="M78" s="44">
        <f t="shared" si="8"/>
        <v>2</v>
      </c>
      <c r="N78" s="43">
        <f t="shared" si="10"/>
        <v>32.611764705882351</v>
      </c>
      <c r="O78" s="43">
        <f t="shared" si="9"/>
        <v>62.138235294117649</v>
      </c>
    </row>
    <row r="79" spans="1:15" x14ac:dyDescent="0.35">
      <c r="A79" s="38" t="s">
        <v>277</v>
      </c>
      <c r="B79" s="39" t="s">
        <v>278</v>
      </c>
      <c r="C79" s="38">
        <v>480</v>
      </c>
      <c r="D79" s="40">
        <v>2</v>
      </c>
      <c r="E79" s="41">
        <v>48.25</v>
      </c>
      <c r="F79" s="41">
        <f t="shared" si="7"/>
        <v>96.5</v>
      </c>
      <c r="G79" s="42">
        <v>118132</v>
      </c>
      <c r="H79" s="42" t="s">
        <v>279</v>
      </c>
      <c r="I79" s="42" t="s">
        <v>280</v>
      </c>
      <c r="J79" s="42">
        <v>480</v>
      </c>
      <c r="K79" s="42"/>
      <c r="L79" s="43">
        <v>16.223529411764709</v>
      </c>
      <c r="M79" s="44">
        <f t="shared" si="8"/>
        <v>2</v>
      </c>
      <c r="N79" s="43">
        <f t="shared" si="10"/>
        <v>32.447058823529417</v>
      </c>
      <c r="O79" s="43">
        <f t="shared" si="9"/>
        <v>64.052941176470583</v>
      </c>
    </row>
    <row r="80" spans="1:15" x14ac:dyDescent="0.35">
      <c r="A80" s="38" t="s">
        <v>281</v>
      </c>
      <c r="B80" s="39" t="s">
        <v>282</v>
      </c>
      <c r="C80" s="38">
        <v>165</v>
      </c>
      <c r="D80" s="40">
        <v>2</v>
      </c>
      <c r="E80" s="41">
        <v>29.25</v>
      </c>
      <c r="F80" s="41">
        <f t="shared" si="7"/>
        <v>58.5</v>
      </c>
      <c r="G80" s="42">
        <v>117344</v>
      </c>
      <c r="H80" s="42" t="s">
        <v>283</v>
      </c>
      <c r="I80" s="42" t="s">
        <v>284</v>
      </c>
      <c r="J80" s="42">
        <v>165</v>
      </c>
      <c r="K80" s="42"/>
      <c r="L80" s="43">
        <v>15.882352941176471</v>
      </c>
      <c r="M80" s="44">
        <f t="shared" si="8"/>
        <v>2</v>
      </c>
      <c r="N80" s="43">
        <f t="shared" si="10"/>
        <v>31.764705882352942</v>
      </c>
      <c r="O80" s="43">
        <f t="shared" si="9"/>
        <v>26.735294117647058</v>
      </c>
    </row>
    <row r="81" spans="1:15" x14ac:dyDescent="0.35">
      <c r="A81" s="38" t="s">
        <v>285</v>
      </c>
      <c r="B81" s="39" t="s">
        <v>286</v>
      </c>
      <c r="C81" s="38">
        <v>2600</v>
      </c>
      <c r="D81" s="40">
        <v>1</v>
      </c>
      <c r="E81" s="41">
        <v>145</v>
      </c>
      <c r="F81" s="41">
        <f t="shared" si="7"/>
        <v>145</v>
      </c>
      <c r="G81" s="42" t="s">
        <v>287</v>
      </c>
      <c r="H81" s="42" t="s">
        <v>288</v>
      </c>
      <c r="I81" s="42" t="s">
        <v>289</v>
      </c>
      <c r="J81" s="42">
        <v>3200</v>
      </c>
      <c r="K81" s="42" t="s">
        <v>53</v>
      </c>
      <c r="L81" s="43">
        <v>31.176470588235293</v>
      </c>
      <c r="M81" s="44">
        <f t="shared" si="8"/>
        <v>0.8125</v>
      </c>
      <c r="N81" s="43">
        <f t="shared" si="10"/>
        <v>25.330882352941178</v>
      </c>
      <c r="O81" s="43">
        <f t="shared" si="9"/>
        <v>119.66911764705883</v>
      </c>
    </row>
    <row r="82" spans="1:15" x14ac:dyDescent="0.35">
      <c r="A82" s="38" t="s">
        <v>290</v>
      </c>
      <c r="B82" s="39" t="s">
        <v>291</v>
      </c>
      <c r="C82" s="38">
        <v>2600</v>
      </c>
      <c r="D82" s="40">
        <v>1</v>
      </c>
      <c r="E82" s="41">
        <v>145</v>
      </c>
      <c r="F82" s="41">
        <f t="shared" si="7"/>
        <v>145</v>
      </c>
      <c r="G82" s="42" t="s">
        <v>292</v>
      </c>
      <c r="H82" s="42" t="s">
        <v>293</v>
      </c>
      <c r="I82" s="42" t="s">
        <v>294</v>
      </c>
      <c r="J82" s="42">
        <v>3200</v>
      </c>
      <c r="K82" s="42" t="s">
        <v>53</v>
      </c>
      <c r="L82" s="43">
        <v>31.176470588235293</v>
      </c>
      <c r="M82" s="44">
        <f t="shared" si="8"/>
        <v>0.8125</v>
      </c>
      <c r="N82" s="43">
        <f t="shared" si="10"/>
        <v>25.330882352941178</v>
      </c>
      <c r="O82" s="43">
        <f t="shared" si="9"/>
        <v>119.66911764705883</v>
      </c>
    </row>
    <row r="83" spans="1:15" x14ac:dyDescent="0.35">
      <c r="A83" s="38" t="s">
        <v>295</v>
      </c>
      <c r="B83" s="39" t="s">
        <v>296</v>
      </c>
      <c r="C83" s="38">
        <v>2600</v>
      </c>
      <c r="D83" s="40">
        <v>1</v>
      </c>
      <c r="E83" s="41">
        <v>145</v>
      </c>
      <c r="F83" s="41">
        <f t="shared" si="7"/>
        <v>145</v>
      </c>
      <c r="G83" s="42" t="s">
        <v>297</v>
      </c>
      <c r="H83" s="42" t="s">
        <v>298</v>
      </c>
      <c r="I83" s="42" t="s">
        <v>299</v>
      </c>
      <c r="J83" s="42">
        <v>3200</v>
      </c>
      <c r="K83" s="42" t="s">
        <v>53</v>
      </c>
      <c r="L83" s="43">
        <v>31.176470588235293</v>
      </c>
      <c r="M83" s="44">
        <f t="shared" si="8"/>
        <v>0.8125</v>
      </c>
      <c r="N83" s="43">
        <f t="shared" si="10"/>
        <v>25.330882352941178</v>
      </c>
      <c r="O83" s="43">
        <f t="shared" si="9"/>
        <v>119.66911764705883</v>
      </c>
    </row>
    <row r="84" spans="1:15" x14ac:dyDescent="0.35">
      <c r="A84" s="38" t="s">
        <v>300</v>
      </c>
      <c r="B84" s="39" t="s">
        <v>301</v>
      </c>
      <c r="C84" s="38">
        <v>2200</v>
      </c>
      <c r="D84" s="40">
        <v>1</v>
      </c>
      <c r="E84" s="41">
        <v>102</v>
      </c>
      <c r="F84" s="41">
        <f t="shared" si="7"/>
        <v>102</v>
      </c>
      <c r="G84" s="42" t="s">
        <v>302</v>
      </c>
      <c r="H84" s="42" t="s">
        <v>303</v>
      </c>
      <c r="I84" s="42" t="s">
        <v>304</v>
      </c>
      <c r="J84" s="42">
        <v>4600</v>
      </c>
      <c r="K84" s="42" t="s">
        <v>53</v>
      </c>
      <c r="L84" s="43">
        <v>36.529411764705884</v>
      </c>
      <c r="M84" s="44">
        <f t="shared" si="8"/>
        <v>0.47826086956521741</v>
      </c>
      <c r="N84" s="43">
        <f t="shared" si="10"/>
        <v>17.47058823529412</v>
      </c>
      <c r="O84" s="43">
        <f t="shared" si="9"/>
        <v>84.529411764705884</v>
      </c>
    </row>
    <row r="85" spans="1:15" x14ac:dyDescent="0.35">
      <c r="A85" s="38" t="s">
        <v>305</v>
      </c>
      <c r="B85" s="39" t="s">
        <v>306</v>
      </c>
      <c r="C85" s="38">
        <v>415</v>
      </c>
      <c r="D85" s="40">
        <v>1</v>
      </c>
      <c r="E85" s="41">
        <v>56</v>
      </c>
      <c r="F85" s="41">
        <f t="shared" si="7"/>
        <v>56</v>
      </c>
      <c r="G85" s="42">
        <v>118225</v>
      </c>
      <c r="H85" s="42" t="s">
        <v>245</v>
      </c>
      <c r="I85" s="42" t="s">
        <v>246</v>
      </c>
      <c r="J85" s="42">
        <v>415</v>
      </c>
      <c r="K85" s="42"/>
      <c r="L85" s="43">
        <v>22.529411764705884</v>
      </c>
      <c r="M85" s="44">
        <f t="shared" si="8"/>
        <v>1</v>
      </c>
      <c r="N85" s="43">
        <f t="shared" si="10"/>
        <v>22.529411764705884</v>
      </c>
      <c r="O85" s="43">
        <f t="shared" si="9"/>
        <v>33.470588235294116</v>
      </c>
    </row>
    <row r="86" spans="1:15" x14ac:dyDescent="0.35">
      <c r="A86" s="38" t="s">
        <v>307</v>
      </c>
      <c r="B86" s="39" t="s">
        <v>308</v>
      </c>
      <c r="C86" s="38">
        <v>3000</v>
      </c>
      <c r="D86" s="40">
        <v>1</v>
      </c>
      <c r="E86" s="41">
        <v>67</v>
      </c>
      <c r="F86" s="41">
        <f t="shared" si="7"/>
        <v>67</v>
      </c>
      <c r="G86" s="42" t="s">
        <v>309</v>
      </c>
      <c r="H86" s="42" t="s">
        <v>310</v>
      </c>
      <c r="I86" s="42" t="s">
        <v>311</v>
      </c>
      <c r="J86" s="42">
        <v>6000</v>
      </c>
      <c r="K86" s="42"/>
      <c r="L86" s="43">
        <v>21.176470588235293</v>
      </c>
      <c r="M86" s="44">
        <f t="shared" si="8"/>
        <v>0.5</v>
      </c>
      <c r="N86" s="43">
        <f t="shared" si="10"/>
        <v>10.588235294117647</v>
      </c>
      <c r="O86" s="43">
        <f t="shared" si="9"/>
        <v>56.411764705882355</v>
      </c>
    </row>
    <row r="87" spans="1:15" x14ac:dyDescent="0.35">
      <c r="A87" s="38" t="s">
        <v>312</v>
      </c>
      <c r="B87" s="39" t="s">
        <v>218</v>
      </c>
      <c r="C87" s="38">
        <v>23000</v>
      </c>
      <c r="D87" s="40">
        <v>1</v>
      </c>
      <c r="E87" s="41">
        <v>85</v>
      </c>
      <c r="F87" s="41">
        <f t="shared" si="7"/>
        <v>85</v>
      </c>
      <c r="G87" s="42" t="s">
        <v>219</v>
      </c>
      <c r="H87" s="42" t="s">
        <v>220</v>
      </c>
      <c r="I87" s="42" t="s">
        <v>221</v>
      </c>
      <c r="J87" s="42">
        <v>23000</v>
      </c>
      <c r="K87" s="42"/>
      <c r="L87" s="43">
        <v>19.764705882352942</v>
      </c>
      <c r="M87" s="44">
        <f t="shared" si="8"/>
        <v>1</v>
      </c>
      <c r="N87" s="43">
        <f t="shared" si="10"/>
        <v>19.764705882352942</v>
      </c>
      <c r="O87" s="43">
        <f t="shared" si="9"/>
        <v>65.235294117647058</v>
      </c>
    </row>
    <row r="88" spans="1:15" x14ac:dyDescent="0.35">
      <c r="A88" s="38" t="s">
        <v>313</v>
      </c>
      <c r="B88" s="39" t="s">
        <v>314</v>
      </c>
      <c r="C88" s="38">
        <v>600</v>
      </c>
      <c r="D88" s="40">
        <v>1</v>
      </c>
      <c r="E88" s="41">
        <v>51</v>
      </c>
      <c r="F88" s="41">
        <f t="shared" si="7"/>
        <v>51</v>
      </c>
      <c r="G88" s="42">
        <v>118224</v>
      </c>
      <c r="H88" s="42" t="s">
        <v>315</v>
      </c>
      <c r="I88" s="42" t="s">
        <v>316</v>
      </c>
      <c r="J88" s="42">
        <v>600</v>
      </c>
      <c r="K88" s="42"/>
      <c r="L88" s="43">
        <v>19.247058823529411</v>
      </c>
      <c r="M88" s="44">
        <f t="shared" si="8"/>
        <v>1</v>
      </c>
      <c r="N88" s="43">
        <f t="shared" si="10"/>
        <v>19.247058823529411</v>
      </c>
      <c r="O88" s="43">
        <f t="shared" si="9"/>
        <v>31.752941176470589</v>
      </c>
    </row>
    <row r="89" spans="1:15" x14ac:dyDescent="0.35">
      <c r="A89" s="38" t="s">
        <v>317</v>
      </c>
      <c r="B89" s="39" t="s">
        <v>318</v>
      </c>
      <c r="C89" s="38">
        <v>330</v>
      </c>
      <c r="D89" s="40">
        <v>1</v>
      </c>
      <c r="E89" s="41">
        <v>52</v>
      </c>
      <c r="F89" s="41">
        <f t="shared" si="7"/>
        <v>52</v>
      </c>
      <c r="G89" s="42">
        <v>118133</v>
      </c>
      <c r="H89" s="42" t="s">
        <v>319</v>
      </c>
      <c r="I89" s="42" t="s">
        <v>320</v>
      </c>
      <c r="J89" s="42">
        <v>330</v>
      </c>
      <c r="K89" s="42"/>
      <c r="L89" s="43">
        <v>18.870588235294118</v>
      </c>
      <c r="M89" s="44">
        <f t="shared" si="8"/>
        <v>1</v>
      </c>
      <c r="N89" s="43">
        <f t="shared" si="10"/>
        <v>18.870588235294118</v>
      </c>
      <c r="O89" s="43">
        <f t="shared" si="9"/>
        <v>33.129411764705878</v>
      </c>
    </row>
    <row r="90" spans="1:15" x14ac:dyDescent="0.35">
      <c r="A90" s="38" t="s">
        <v>321</v>
      </c>
      <c r="B90" s="39" t="s">
        <v>322</v>
      </c>
      <c r="C90" s="38">
        <v>330</v>
      </c>
      <c r="D90" s="40">
        <v>1</v>
      </c>
      <c r="E90" s="41">
        <v>52</v>
      </c>
      <c r="F90" s="41">
        <f t="shared" si="7"/>
        <v>52</v>
      </c>
      <c r="G90" s="42">
        <v>117565</v>
      </c>
      <c r="H90" s="42" t="s">
        <v>323</v>
      </c>
      <c r="I90" s="42" t="s">
        <v>324</v>
      </c>
      <c r="J90" s="42">
        <v>330</v>
      </c>
      <c r="K90" s="42"/>
      <c r="L90" s="43">
        <v>18.247058823529411</v>
      </c>
      <c r="M90" s="44">
        <f t="shared" si="8"/>
        <v>1</v>
      </c>
      <c r="N90" s="43">
        <f t="shared" si="10"/>
        <v>18.247058823529411</v>
      </c>
      <c r="O90" s="43">
        <f t="shared" si="9"/>
        <v>33.752941176470586</v>
      </c>
    </row>
    <row r="91" spans="1:15" x14ac:dyDescent="0.35">
      <c r="A91" s="38" t="s">
        <v>325</v>
      </c>
      <c r="B91" s="39" t="s">
        <v>326</v>
      </c>
      <c r="C91" s="38">
        <v>300</v>
      </c>
      <c r="D91" s="40">
        <v>1</v>
      </c>
      <c r="E91" s="41">
        <v>26</v>
      </c>
      <c r="F91" s="41">
        <f t="shared" si="7"/>
        <v>26</v>
      </c>
      <c r="G91" s="42">
        <v>118076</v>
      </c>
      <c r="H91" s="42" t="s">
        <v>327</v>
      </c>
      <c r="I91" s="42" t="s">
        <v>328</v>
      </c>
      <c r="J91" s="42">
        <v>300</v>
      </c>
      <c r="K91" s="42"/>
      <c r="L91" s="43">
        <v>16.929411764705883</v>
      </c>
      <c r="M91" s="44">
        <f t="shared" si="8"/>
        <v>1</v>
      </c>
      <c r="N91" s="43">
        <f t="shared" si="10"/>
        <v>16.929411764705883</v>
      </c>
      <c r="O91" s="43">
        <f t="shared" si="9"/>
        <v>9.0705882352941174</v>
      </c>
    </row>
    <row r="92" spans="1:15" x14ac:dyDescent="0.35">
      <c r="A92" s="38" t="s">
        <v>329</v>
      </c>
      <c r="B92" s="39" t="s">
        <v>330</v>
      </c>
      <c r="C92" s="38">
        <v>1500</v>
      </c>
      <c r="D92" s="40">
        <v>2</v>
      </c>
      <c r="E92" s="41">
        <v>14</v>
      </c>
      <c r="F92" s="41">
        <f t="shared" si="7"/>
        <v>28</v>
      </c>
      <c r="G92" s="42">
        <v>118092</v>
      </c>
      <c r="H92" s="42" t="s">
        <v>331</v>
      </c>
      <c r="I92" s="42" t="s">
        <v>332</v>
      </c>
      <c r="J92" s="42">
        <v>1500</v>
      </c>
      <c r="K92" s="42"/>
      <c r="L92" s="43">
        <v>8.4117647058823533</v>
      </c>
      <c r="M92" s="44">
        <f t="shared" si="8"/>
        <v>2</v>
      </c>
      <c r="N92" s="43">
        <f t="shared" si="10"/>
        <v>16.823529411764707</v>
      </c>
      <c r="O92" s="43">
        <f t="shared" si="9"/>
        <v>11.176470588235293</v>
      </c>
    </row>
    <row r="93" spans="1:15" x14ac:dyDescent="0.35">
      <c r="A93" s="38" t="s">
        <v>333</v>
      </c>
      <c r="B93" s="39" t="s">
        <v>334</v>
      </c>
      <c r="C93" s="38">
        <v>1500</v>
      </c>
      <c r="D93" s="40">
        <v>2</v>
      </c>
      <c r="E93" s="41">
        <v>14</v>
      </c>
      <c r="F93" s="41">
        <f t="shared" si="7"/>
        <v>28</v>
      </c>
      <c r="G93" s="42">
        <v>118093</v>
      </c>
      <c r="H93" s="42" t="s">
        <v>335</v>
      </c>
      <c r="I93" s="42" t="s">
        <v>336</v>
      </c>
      <c r="J93" s="42">
        <v>1500</v>
      </c>
      <c r="K93" s="42"/>
      <c r="L93" s="43">
        <v>8.4117647058823533</v>
      </c>
      <c r="M93" s="44">
        <f t="shared" si="8"/>
        <v>2</v>
      </c>
      <c r="N93" s="43">
        <f t="shared" si="10"/>
        <v>16.823529411764707</v>
      </c>
      <c r="O93" s="43">
        <f t="shared" si="9"/>
        <v>11.176470588235293</v>
      </c>
    </row>
    <row r="94" spans="1:15" x14ac:dyDescent="0.35">
      <c r="A94" s="38" t="s">
        <v>337</v>
      </c>
      <c r="B94" s="39" t="s">
        <v>338</v>
      </c>
      <c r="C94" s="38">
        <v>1500</v>
      </c>
      <c r="D94" s="40">
        <v>2</v>
      </c>
      <c r="E94" s="41">
        <v>14</v>
      </c>
      <c r="F94" s="41">
        <f t="shared" si="7"/>
        <v>28</v>
      </c>
      <c r="G94" s="42">
        <v>118094</v>
      </c>
      <c r="H94" s="42" t="s">
        <v>339</v>
      </c>
      <c r="I94" s="42" t="s">
        <v>340</v>
      </c>
      <c r="J94" s="42">
        <v>1500</v>
      </c>
      <c r="K94" s="42"/>
      <c r="L94" s="43">
        <v>8.4117647058823533</v>
      </c>
      <c r="M94" s="44">
        <f t="shared" si="8"/>
        <v>2</v>
      </c>
      <c r="N94" s="43">
        <f t="shared" si="10"/>
        <v>16.823529411764707</v>
      </c>
      <c r="O94" s="43">
        <f t="shared" si="9"/>
        <v>11.176470588235293</v>
      </c>
    </row>
    <row r="95" spans="1:15" x14ac:dyDescent="0.35">
      <c r="A95" s="38" t="s">
        <v>341</v>
      </c>
      <c r="B95" s="39" t="s">
        <v>342</v>
      </c>
      <c r="C95" s="38">
        <v>300</v>
      </c>
      <c r="D95" s="40">
        <v>1</v>
      </c>
      <c r="E95" s="41">
        <v>30</v>
      </c>
      <c r="F95" s="41">
        <f t="shared" si="7"/>
        <v>30</v>
      </c>
      <c r="G95" s="42">
        <v>118078</v>
      </c>
      <c r="H95" s="42" t="s">
        <v>343</v>
      </c>
      <c r="I95" s="42" t="s">
        <v>344</v>
      </c>
      <c r="J95" s="42">
        <v>300</v>
      </c>
      <c r="K95" s="42"/>
      <c r="L95" s="43">
        <v>16.400000000000002</v>
      </c>
      <c r="M95" s="44">
        <f t="shared" si="8"/>
        <v>1</v>
      </c>
      <c r="N95" s="43">
        <f t="shared" si="10"/>
        <v>16.400000000000002</v>
      </c>
      <c r="O95" s="43">
        <f t="shared" si="9"/>
        <v>13.599999999999998</v>
      </c>
    </row>
    <row r="96" spans="1:15" x14ac:dyDescent="0.35">
      <c r="A96" s="38" t="s">
        <v>345</v>
      </c>
      <c r="B96" s="39" t="s">
        <v>346</v>
      </c>
      <c r="C96" s="38">
        <v>825</v>
      </c>
      <c r="D96" s="40">
        <v>1</v>
      </c>
      <c r="E96" s="41">
        <v>25</v>
      </c>
      <c r="F96" s="41">
        <f t="shared" si="7"/>
        <v>25</v>
      </c>
      <c r="G96" s="42">
        <v>118085</v>
      </c>
      <c r="H96" s="42" t="s">
        <v>347</v>
      </c>
      <c r="I96" s="42" t="s">
        <v>348</v>
      </c>
      <c r="J96" s="42">
        <v>825</v>
      </c>
      <c r="K96" s="42"/>
      <c r="L96" s="43">
        <v>9.7764705882352949</v>
      </c>
      <c r="M96" s="44">
        <f t="shared" si="8"/>
        <v>1</v>
      </c>
      <c r="N96" s="43">
        <f t="shared" si="10"/>
        <v>9.7764705882352949</v>
      </c>
      <c r="O96" s="43">
        <f t="shared" si="9"/>
        <v>15.223529411764705</v>
      </c>
    </row>
    <row r="97" spans="1:15" x14ac:dyDescent="0.35">
      <c r="A97" s="38" t="s">
        <v>349</v>
      </c>
      <c r="B97" s="39" t="s">
        <v>350</v>
      </c>
      <c r="C97" s="38">
        <v>825</v>
      </c>
      <c r="D97" s="40">
        <v>1</v>
      </c>
      <c r="E97" s="41">
        <v>25</v>
      </c>
      <c r="F97" s="41">
        <f t="shared" si="7"/>
        <v>25</v>
      </c>
      <c r="G97" s="42">
        <v>118086</v>
      </c>
      <c r="H97" s="42" t="s">
        <v>351</v>
      </c>
      <c r="I97" s="42" t="s">
        <v>352</v>
      </c>
      <c r="J97" s="42">
        <v>825</v>
      </c>
      <c r="K97" s="42"/>
      <c r="L97" s="43">
        <v>9.7764705882352949</v>
      </c>
      <c r="M97" s="44">
        <f t="shared" si="8"/>
        <v>1</v>
      </c>
      <c r="N97" s="43">
        <f t="shared" si="10"/>
        <v>9.7764705882352949</v>
      </c>
      <c r="O97" s="43">
        <f t="shared" si="9"/>
        <v>15.223529411764705</v>
      </c>
    </row>
    <row r="98" spans="1:15" x14ac:dyDescent="0.35">
      <c r="A98" s="38" t="s">
        <v>353</v>
      </c>
      <c r="B98" s="39" t="s">
        <v>354</v>
      </c>
      <c r="C98" s="38">
        <v>825</v>
      </c>
      <c r="D98" s="40">
        <v>1</v>
      </c>
      <c r="E98" s="41">
        <v>25</v>
      </c>
      <c r="F98" s="41">
        <f t="shared" si="7"/>
        <v>25</v>
      </c>
      <c r="G98" s="42">
        <v>118084</v>
      </c>
      <c r="H98" s="42" t="s">
        <v>355</v>
      </c>
      <c r="I98" s="42" t="s">
        <v>356</v>
      </c>
      <c r="J98" s="42">
        <v>825</v>
      </c>
      <c r="K98" s="42"/>
      <c r="L98" s="43">
        <v>9.7764705882352949</v>
      </c>
      <c r="M98" s="44">
        <f t="shared" si="8"/>
        <v>1</v>
      </c>
      <c r="N98" s="43">
        <f t="shared" si="10"/>
        <v>9.7764705882352949</v>
      </c>
      <c r="O98" s="43">
        <f t="shared" si="9"/>
        <v>15.223529411764705</v>
      </c>
    </row>
    <row r="99" spans="1:15" x14ac:dyDescent="0.35">
      <c r="A99" s="38" t="s">
        <v>357</v>
      </c>
      <c r="B99" s="39" t="s">
        <v>358</v>
      </c>
      <c r="C99" s="38">
        <v>2300</v>
      </c>
      <c r="D99" s="40">
        <v>1</v>
      </c>
      <c r="E99" s="41">
        <v>15.5</v>
      </c>
      <c r="F99" s="41">
        <f t="shared" si="7"/>
        <v>15.5</v>
      </c>
      <c r="G99" s="42">
        <v>118091</v>
      </c>
      <c r="H99" s="42" t="s">
        <v>359</v>
      </c>
      <c r="I99" s="42" t="s">
        <v>360</v>
      </c>
      <c r="J99" s="42">
        <v>2300</v>
      </c>
      <c r="K99" s="42"/>
      <c r="L99" s="43">
        <v>9.5294117647058822</v>
      </c>
      <c r="M99" s="44">
        <f t="shared" si="8"/>
        <v>1</v>
      </c>
      <c r="N99" s="43">
        <f t="shared" si="10"/>
        <v>9.5294117647058822</v>
      </c>
      <c r="O99" s="43">
        <f t="shared" si="9"/>
        <v>5.9705882352941178</v>
      </c>
    </row>
    <row r="100" spans="1:15" x14ac:dyDescent="0.35">
      <c r="A100" s="38" t="s">
        <v>361</v>
      </c>
      <c r="B100" s="39" t="s">
        <v>362</v>
      </c>
      <c r="C100" s="38">
        <v>2300</v>
      </c>
      <c r="D100" s="40">
        <v>1</v>
      </c>
      <c r="E100" s="41">
        <v>51.5</v>
      </c>
      <c r="F100" s="41">
        <f t="shared" si="7"/>
        <v>51.5</v>
      </c>
      <c r="G100" s="42">
        <v>118091</v>
      </c>
      <c r="H100" s="42" t="s">
        <v>359</v>
      </c>
      <c r="I100" s="42" t="s">
        <v>360</v>
      </c>
      <c r="J100" s="42">
        <v>2300</v>
      </c>
      <c r="K100" s="42"/>
      <c r="L100" s="43">
        <v>9.5294117647058822</v>
      </c>
      <c r="M100" s="44">
        <f t="shared" si="8"/>
        <v>1</v>
      </c>
      <c r="N100" s="43">
        <f t="shared" si="10"/>
        <v>9.5294117647058822</v>
      </c>
      <c r="O100" s="43">
        <f t="shared" si="9"/>
        <v>41.970588235294116</v>
      </c>
    </row>
    <row r="101" spans="1:15" x14ac:dyDescent="0.35">
      <c r="A101" s="38" t="s">
        <v>363</v>
      </c>
      <c r="B101" s="39" t="s">
        <v>364</v>
      </c>
      <c r="C101" s="38">
        <v>1000</v>
      </c>
      <c r="D101" s="40">
        <v>1</v>
      </c>
      <c r="E101" s="41">
        <v>43</v>
      </c>
      <c r="F101" s="41">
        <f t="shared" si="7"/>
        <v>43</v>
      </c>
      <c r="G101" s="42">
        <v>118083</v>
      </c>
      <c r="H101" s="42" t="s">
        <v>365</v>
      </c>
      <c r="I101" s="42" t="s">
        <v>366</v>
      </c>
      <c r="J101" s="42">
        <v>1000</v>
      </c>
      <c r="K101" s="42"/>
      <c r="L101" s="43">
        <v>8.882352941176471</v>
      </c>
      <c r="M101" s="44">
        <f t="shared" si="8"/>
        <v>1</v>
      </c>
      <c r="N101" s="43">
        <f t="shared" si="10"/>
        <v>8.882352941176471</v>
      </c>
      <c r="O101" s="43">
        <f t="shared" si="9"/>
        <v>34.117647058823529</v>
      </c>
    </row>
    <row r="102" spans="1:15" x14ac:dyDescent="0.35">
      <c r="A102" s="38" t="s">
        <v>367</v>
      </c>
      <c r="B102" s="39" t="s">
        <v>368</v>
      </c>
      <c r="C102" s="38">
        <v>330</v>
      </c>
      <c r="D102" s="40">
        <v>1</v>
      </c>
      <c r="E102" s="41">
        <v>52</v>
      </c>
      <c r="F102" s="41">
        <f t="shared" si="7"/>
        <v>52</v>
      </c>
      <c r="G102" s="42">
        <v>114544</v>
      </c>
      <c r="H102" s="42" t="s">
        <v>369</v>
      </c>
      <c r="I102" s="42">
        <v>95</v>
      </c>
      <c r="J102" s="42">
        <v>330</v>
      </c>
      <c r="K102" s="42"/>
      <c r="L102" s="43">
        <v>8.0705882352941174</v>
      </c>
      <c r="M102" s="44">
        <f t="shared" si="8"/>
        <v>1</v>
      </c>
      <c r="N102" s="43">
        <f t="shared" si="10"/>
        <v>8.0705882352941174</v>
      </c>
      <c r="O102" s="43">
        <f t="shared" si="9"/>
        <v>43.929411764705883</v>
      </c>
    </row>
    <row r="103" spans="1:15" x14ac:dyDescent="0.35">
      <c r="A103" s="38" t="s">
        <v>370</v>
      </c>
      <c r="B103" s="39" t="s">
        <v>371</v>
      </c>
      <c r="C103" s="38">
        <v>2800</v>
      </c>
      <c r="D103" s="40">
        <v>0</v>
      </c>
      <c r="E103" s="41">
        <v>105</v>
      </c>
      <c r="F103" s="41">
        <f t="shared" si="7"/>
        <v>0</v>
      </c>
      <c r="G103" s="42" t="s">
        <v>254</v>
      </c>
      <c r="H103" s="42" t="s">
        <v>255</v>
      </c>
      <c r="I103" s="42" t="s">
        <v>256</v>
      </c>
      <c r="J103" s="42">
        <v>2800</v>
      </c>
      <c r="K103" s="42"/>
      <c r="L103" s="43">
        <v>43.529411764705884</v>
      </c>
      <c r="M103" s="44">
        <f t="shared" si="8"/>
        <v>0</v>
      </c>
      <c r="N103" s="43">
        <f t="shared" si="10"/>
        <v>0</v>
      </c>
      <c r="O103" s="43">
        <f t="shared" si="9"/>
        <v>0</v>
      </c>
    </row>
    <row r="104" spans="1:15" x14ac:dyDescent="0.35">
      <c r="A104" s="38" t="s">
        <v>372</v>
      </c>
      <c r="B104" s="38" t="s">
        <v>373</v>
      </c>
      <c r="C104" s="38"/>
      <c r="D104" s="40">
        <v>113</v>
      </c>
      <c r="E104" s="41">
        <v>77</v>
      </c>
      <c r="F104" s="41">
        <f t="shared" ref="F104:F131" si="11">SUM(D104*E104)</f>
        <v>8701</v>
      </c>
      <c r="G104" s="42"/>
      <c r="H104" s="42"/>
      <c r="I104" s="42"/>
      <c r="J104" s="42"/>
      <c r="K104" s="42"/>
      <c r="L104" s="43">
        <v>83.602339181286567</v>
      </c>
      <c r="M104" s="44">
        <v>113</v>
      </c>
      <c r="N104" s="43">
        <f>L104*M104</f>
        <v>9447.0643274853828</v>
      </c>
      <c r="O104" s="43">
        <f t="shared" si="9"/>
        <v>-746.06432748538282</v>
      </c>
    </row>
    <row r="105" spans="1:15" x14ac:dyDescent="0.35">
      <c r="A105" s="38" t="s">
        <v>374</v>
      </c>
      <c r="B105" s="38" t="s">
        <v>375</v>
      </c>
      <c r="C105" s="38"/>
      <c r="D105" s="40">
        <v>71</v>
      </c>
      <c r="E105" s="41">
        <v>137</v>
      </c>
      <c r="F105" s="41">
        <f t="shared" si="11"/>
        <v>9727</v>
      </c>
      <c r="G105" s="42"/>
      <c r="H105" s="42"/>
      <c r="I105" s="42"/>
      <c r="J105" s="42"/>
      <c r="K105" s="42"/>
      <c r="L105" s="43">
        <v>259.41520467836261</v>
      </c>
      <c r="M105" s="44">
        <v>71</v>
      </c>
      <c r="N105" s="43">
        <f t="shared" ref="N105:N130" si="12">L105*M105</f>
        <v>18418.479532163747</v>
      </c>
      <c r="O105" s="43">
        <f t="shared" si="9"/>
        <v>-8691.4795321637466</v>
      </c>
    </row>
    <row r="106" spans="1:15" x14ac:dyDescent="0.35">
      <c r="A106" s="38" t="s">
        <v>376</v>
      </c>
      <c r="B106" s="38" t="s">
        <v>377</v>
      </c>
      <c r="C106" s="38"/>
      <c r="D106" s="40">
        <v>67</v>
      </c>
      <c r="E106" s="41">
        <v>24.75</v>
      </c>
      <c r="F106" s="41">
        <f t="shared" si="11"/>
        <v>1658.25</v>
      </c>
      <c r="G106" s="42"/>
      <c r="H106" s="42"/>
      <c r="I106" s="42"/>
      <c r="J106" s="42"/>
      <c r="K106" s="42"/>
      <c r="L106" s="43">
        <v>24.853801169590643</v>
      </c>
      <c r="M106" s="44">
        <v>67</v>
      </c>
      <c r="N106" s="43">
        <f t="shared" si="12"/>
        <v>1665.2046783625731</v>
      </c>
      <c r="O106" s="43">
        <f t="shared" si="9"/>
        <v>-6.9546783625730768</v>
      </c>
    </row>
    <row r="107" spans="1:15" x14ac:dyDescent="0.35">
      <c r="A107" s="38" t="s">
        <v>378</v>
      </c>
      <c r="B107" s="38" t="s">
        <v>379</v>
      </c>
      <c r="C107" s="38"/>
      <c r="D107" s="40">
        <v>66</v>
      </c>
      <c r="E107" s="41">
        <v>38</v>
      </c>
      <c r="F107" s="41">
        <f t="shared" si="11"/>
        <v>2508</v>
      </c>
      <c r="G107" s="42"/>
      <c r="H107" s="42"/>
      <c r="I107" s="42"/>
      <c r="J107" s="42"/>
      <c r="K107" s="42"/>
      <c r="L107" s="43">
        <v>38.67836257309942</v>
      </c>
      <c r="M107" s="44">
        <v>66</v>
      </c>
      <c r="N107" s="43">
        <f t="shared" si="12"/>
        <v>2552.7719298245615</v>
      </c>
      <c r="O107" s="43">
        <f t="shared" ref="O107:O138" si="13">SUM(F107-N107)</f>
        <v>-44.771929824561539</v>
      </c>
    </row>
    <row r="108" spans="1:15" x14ac:dyDescent="0.35">
      <c r="A108" s="38" t="s">
        <v>380</v>
      </c>
      <c r="B108" s="38" t="s">
        <v>381</v>
      </c>
      <c r="C108" s="38"/>
      <c r="D108" s="40">
        <v>65</v>
      </c>
      <c r="E108" s="41">
        <v>24.75</v>
      </c>
      <c r="F108" s="41">
        <f t="shared" si="11"/>
        <v>1608.75</v>
      </c>
      <c r="G108" s="42"/>
      <c r="H108" s="42"/>
      <c r="I108" s="42"/>
      <c r="J108" s="42"/>
      <c r="K108" s="42"/>
      <c r="L108" s="43">
        <v>24.853801169590643</v>
      </c>
      <c r="M108" s="44">
        <v>65</v>
      </c>
      <c r="N108" s="43">
        <f t="shared" si="12"/>
        <v>1615.4970760233919</v>
      </c>
      <c r="O108" s="43">
        <f t="shared" si="13"/>
        <v>-6.7470760233918554</v>
      </c>
    </row>
    <row r="109" spans="1:15" x14ac:dyDescent="0.35">
      <c r="A109" s="38" t="s">
        <v>382</v>
      </c>
      <c r="B109" s="38" t="s">
        <v>383</v>
      </c>
      <c r="C109" s="38"/>
      <c r="D109" s="40">
        <v>64</v>
      </c>
      <c r="E109" s="41">
        <v>24.75</v>
      </c>
      <c r="F109" s="41">
        <f t="shared" si="11"/>
        <v>1584</v>
      </c>
      <c r="G109" s="42"/>
      <c r="H109" s="42"/>
      <c r="I109" s="42"/>
      <c r="J109" s="42"/>
      <c r="K109" s="42"/>
      <c r="L109" s="43">
        <v>24.853801169590643</v>
      </c>
      <c r="M109" s="44">
        <v>64</v>
      </c>
      <c r="N109" s="43">
        <f t="shared" si="12"/>
        <v>1590.6432748538011</v>
      </c>
      <c r="O109" s="43">
        <f t="shared" si="13"/>
        <v>-6.643274853801131</v>
      </c>
    </row>
    <row r="110" spans="1:15" x14ac:dyDescent="0.35">
      <c r="A110" s="38" t="s">
        <v>384</v>
      </c>
      <c r="B110" s="38" t="s">
        <v>385</v>
      </c>
      <c r="C110" s="38"/>
      <c r="D110" s="40">
        <v>59</v>
      </c>
      <c r="E110" s="41">
        <v>112</v>
      </c>
      <c r="F110" s="41">
        <f t="shared" si="11"/>
        <v>6608</v>
      </c>
      <c r="G110" s="42"/>
      <c r="H110" s="42"/>
      <c r="I110" s="42"/>
      <c r="J110" s="42"/>
      <c r="K110" s="42"/>
      <c r="L110" s="43">
        <v>108.94736842105263</v>
      </c>
      <c r="M110" s="44">
        <v>59</v>
      </c>
      <c r="N110" s="43">
        <f t="shared" si="12"/>
        <v>6427.894736842105</v>
      </c>
      <c r="O110" s="43">
        <f t="shared" si="13"/>
        <v>180.10526315789502</v>
      </c>
    </row>
    <row r="111" spans="1:15" x14ac:dyDescent="0.35">
      <c r="A111" s="38" t="s">
        <v>386</v>
      </c>
      <c r="B111" s="38" t="s">
        <v>387</v>
      </c>
      <c r="C111" s="38"/>
      <c r="D111" s="40">
        <v>31</v>
      </c>
      <c r="E111" s="41">
        <v>179</v>
      </c>
      <c r="F111" s="41">
        <f t="shared" si="11"/>
        <v>5549</v>
      </c>
      <c r="G111" s="42"/>
      <c r="H111" s="42"/>
      <c r="I111" s="42"/>
      <c r="J111" s="42"/>
      <c r="K111" s="42"/>
      <c r="L111" s="43">
        <v>183.90643274853801</v>
      </c>
      <c r="M111" s="44">
        <v>31</v>
      </c>
      <c r="N111" s="43">
        <f t="shared" si="12"/>
        <v>5701.0994152046787</v>
      </c>
      <c r="O111" s="43">
        <f t="shared" si="13"/>
        <v>-152.09941520467873</v>
      </c>
    </row>
    <row r="112" spans="1:15" x14ac:dyDescent="0.35">
      <c r="A112" s="38" t="s">
        <v>388</v>
      </c>
      <c r="B112" s="38" t="s">
        <v>389</v>
      </c>
      <c r="C112" s="38"/>
      <c r="D112" s="40">
        <v>28</v>
      </c>
      <c r="E112" s="41">
        <v>366</v>
      </c>
      <c r="F112" s="41">
        <f t="shared" si="11"/>
        <v>10248</v>
      </c>
      <c r="G112" s="42"/>
      <c r="H112" s="42"/>
      <c r="I112" s="42"/>
      <c r="J112" s="42"/>
      <c r="K112" s="42"/>
      <c r="L112" s="43">
        <v>492.10526315789474</v>
      </c>
      <c r="M112" s="44">
        <v>28</v>
      </c>
      <c r="N112" s="43">
        <f t="shared" si="12"/>
        <v>13778.947368421053</v>
      </c>
      <c r="O112" s="43">
        <f t="shared" si="13"/>
        <v>-3530.9473684210534</v>
      </c>
    </row>
    <row r="113" spans="1:15" x14ac:dyDescent="0.35">
      <c r="A113" s="38" t="s">
        <v>390</v>
      </c>
      <c r="B113" s="38" t="s">
        <v>391</v>
      </c>
      <c r="C113" s="38"/>
      <c r="D113" s="40">
        <v>15</v>
      </c>
      <c r="E113" s="41">
        <v>88</v>
      </c>
      <c r="F113" s="41">
        <f t="shared" si="11"/>
        <v>1320</v>
      </c>
      <c r="G113" s="42"/>
      <c r="H113" s="42"/>
      <c r="I113" s="42"/>
      <c r="J113" s="42"/>
      <c r="K113" s="42"/>
      <c r="L113" s="43">
        <v>84.690058479532155</v>
      </c>
      <c r="M113" s="44">
        <v>15</v>
      </c>
      <c r="N113" s="43">
        <f t="shared" si="12"/>
        <v>1270.3508771929824</v>
      </c>
      <c r="O113" s="43">
        <f t="shared" si="13"/>
        <v>49.649122807017648</v>
      </c>
    </row>
    <row r="114" spans="1:15" x14ac:dyDescent="0.35">
      <c r="A114" s="38" t="s">
        <v>392</v>
      </c>
      <c r="B114" s="38" t="s">
        <v>393</v>
      </c>
      <c r="C114" s="38"/>
      <c r="D114" s="40">
        <v>12</v>
      </c>
      <c r="E114" s="41">
        <v>95</v>
      </c>
      <c r="F114" s="41">
        <f t="shared" si="11"/>
        <v>1140</v>
      </c>
      <c r="G114" s="42"/>
      <c r="H114" s="42"/>
      <c r="I114" s="42"/>
      <c r="J114" s="42"/>
      <c r="K114" s="42"/>
      <c r="L114" s="43">
        <v>105.42690058479532</v>
      </c>
      <c r="M114" s="44">
        <v>12</v>
      </c>
      <c r="N114" s="43">
        <f t="shared" si="12"/>
        <v>1265.1228070175439</v>
      </c>
      <c r="O114" s="43">
        <f t="shared" si="13"/>
        <v>-125.12280701754389</v>
      </c>
    </row>
    <row r="115" spans="1:15" x14ac:dyDescent="0.35">
      <c r="A115" s="38" t="s">
        <v>394</v>
      </c>
      <c r="B115" s="38" t="s">
        <v>395</v>
      </c>
      <c r="C115" s="38"/>
      <c r="D115" s="40">
        <v>7</v>
      </c>
      <c r="E115" s="41">
        <v>98</v>
      </c>
      <c r="F115" s="41">
        <f t="shared" si="11"/>
        <v>686</v>
      </c>
      <c r="G115" s="42"/>
      <c r="H115" s="42"/>
      <c r="I115" s="42"/>
      <c r="J115" s="42"/>
      <c r="K115" s="42"/>
      <c r="L115" s="43">
        <v>110.70175438596492</v>
      </c>
      <c r="M115" s="44">
        <v>7</v>
      </c>
      <c r="N115" s="43">
        <f t="shared" si="12"/>
        <v>774.91228070175441</v>
      </c>
      <c r="O115" s="43">
        <f t="shared" si="13"/>
        <v>-88.912280701754412</v>
      </c>
    </row>
    <row r="116" spans="1:15" x14ac:dyDescent="0.35">
      <c r="A116" s="38" t="s">
        <v>396</v>
      </c>
      <c r="B116" s="38" t="s">
        <v>397</v>
      </c>
      <c r="C116" s="38"/>
      <c r="D116" s="40">
        <v>7</v>
      </c>
      <c r="E116" s="41">
        <v>98</v>
      </c>
      <c r="F116" s="41">
        <f t="shared" si="11"/>
        <v>686</v>
      </c>
      <c r="G116" s="42"/>
      <c r="H116" s="42"/>
      <c r="I116" s="42"/>
      <c r="J116" s="42"/>
      <c r="K116" s="42"/>
      <c r="L116" s="43">
        <v>110.70175438596492</v>
      </c>
      <c r="M116" s="44">
        <v>7</v>
      </c>
      <c r="N116" s="43">
        <f t="shared" si="12"/>
        <v>774.91228070175441</v>
      </c>
      <c r="O116" s="43">
        <f t="shared" si="13"/>
        <v>-88.912280701754412</v>
      </c>
    </row>
    <row r="117" spans="1:15" x14ac:dyDescent="0.35">
      <c r="A117" s="38" t="s">
        <v>398</v>
      </c>
      <c r="B117" s="38" t="s">
        <v>399</v>
      </c>
      <c r="C117" s="38"/>
      <c r="D117" s="40">
        <v>7</v>
      </c>
      <c r="E117" s="41">
        <v>50</v>
      </c>
      <c r="F117" s="41">
        <f t="shared" si="11"/>
        <v>350</v>
      </c>
      <c r="G117" s="42"/>
      <c r="H117" s="42"/>
      <c r="I117" s="42"/>
      <c r="J117" s="42"/>
      <c r="K117" s="42"/>
      <c r="L117" s="43">
        <v>55.988304093567251</v>
      </c>
      <c r="M117" s="44">
        <v>7</v>
      </c>
      <c r="N117" s="43">
        <f t="shared" si="12"/>
        <v>391.91812865497076</v>
      </c>
      <c r="O117" s="43">
        <f t="shared" si="13"/>
        <v>-41.918128654970758</v>
      </c>
    </row>
    <row r="118" spans="1:15" x14ac:dyDescent="0.35">
      <c r="A118" s="38" t="s">
        <v>400</v>
      </c>
      <c r="B118" s="38" t="s">
        <v>401</v>
      </c>
      <c r="C118" s="38"/>
      <c r="D118" s="40">
        <v>3</v>
      </c>
      <c r="E118" s="41">
        <v>265</v>
      </c>
      <c r="F118" s="41">
        <f t="shared" si="11"/>
        <v>795</v>
      </c>
      <c r="G118" s="42"/>
      <c r="H118" s="42"/>
      <c r="I118" s="42"/>
      <c r="J118" s="42"/>
      <c r="K118" s="42"/>
      <c r="L118" s="43">
        <v>261.46198830409355</v>
      </c>
      <c r="M118" s="44">
        <v>3</v>
      </c>
      <c r="N118" s="43">
        <f t="shared" si="12"/>
        <v>784.38596491228066</v>
      </c>
      <c r="O118" s="43">
        <f t="shared" si="13"/>
        <v>10.614035087719344</v>
      </c>
    </row>
    <row r="119" spans="1:15" x14ac:dyDescent="0.35">
      <c r="A119" s="38" t="s">
        <v>402</v>
      </c>
      <c r="B119" s="38" t="s">
        <v>403</v>
      </c>
      <c r="C119" s="38"/>
      <c r="D119" s="40">
        <v>2</v>
      </c>
      <c r="E119" s="41">
        <v>72.5</v>
      </c>
      <c r="F119" s="41">
        <f t="shared" si="11"/>
        <v>145</v>
      </c>
      <c r="G119" s="42"/>
      <c r="H119" s="42"/>
      <c r="I119" s="42"/>
      <c r="J119" s="42"/>
      <c r="K119" s="42"/>
      <c r="L119" s="43">
        <v>75.368421052631575</v>
      </c>
      <c r="M119" s="44">
        <v>2</v>
      </c>
      <c r="N119" s="43">
        <f t="shared" si="12"/>
        <v>150.73684210526315</v>
      </c>
      <c r="O119" s="43">
        <f t="shared" si="13"/>
        <v>-5.7368421052631504</v>
      </c>
    </row>
    <row r="120" spans="1:15" x14ac:dyDescent="0.35">
      <c r="A120" s="38" t="s">
        <v>404</v>
      </c>
      <c r="B120" s="38" t="s">
        <v>405</v>
      </c>
      <c r="C120" s="38"/>
      <c r="D120" s="40">
        <v>2</v>
      </c>
      <c r="E120" s="41">
        <v>72.5</v>
      </c>
      <c r="F120" s="41">
        <f t="shared" si="11"/>
        <v>145</v>
      </c>
      <c r="G120" s="42"/>
      <c r="H120" s="42"/>
      <c r="I120" s="42"/>
      <c r="J120" s="42"/>
      <c r="K120" s="42"/>
      <c r="L120" s="43">
        <v>75.368421052631575</v>
      </c>
      <c r="M120" s="44">
        <v>2</v>
      </c>
      <c r="N120" s="43">
        <f t="shared" si="12"/>
        <v>150.73684210526315</v>
      </c>
      <c r="O120" s="43">
        <f t="shared" si="13"/>
        <v>-5.7368421052631504</v>
      </c>
    </row>
    <row r="121" spans="1:15" x14ac:dyDescent="0.35">
      <c r="A121" s="38" t="s">
        <v>406</v>
      </c>
      <c r="B121" s="38" t="s">
        <v>407</v>
      </c>
      <c r="C121" s="38"/>
      <c r="D121" s="40">
        <v>2</v>
      </c>
      <c r="E121" s="41">
        <v>72.5</v>
      </c>
      <c r="F121" s="41">
        <f t="shared" si="11"/>
        <v>145</v>
      </c>
      <c r="G121" s="42"/>
      <c r="H121" s="42"/>
      <c r="I121" s="42"/>
      <c r="J121" s="42"/>
      <c r="K121" s="42"/>
      <c r="L121" s="43">
        <v>75.368421052631575</v>
      </c>
      <c r="M121" s="44">
        <v>2</v>
      </c>
      <c r="N121" s="43">
        <f t="shared" si="12"/>
        <v>150.73684210526315</v>
      </c>
      <c r="O121" s="43">
        <f t="shared" si="13"/>
        <v>-5.7368421052631504</v>
      </c>
    </row>
    <row r="122" spans="1:15" x14ac:dyDescent="0.35">
      <c r="A122" s="38" t="s">
        <v>408</v>
      </c>
      <c r="B122" s="38" t="s">
        <v>409</v>
      </c>
      <c r="C122" s="38"/>
      <c r="D122" s="40">
        <v>2</v>
      </c>
      <c r="E122" s="41">
        <v>72.5</v>
      </c>
      <c r="F122" s="41">
        <f t="shared" si="11"/>
        <v>145</v>
      </c>
      <c r="G122" s="42"/>
      <c r="H122" s="42"/>
      <c r="I122" s="42"/>
      <c r="J122" s="42"/>
      <c r="K122" s="42"/>
      <c r="L122" s="43">
        <v>75.368421052631575</v>
      </c>
      <c r="M122" s="44">
        <v>2</v>
      </c>
      <c r="N122" s="43">
        <f t="shared" si="12"/>
        <v>150.73684210526315</v>
      </c>
      <c r="O122" s="43">
        <f t="shared" si="13"/>
        <v>-5.7368421052631504</v>
      </c>
    </row>
    <row r="123" spans="1:15" x14ac:dyDescent="0.35">
      <c r="A123" s="38" t="s">
        <v>410</v>
      </c>
      <c r="B123" s="38" t="s">
        <v>411</v>
      </c>
      <c r="C123" s="38"/>
      <c r="D123" s="40">
        <v>2</v>
      </c>
      <c r="E123" s="41">
        <v>230</v>
      </c>
      <c r="F123" s="41">
        <f t="shared" si="11"/>
        <v>460</v>
      </c>
      <c r="G123" s="42"/>
      <c r="H123" s="42"/>
      <c r="I123" s="42"/>
      <c r="J123" s="42"/>
      <c r="K123" s="42"/>
      <c r="L123" s="43">
        <v>237.57894736842104</v>
      </c>
      <c r="M123" s="44">
        <v>2</v>
      </c>
      <c r="N123" s="43">
        <f t="shared" si="12"/>
        <v>475.15789473684208</v>
      </c>
      <c r="O123" s="43">
        <f t="shared" si="13"/>
        <v>-15.157894736842081</v>
      </c>
    </row>
    <row r="124" spans="1:15" x14ac:dyDescent="0.35">
      <c r="A124" s="38" t="s">
        <v>412</v>
      </c>
      <c r="B124" s="38" t="s">
        <v>413</v>
      </c>
      <c r="C124" s="38"/>
      <c r="D124" s="40">
        <v>2</v>
      </c>
      <c r="E124" s="41">
        <v>177</v>
      </c>
      <c r="F124" s="41">
        <f t="shared" si="11"/>
        <v>354</v>
      </c>
      <c r="G124" s="42"/>
      <c r="H124" s="42"/>
      <c r="I124" s="42"/>
      <c r="J124" s="42"/>
      <c r="K124" s="42"/>
      <c r="L124" s="43">
        <v>292.28070175438597</v>
      </c>
      <c r="M124" s="44">
        <v>2</v>
      </c>
      <c r="N124" s="43">
        <f t="shared" si="12"/>
        <v>584.56140350877195</v>
      </c>
      <c r="O124" s="43">
        <f t="shared" si="13"/>
        <v>-230.56140350877195</v>
      </c>
    </row>
    <row r="125" spans="1:15" x14ac:dyDescent="0.35">
      <c r="A125" s="38" t="s">
        <v>414</v>
      </c>
      <c r="B125" s="38" t="s">
        <v>415</v>
      </c>
      <c r="C125" s="38"/>
      <c r="D125" s="40">
        <v>1</v>
      </c>
      <c r="E125" s="41">
        <v>275</v>
      </c>
      <c r="F125" s="41">
        <f t="shared" si="11"/>
        <v>275</v>
      </c>
      <c r="G125" s="42"/>
      <c r="H125" s="42"/>
      <c r="I125" s="42"/>
      <c r="J125" s="42"/>
      <c r="K125" s="42"/>
      <c r="L125" s="43">
        <v>285.9766081871345</v>
      </c>
      <c r="M125" s="44">
        <v>1</v>
      </c>
      <c r="N125" s="43">
        <f t="shared" si="12"/>
        <v>285.9766081871345</v>
      </c>
      <c r="O125" s="43">
        <f t="shared" si="13"/>
        <v>-10.976608187134502</v>
      </c>
    </row>
    <row r="126" spans="1:15" x14ac:dyDescent="0.35">
      <c r="A126" s="38" t="s">
        <v>416</v>
      </c>
      <c r="B126" s="38" t="s">
        <v>417</v>
      </c>
      <c r="C126" s="38"/>
      <c r="D126" s="40">
        <v>1</v>
      </c>
      <c r="E126" s="41">
        <v>18</v>
      </c>
      <c r="F126" s="41">
        <f t="shared" si="11"/>
        <v>18</v>
      </c>
      <c r="G126" s="42"/>
      <c r="H126" s="42"/>
      <c r="I126" s="42"/>
      <c r="J126" s="42"/>
      <c r="K126" s="42"/>
      <c r="L126" s="43">
        <v>17.286549707602337</v>
      </c>
      <c r="M126" s="44">
        <v>1</v>
      </c>
      <c r="N126" s="43">
        <f t="shared" si="12"/>
        <v>17.286549707602337</v>
      </c>
      <c r="O126" s="43">
        <f t="shared" si="13"/>
        <v>0.71345029239766333</v>
      </c>
    </row>
    <row r="127" spans="1:15" x14ac:dyDescent="0.35">
      <c r="A127" s="38" t="s">
        <v>418</v>
      </c>
      <c r="B127" s="38" t="s">
        <v>419</v>
      </c>
      <c r="C127" s="38"/>
      <c r="D127" s="40">
        <v>1</v>
      </c>
      <c r="E127" s="41">
        <v>312</v>
      </c>
      <c r="F127" s="41">
        <f t="shared" si="11"/>
        <v>312</v>
      </c>
      <c r="G127" s="42"/>
      <c r="H127" s="42"/>
      <c r="I127" s="42"/>
      <c r="J127" s="42"/>
      <c r="K127" s="42"/>
      <c r="L127" s="43">
        <v>348.70175438596493</v>
      </c>
      <c r="M127" s="44">
        <v>1</v>
      </c>
      <c r="N127" s="43">
        <f t="shared" si="12"/>
        <v>348.70175438596493</v>
      </c>
      <c r="O127" s="43">
        <f t="shared" si="13"/>
        <v>-36.701754385964932</v>
      </c>
    </row>
    <row r="128" spans="1:15" x14ac:dyDescent="0.35">
      <c r="A128" s="38" t="s">
        <v>420</v>
      </c>
      <c r="B128" s="38" t="s">
        <v>421</v>
      </c>
      <c r="C128" s="38"/>
      <c r="D128" s="40">
        <v>1</v>
      </c>
      <c r="E128" s="41">
        <v>98</v>
      </c>
      <c r="F128" s="41">
        <f t="shared" si="11"/>
        <v>98</v>
      </c>
      <c r="G128" s="42"/>
      <c r="H128" s="42"/>
      <c r="I128" s="42"/>
      <c r="J128" s="42"/>
      <c r="K128" s="42"/>
      <c r="L128" s="43">
        <v>106.91228070175438</v>
      </c>
      <c r="M128" s="44">
        <v>1</v>
      </c>
      <c r="N128" s="43">
        <f t="shared" si="12"/>
        <v>106.91228070175438</v>
      </c>
      <c r="O128" s="43">
        <f t="shared" si="13"/>
        <v>-8.9122807017543835</v>
      </c>
    </row>
    <row r="129" spans="1:15" x14ac:dyDescent="0.35">
      <c r="A129" s="38" t="s">
        <v>422</v>
      </c>
      <c r="B129" s="38" t="s">
        <v>423</v>
      </c>
      <c r="C129" s="38"/>
      <c r="D129" s="40">
        <v>1</v>
      </c>
      <c r="E129" s="41">
        <v>98</v>
      </c>
      <c r="F129" s="41">
        <f t="shared" si="11"/>
        <v>98</v>
      </c>
      <c r="G129" s="42"/>
      <c r="H129" s="42"/>
      <c r="I129" s="42"/>
      <c r="J129" s="42"/>
      <c r="K129" s="42"/>
      <c r="L129" s="43">
        <v>110.70175438596492</v>
      </c>
      <c r="M129" s="44">
        <v>1</v>
      </c>
      <c r="N129" s="43">
        <f t="shared" si="12"/>
        <v>110.70175438596492</v>
      </c>
      <c r="O129" s="43">
        <f t="shared" si="13"/>
        <v>-12.701754385964918</v>
      </c>
    </row>
    <row r="130" spans="1:15" x14ac:dyDescent="0.35">
      <c r="A130" s="38" t="s">
        <v>424</v>
      </c>
      <c r="B130" s="38" t="s">
        <v>425</v>
      </c>
      <c r="C130" s="38"/>
      <c r="D130" s="40">
        <v>1</v>
      </c>
      <c r="E130" s="41">
        <v>237</v>
      </c>
      <c r="F130" s="41">
        <f t="shared" si="11"/>
        <v>237</v>
      </c>
      <c r="G130" s="42"/>
      <c r="H130" s="42"/>
      <c r="I130" s="42"/>
      <c r="J130" s="42"/>
      <c r="K130" s="42"/>
      <c r="L130" s="43">
        <v>219.2514619883041</v>
      </c>
      <c r="M130" s="44">
        <v>1</v>
      </c>
      <c r="N130" s="43">
        <f t="shared" si="12"/>
        <v>219.2514619883041</v>
      </c>
      <c r="O130" s="43">
        <f t="shared" si="13"/>
        <v>17.748538011695899</v>
      </c>
    </row>
    <row r="131" spans="1:15" x14ac:dyDescent="0.35">
      <c r="A131" s="49" t="s">
        <v>426</v>
      </c>
      <c r="B131" s="49" t="s">
        <v>427</v>
      </c>
      <c r="C131" s="49"/>
      <c r="D131" s="50">
        <v>1</v>
      </c>
      <c r="E131" s="51">
        <v>359</v>
      </c>
      <c r="F131" s="51">
        <f t="shared" si="11"/>
        <v>359</v>
      </c>
      <c r="G131" s="52"/>
      <c r="H131" s="52"/>
      <c r="I131" s="52"/>
      <c r="J131" s="52"/>
      <c r="K131" s="52"/>
      <c r="L131" s="53">
        <v>0</v>
      </c>
      <c r="M131" s="54">
        <v>1</v>
      </c>
      <c r="N131" s="53">
        <v>0</v>
      </c>
      <c r="O131" s="53">
        <v>0</v>
      </c>
    </row>
  </sheetData>
  <mergeCells count="2">
    <mergeCell ref="A9:F9"/>
    <mergeCell ref="G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Reman Only</vt:lpstr>
      <vt:lpstr>With OEM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Gibson</dc:creator>
  <cp:lastModifiedBy>David Baker</cp:lastModifiedBy>
  <dcterms:created xsi:type="dcterms:W3CDTF">2025-04-25T19:03:12Z</dcterms:created>
  <dcterms:modified xsi:type="dcterms:W3CDTF">2025-04-25T20:59:21Z</dcterms:modified>
</cp:coreProperties>
</file>