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updateLinks="never" codeName="ThisWorkbook"/>
  <bookViews>
    <workbookView xWindow="15" yWindow="3405" windowWidth="11625" windowHeight="11175" firstSheet="1" activeTab="1"/>
  </bookViews>
  <sheets>
    <sheet name="Data" sheetId="8" state="hidden" r:id="rId1"/>
    <sheet name="CHITIET" sheetId="7" r:id="rId2"/>
    <sheet name="Sheet1" sheetId="9" r:id="rId3"/>
  </sheets>
  <externalReferences>
    <externalReference r:id="rId4"/>
  </externalReferences>
  <definedNames>
    <definedName name="CalYear" localSheetId="1">CHITIET!$F$17</definedName>
    <definedName name="CalYear">#REF!</definedName>
    <definedName name="DATA_MODEL" localSheetId="0">OFFSET(Data!$B$4,0,0,COUNTA(Data!$B:$B),373)</definedName>
    <definedName name="DATA_MODEL1" localSheetId="0">OFFSET(Data!$NM$4,0,0,COUNTA(Data!$NM:$NM),12)</definedName>
    <definedName name="DATA_MONTHLY" localSheetId="0">OFFSET(Data!$NM$4,0,0,COUNTA(Data!$NM:$NM),1)&amp;OFFSET(Data!$NU$4,0,0,COUNTA(Data!$NU:$NU),1)&amp;OFFSET(Data!$NS$4,0,0,COUNTA(Data!$NS:$NS),1)</definedName>
    <definedName name="DATA_VALUEMONTH" localSheetId="0">OFFSET(Data!$NX$4,0,0,COUNTA(Data!$NX:$NX),1)</definedName>
    <definedName name="Days">{0,1,2,3,4,5,6} + {0;1;2;3;4;5}*7</definedName>
    <definedName name="_xlnm.Print_Area" localSheetId="1">CHITIET!$A$1:$U$109</definedName>
    <definedName name="_xlnm.Print_Area" localSheetId="0">Data!$A$1:$NY$6</definedName>
    <definedName name="Start115">#REF!</definedName>
    <definedName name="Start368">#REF!</definedName>
    <definedName name="Start384">#REF!</definedName>
    <definedName name="Start389">CHITIET!$H$1</definedName>
    <definedName name="Start428">#REF!</definedName>
    <definedName name="Start429">#REF!</definedName>
    <definedName name="Start430">#REF!</definedName>
    <definedName name="WeekStart" localSheetId="1">CHITIET!$R$20</definedName>
    <definedName name="WeekStart">#REF!</definedName>
    <definedName name="WeekStartNum" localSheetId="1">CHITIET!$R$23</definedName>
    <definedName name="WeekStartNum">#REF!</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7" i="7" l="1"/>
  <c r="K7" i="7"/>
  <c r="N6" i="7"/>
  <c r="N5" i="7"/>
  <c r="M5" i="7"/>
  <c r="E5" i="7"/>
  <c r="E6" i="7"/>
  <c r="E9" i="7"/>
  <c r="E8" i="7"/>
  <c r="E4" i="7"/>
  <c r="P95" i="7"/>
  <c r="O95" i="7"/>
  <c r="N95" i="7"/>
  <c r="M95" i="7"/>
  <c r="L95" i="7"/>
  <c r="K95" i="7"/>
  <c r="J95" i="7"/>
  <c r="I95" i="7"/>
  <c r="J104" i="7" s="1" a="1"/>
  <c r="P104" i="7" s="1"/>
  <c r="P105" i="7" s="1"/>
  <c r="H95" i="7"/>
  <c r="G95" i="7"/>
  <c r="F95" i="7"/>
  <c r="E95" i="7"/>
  <c r="D95" i="7"/>
  <c r="C95" i="7"/>
  <c r="B95" i="7"/>
  <c r="A95" i="7"/>
  <c r="P80" i="7"/>
  <c r="O80" i="7"/>
  <c r="N80" i="7"/>
  <c r="M80" i="7"/>
  <c r="L80" i="7"/>
  <c r="K80" i="7"/>
  <c r="J80" i="7"/>
  <c r="I80" i="7"/>
  <c r="H80" i="7"/>
  <c r="G80" i="7"/>
  <c r="F80" i="7"/>
  <c r="E80" i="7"/>
  <c r="D80" i="7"/>
  <c r="C80" i="7"/>
  <c r="B80" i="7"/>
  <c r="A80" i="7"/>
  <c r="P65" i="7"/>
  <c r="O65" i="7"/>
  <c r="N65" i="7"/>
  <c r="M65" i="7"/>
  <c r="L65" i="7"/>
  <c r="K65" i="7"/>
  <c r="J65" i="7"/>
  <c r="I65" i="7"/>
  <c r="H65" i="7"/>
  <c r="G65" i="7"/>
  <c r="F65" i="7"/>
  <c r="E65" i="7"/>
  <c r="D65" i="7"/>
  <c r="C65" i="7"/>
  <c r="B65" i="7"/>
  <c r="A65" i="7"/>
  <c r="P50" i="7"/>
  <c r="O50" i="7"/>
  <c r="N50" i="7"/>
  <c r="M50" i="7"/>
  <c r="L50" i="7"/>
  <c r="K50" i="7"/>
  <c r="J50" i="7"/>
  <c r="I50" i="7"/>
  <c r="K12" i="7" s="1"/>
  <c r="H50" i="7"/>
  <c r="G50" i="7"/>
  <c r="F50" i="7"/>
  <c r="E50" i="7"/>
  <c r="D50" i="7"/>
  <c r="C50" i="7"/>
  <c r="B50" i="7"/>
  <c r="A50" i="7"/>
  <c r="P35" i="7"/>
  <c r="O35" i="7"/>
  <c r="N35" i="7"/>
  <c r="M35" i="7"/>
  <c r="L35" i="7"/>
  <c r="K35" i="7"/>
  <c r="J35" i="7"/>
  <c r="I35" i="7"/>
  <c r="H35" i="7"/>
  <c r="G35" i="7"/>
  <c r="F35" i="7"/>
  <c r="E35" i="7"/>
  <c r="D35" i="7"/>
  <c r="C35" i="7"/>
  <c r="B35" i="7"/>
  <c r="A35" i="7"/>
  <c r="R23" i="7"/>
  <c r="P20" i="7"/>
  <c r="O20" i="7"/>
  <c r="N20" i="7"/>
  <c r="M20" i="7"/>
  <c r="L20" i="7"/>
  <c r="K20" i="7"/>
  <c r="J20" i="7"/>
  <c r="I20" i="7"/>
  <c r="G12" i="7" s="1"/>
  <c r="A20" i="7"/>
  <c r="J74" i="7" a="1"/>
  <c r="J91" i="7" a="1"/>
  <c r="J19" i="7"/>
  <c r="J79" i="7"/>
  <c r="J29" i="7" a="1"/>
  <c r="J27" i="7" a="1"/>
  <c r="J23" i="7" a="1"/>
  <c r="B40" i="7" a="1"/>
  <c r="G40" i="7" s="1"/>
  <c r="G41" i="7" s="1"/>
  <c r="E20" i="7"/>
  <c r="K27" i="7"/>
  <c r="K28" i="7" s="1" a="1"/>
  <c r="K28" i="7" s="1"/>
  <c r="J21" i="7" a="1"/>
  <c r="M21" i="7" s="1"/>
  <c r="M22" i="7" s="1" a="1"/>
  <c r="M22" i="7" s="1"/>
  <c r="J25" i="7" a="1"/>
  <c r="M25" i="7" s="1"/>
  <c r="M26" i="7" s="1" a="1"/>
  <c r="M26" i="7" s="1"/>
  <c r="J31" i="7" a="1"/>
  <c r="P31" i="7" s="1"/>
  <c r="P32" i="7" s="1" a="1"/>
  <c r="P32" i="7" s="1"/>
  <c r="J49" i="7"/>
  <c r="J55" i="7" a="1"/>
  <c r="P55" i="7" s="1"/>
  <c r="P56" i="7" s="1"/>
  <c r="J59" i="7" a="1"/>
  <c r="P59" i="7" s="1"/>
  <c r="P60" i="7" s="1"/>
  <c r="B76" i="7" a="1"/>
  <c r="B68" i="7" a="1"/>
  <c r="B72" i="7" a="1"/>
  <c r="F72" i="7" s="1"/>
  <c r="F73" i="7" s="1"/>
  <c r="B85" i="7" a="1"/>
  <c r="J83" i="7" a="1"/>
  <c r="M83" i="7" s="1"/>
  <c r="M84" i="7" s="1"/>
  <c r="B104" i="7" a="1"/>
  <c r="B106" i="7" a="1"/>
  <c r="G106" i="7" s="1"/>
  <c r="G107" i="7" s="1"/>
  <c r="J29" i="7"/>
  <c r="J30" i="7" s="1"/>
  <c r="P29" i="7"/>
  <c r="P30" i="7" s="1" a="1"/>
  <c r="P30" i="7" s="1"/>
  <c r="M23" i="7"/>
  <c r="M24" i="7" s="1" a="1"/>
  <c r="M24" i="7" s="1"/>
  <c r="O27" i="7"/>
  <c r="O28" i="7" s="1" a="1"/>
  <c r="O28" i="7" s="1"/>
  <c r="L27" i="7"/>
  <c r="L28" i="7" s="1" a="1"/>
  <c r="L28" i="7" s="1"/>
  <c r="O23" i="7"/>
  <c r="O24" i="7" s="1" a="1"/>
  <c r="O24" i="7" s="1"/>
  <c r="E104" i="7"/>
  <c r="E105" i="7" s="1"/>
  <c r="H104" i="7"/>
  <c r="H105" i="7" s="1"/>
  <c r="D104" i="7"/>
  <c r="D105" i="7" s="1"/>
  <c r="P83" i="7"/>
  <c r="P84" i="7" s="1"/>
  <c r="E85" i="7"/>
  <c r="E86" i="7" s="1"/>
  <c r="F85" i="7"/>
  <c r="F86" i="7" s="1"/>
  <c r="H85" i="7"/>
  <c r="H86" i="7" s="1"/>
  <c r="E72" i="7"/>
  <c r="E73" i="7" s="1"/>
  <c r="E68" i="7"/>
  <c r="E69" i="7" s="1"/>
  <c r="H68" i="7"/>
  <c r="H69" i="7" s="1"/>
  <c r="F68" i="7"/>
  <c r="F69" i="7" s="1"/>
  <c r="F76" i="7"/>
  <c r="F77" i="7" s="1"/>
  <c r="E76" i="7"/>
  <c r="E77" i="7" s="1"/>
  <c r="N31" i="7"/>
  <c r="N32" i="7" s="1" a="1"/>
  <c r="N32" i="7" s="1"/>
  <c r="J31" i="7"/>
  <c r="J32" i="7" s="1" a="1"/>
  <c r="J32" i="7" s="1"/>
  <c r="M31" i="7"/>
  <c r="M32" i="7" s="1" a="1"/>
  <c r="M32" i="7" s="1"/>
  <c r="O25" i="7"/>
  <c r="O26" i="7" s="1" a="1"/>
  <c r="O26" i="7" s="1"/>
  <c r="K25" i="7"/>
  <c r="K26" i="7" s="1" a="1"/>
  <c r="K26" i="7" s="1"/>
  <c r="J25" i="7"/>
  <c r="J26" i="7" s="1" a="1"/>
  <c r="J26" i="7" s="1"/>
  <c r="L25" i="7"/>
  <c r="L26" i="7" s="1" a="1"/>
  <c r="L26" i="7" s="1"/>
  <c r="E40" i="7"/>
  <c r="E41" i="7" s="1"/>
  <c r="H40" i="7"/>
  <c r="H41" i="7" s="1"/>
  <c r="D40" i="7"/>
  <c r="D41" i="7" s="1"/>
  <c r="J104" i="7"/>
  <c r="J105" i="7" s="1"/>
  <c r="N59" i="7"/>
  <c r="N60" i="7" s="1"/>
  <c r="J59" i="7"/>
  <c r="J60" i="7" s="1"/>
  <c r="M59" i="7"/>
  <c r="M60" i="7" s="1"/>
  <c r="N55" i="7"/>
  <c r="N56" i="7" s="1"/>
  <c r="J55" i="7"/>
  <c r="J56" i="7" s="1"/>
  <c r="M55" i="7"/>
  <c r="M56" i="7" s="1"/>
  <c r="O21" i="7"/>
  <c r="O22" i="7" s="1" a="1"/>
  <c r="O22" i="7" s="1"/>
  <c r="P21" i="7"/>
  <c r="P22" i="7" s="1" a="1"/>
  <c r="P22" i="7" s="1"/>
  <c r="L21" i="7"/>
  <c r="L22" i="7" s="1" a="1"/>
  <c r="L22" i="7" s="1"/>
  <c r="J51" i="7" l="1" a="1"/>
  <c r="F106" i="7"/>
  <c r="F107" i="7" s="1"/>
  <c r="B106" i="7"/>
  <c r="B107" i="7" s="1"/>
  <c r="E106" i="7"/>
  <c r="E107" i="7" s="1"/>
  <c r="D106" i="7"/>
  <c r="D107" i="7" s="1"/>
  <c r="C106" i="7"/>
  <c r="C107" i="7" s="1"/>
  <c r="O83" i="7"/>
  <c r="O84" i="7" s="1"/>
  <c r="K83" i="7"/>
  <c r="K84" i="7" s="1"/>
  <c r="J83" i="7"/>
  <c r="J84" i="7" s="1"/>
  <c r="L83" i="7"/>
  <c r="L84" i="7" s="1"/>
  <c r="G72" i="7"/>
  <c r="G73" i="7" s="1"/>
  <c r="C72" i="7"/>
  <c r="C73" i="7" s="1"/>
  <c r="D72" i="7"/>
  <c r="D73" i="7" s="1"/>
  <c r="B72" i="7"/>
  <c r="B73" i="7" s="1"/>
  <c r="H76" i="7"/>
  <c r="H77" i="7" s="1"/>
  <c r="D76" i="7"/>
  <c r="D77" i="7" s="1"/>
  <c r="G76" i="7"/>
  <c r="G77" i="7" s="1"/>
  <c r="C76" i="7"/>
  <c r="C77" i="7" s="1"/>
  <c r="B76" i="7"/>
  <c r="B77" i="7" s="1"/>
  <c r="H72" i="7"/>
  <c r="H73" i="7" s="1"/>
  <c r="N83" i="7"/>
  <c r="N84" i="7" s="1"/>
  <c r="H106" i="7"/>
  <c r="H107" i="7" s="1"/>
  <c r="G104" i="7"/>
  <c r="G105" i="7" s="1"/>
  <c r="C104" i="7"/>
  <c r="C105" i="7" s="1"/>
  <c r="F104" i="7"/>
  <c r="F105" i="7" s="1"/>
  <c r="B104" i="7"/>
  <c r="B105" i="7" s="1"/>
  <c r="G85" i="7"/>
  <c r="G86" i="7" s="1"/>
  <c r="C85" i="7"/>
  <c r="C86" i="7" s="1"/>
  <c r="B85" i="7"/>
  <c r="B86" i="7" s="1"/>
  <c r="D85" i="7"/>
  <c r="D86" i="7" s="1"/>
  <c r="G68" i="7"/>
  <c r="G69" i="7" s="1"/>
  <c r="C68" i="7"/>
  <c r="C69" i="7" s="1"/>
  <c r="D68" i="7"/>
  <c r="D69" i="7" s="1"/>
  <c r="B68" i="7"/>
  <c r="B69" i="7" s="1"/>
  <c r="P91" i="7"/>
  <c r="P92" i="7" s="1"/>
  <c r="N91" i="7"/>
  <c r="N92" i="7" s="1"/>
  <c r="L91" i="7"/>
  <c r="L92" i="7" s="1"/>
  <c r="J91" i="7"/>
  <c r="J92" i="7" s="1"/>
  <c r="O91" i="7"/>
  <c r="O92" i="7" s="1"/>
  <c r="K91" i="7"/>
  <c r="K92" i="7" s="1"/>
  <c r="M91" i="7"/>
  <c r="M92" i="7" s="1"/>
  <c r="O74" i="7"/>
  <c r="O75" i="7" s="1"/>
  <c r="M74" i="7"/>
  <c r="M75" i="7" s="1"/>
  <c r="K74" i="7"/>
  <c r="K75" i="7" s="1"/>
  <c r="P74" i="7"/>
  <c r="P75" i="7" s="1"/>
  <c r="N74" i="7"/>
  <c r="N75" i="7" s="1"/>
  <c r="L74" i="7"/>
  <c r="L75" i="7" s="1"/>
  <c r="J74" i="7"/>
  <c r="J75" i="7" s="1"/>
  <c r="M51" i="7"/>
  <c r="M52" i="7" s="1"/>
  <c r="O51" i="7"/>
  <c r="O52" i="7" s="1"/>
  <c r="K51" i="7"/>
  <c r="K52" i="7" s="1"/>
  <c r="N51" i="7"/>
  <c r="N52" i="7" s="1"/>
  <c r="J51" i="7"/>
  <c r="J52" i="7" s="1"/>
  <c r="L51" i="7"/>
  <c r="L52" i="7" s="1"/>
  <c r="P51" i="7"/>
  <c r="P52" i="7" s="1"/>
  <c r="H12" i="7"/>
  <c r="B36" i="7" a="1"/>
  <c r="B42" i="7" a="1"/>
  <c r="B38" i="7" a="1"/>
  <c r="J34" i="7"/>
  <c r="I12" i="7"/>
  <c r="J44" i="7" a="1"/>
  <c r="J12" i="7"/>
  <c r="B53" i="7" a="1"/>
  <c r="B55" i="7" a="1"/>
  <c r="B57" i="7" a="1"/>
  <c r="B59" i="7" a="1"/>
  <c r="B61" i="7" a="1"/>
  <c r="L12" i="7"/>
  <c r="B64" i="7"/>
  <c r="M12" i="7"/>
  <c r="J76" i="7" a="1"/>
  <c r="J66" i="7" a="1"/>
  <c r="J68" i="7" a="1"/>
  <c r="J70" i="7" a="1"/>
  <c r="J72" i="7" a="1"/>
  <c r="N12" i="7"/>
  <c r="B79" i="7"/>
  <c r="B87" i="7" a="1"/>
  <c r="B81" i="7" a="1"/>
  <c r="B83" i="7" a="1"/>
  <c r="O12" i="7"/>
  <c r="J89" i="7" a="1"/>
  <c r="J85" i="7" a="1"/>
  <c r="P12" i="7"/>
  <c r="B102" i="7" a="1"/>
  <c r="B98" i="7" a="1"/>
  <c r="K55" i="7"/>
  <c r="K56" i="7" s="1"/>
  <c r="O55" i="7"/>
  <c r="O56" i="7" s="1"/>
  <c r="L55" i="7"/>
  <c r="L56" i="7" s="1"/>
  <c r="K59" i="7"/>
  <c r="K60" i="7" s="1"/>
  <c r="O59" i="7"/>
  <c r="O60" i="7" s="1"/>
  <c r="L59" i="7"/>
  <c r="L60" i="7" s="1"/>
  <c r="B40" i="7"/>
  <c r="B41" i="7" s="1"/>
  <c r="F40" i="7"/>
  <c r="F41" i="7" s="1"/>
  <c r="C40" i="7"/>
  <c r="C41" i="7" s="1"/>
  <c r="P25" i="7"/>
  <c r="P26" i="7" s="1" a="1"/>
  <c r="P26" i="7" s="1"/>
  <c r="N25" i="7"/>
  <c r="N26" i="7" s="1" a="1"/>
  <c r="N26" i="7" s="1"/>
  <c r="B96" i="7" a="1"/>
  <c r="B100" i="7" a="1"/>
  <c r="J81" i="7" a="1"/>
  <c r="J87" i="7" a="1"/>
  <c r="B89" i="7" a="1"/>
  <c r="B70" i="7" a="1"/>
  <c r="B66" i="7" a="1"/>
  <c r="J61" i="7" a="1"/>
  <c r="J57" i="7" a="1"/>
  <c r="J53" i="7" a="1"/>
  <c r="J46" i="7" a="1"/>
  <c r="L23" i="7"/>
  <c r="L24" i="7" s="1" a="1"/>
  <c r="L24" i="7" s="1"/>
  <c r="K23" i="7"/>
  <c r="K24" i="7" s="1" a="1"/>
  <c r="K24" i="7" s="1"/>
  <c r="B49" i="7"/>
  <c r="J64" i="7"/>
  <c r="B34" i="7"/>
  <c r="B94" i="7"/>
  <c r="B91" i="7" a="1"/>
  <c r="B74" i="7" a="1"/>
  <c r="B51" i="7" a="1"/>
  <c r="O104" i="7"/>
  <c r="O105" i="7" s="1"/>
  <c r="K104" i="7"/>
  <c r="K105" i="7" s="1"/>
  <c r="N104" i="7"/>
  <c r="N105" i="7" s="1"/>
  <c r="C38" i="7"/>
  <c r="C39" i="7" s="1"/>
  <c r="B38" i="7"/>
  <c r="B39" i="7" s="1"/>
  <c r="G42" i="7"/>
  <c r="G43" i="7" s="1"/>
  <c r="C42" i="7"/>
  <c r="C43" i="7" s="1"/>
  <c r="F42" i="7"/>
  <c r="F43" i="7" s="1"/>
  <c r="B42" i="7"/>
  <c r="B43" i="7" s="1"/>
  <c r="F12" i="7"/>
  <c r="B29" i="7" a="1"/>
  <c r="B19" i="7"/>
  <c r="B21" i="7" a="1"/>
  <c r="B25" i="7" a="1"/>
  <c r="B31" i="7" a="1"/>
  <c r="B23" i="7" a="1"/>
  <c r="Q12" i="7"/>
  <c r="J102" i="7" a="1"/>
  <c r="J98" i="7" a="1"/>
  <c r="J94" i="7"/>
  <c r="J96" i="7" a="1"/>
  <c r="J100" i="7" a="1"/>
  <c r="J21" i="7"/>
  <c r="J22" i="7" s="1" a="1"/>
  <c r="J22" i="7" s="1"/>
  <c r="N21" i="7"/>
  <c r="N22" i="7" s="1" a="1"/>
  <c r="N22" i="7" s="1"/>
  <c r="K21" i="7"/>
  <c r="K22" i="7" s="1" a="1"/>
  <c r="K22" i="7" s="1"/>
  <c r="J44" i="7"/>
  <c r="J45" i="7" s="1"/>
  <c r="N44" i="7"/>
  <c r="N45" i="7" s="1"/>
  <c r="K44" i="7"/>
  <c r="K45" i="7" s="1"/>
  <c r="M76" i="7"/>
  <c r="M77" i="7" s="1"/>
  <c r="J76" i="7"/>
  <c r="J77" i="7" s="1"/>
  <c r="J66" i="7"/>
  <c r="J67" i="7" s="1"/>
  <c r="K66" i="7"/>
  <c r="K67" i="7" s="1"/>
  <c r="N68" i="7"/>
  <c r="N69" i="7" s="1"/>
  <c r="P68" i="7"/>
  <c r="P69" i="7" s="1"/>
  <c r="L70" i="7"/>
  <c r="L71" i="7" s="1"/>
  <c r="N72" i="7"/>
  <c r="N73" i="7" s="1"/>
  <c r="P72" i="7"/>
  <c r="P73" i="7" s="1"/>
  <c r="D87" i="7"/>
  <c r="D88" i="7" s="1"/>
  <c r="C87" i="7"/>
  <c r="C88" i="7" s="1"/>
  <c r="N89" i="7"/>
  <c r="N90" i="7" s="1"/>
  <c r="L85" i="7"/>
  <c r="L86" i="7" s="1"/>
  <c r="J85" i="7"/>
  <c r="J86" i="7" s="1"/>
  <c r="K85" i="7"/>
  <c r="K86" i="7" s="1"/>
  <c r="D81" i="7"/>
  <c r="D82" i="7" s="1"/>
  <c r="H81" i="7"/>
  <c r="H82" i="7" s="1"/>
  <c r="B83" i="7"/>
  <c r="B84" i="7" s="1"/>
  <c r="C83" i="7"/>
  <c r="C84" i="7" s="1"/>
  <c r="D102" i="7"/>
  <c r="D103" i="7" s="1"/>
  <c r="H102" i="7"/>
  <c r="H103" i="7" s="1"/>
  <c r="F98" i="7"/>
  <c r="F99" i="7" s="1"/>
  <c r="L104" i="7"/>
  <c r="L105" i="7" s="1"/>
  <c r="M104" i="7"/>
  <c r="M105" i="7" s="1"/>
  <c r="H42" i="7"/>
  <c r="H43" i="7" s="1"/>
  <c r="K31" i="7"/>
  <c r="K32" i="7" s="1" a="1"/>
  <c r="K32" i="7" s="1"/>
  <c r="O31" i="7"/>
  <c r="O32" i="7" s="1" a="1"/>
  <c r="O32" i="7" s="1"/>
  <c r="L31" i="7"/>
  <c r="L32" i="7" s="1" a="1"/>
  <c r="L32" i="7" s="1"/>
  <c r="J106" i="7" a="1"/>
  <c r="B27" i="7" a="1"/>
  <c r="P27" i="7"/>
  <c r="P28" i="7" s="1" a="1"/>
  <c r="P28" i="7" s="1"/>
  <c r="J27" i="7"/>
  <c r="J28" i="7" s="1" a="1"/>
  <c r="J28" i="7" s="1"/>
  <c r="N27" i="7"/>
  <c r="N28" i="7" s="1" a="1"/>
  <c r="N28" i="7" s="1"/>
  <c r="M27" i="7"/>
  <c r="M28" i="7" s="1"/>
  <c r="N23" i="7"/>
  <c r="N24" i="7" s="1" a="1"/>
  <c r="N24" i="7" s="1"/>
  <c r="P23" i="7"/>
  <c r="P24" i="7" s="1" a="1"/>
  <c r="P24" i="7" s="1"/>
  <c r="J23" i="7"/>
  <c r="J24" i="7" s="1" a="1"/>
  <c r="J24" i="7" s="1"/>
  <c r="M29" i="7"/>
  <c r="M30" i="7" s="1" a="1"/>
  <c r="M30" i="7" s="1"/>
  <c r="N29" i="7"/>
  <c r="N30" i="7" s="1" a="1"/>
  <c r="N30" i="7" s="1"/>
  <c r="K29" i="7"/>
  <c r="K30" i="7" s="1" a="1"/>
  <c r="K30" i="7" s="1"/>
  <c r="L29" i="7"/>
  <c r="L30" i="7" s="1"/>
  <c r="B20" i="7"/>
  <c r="H20" i="7"/>
  <c r="D20" i="7"/>
  <c r="J42" i="7" a="1"/>
  <c r="J40" i="7" a="1"/>
  <c r="J38" i="7" a="1"/>
  <c r="G20" i="7"/>
  <c r="C20" i="7"/>
  <c r="B46" i="7" a="1"/>
  <c r="J36" i="7" a="1"/>
  <c r="B44" i="7" a="1"/>
  <c r="K6" i="7"/>
  <c r="O29" i="7"/>
  <c r="O30" i="7" s="1" a="1"/>
  <c r="O30" i="7" s="1"/>
  <c r="F20" i="7"/>
  <c r="G74" i="7" l="1"/>
  <c r="G75" i="7" s="1"/>
  <c r="E74" i="7"/>
  <c r="E75" i="7" s="1"/>
  <c r="C74" i="7"/>
  <c r="C75" i="7" s="1"/>
  <c r="H74" i="7"/>
  <c r="H75" i="7" s="1"/>
  <c r="F74" i="7"/>
  <c r="F75" i="7" s="1"/>
  <c r="D74" i="7"/>
  <c r="D75" i="7" s="1"/>
  <c r="B74" i="7"/>
  <c r="B75" i="7" s="1"/>
  <c r="M46" i="7"/>
  <c r="M47" i="7" s="1"/>
  <c r="P46" i="7"/>
  <c r="P47" i="7" s="1"/>
  <c r="L46" i="7"/>
  <c r="L47" i="7" s="1"/>
  <c r="O46" i="7"/>
  <c r="O47" i="7" s="1"/>
  <c r="N46" i="7"/>
  <c r="N47" i="7" s="1"/>
  <c r="K46" i="7"/>
  <c r="K47" i="7" s="1"/>
  <c r="J46" i="7"/>
  <c r="J47" i="7" s="1"/>
  <c r="N57" i="7"/>
  <c r="N58" i="7" s="1"/>
  <c r="J57" i="7"/>
  <c r="J58" i="7" s="1"/>
  <c r="M57" i="7"/>
  <c r="M58" i="7" s="1"/>
  <c r="P57" i="7"/>
  <c r="P58" i="7" s="1"/>
  <c r="O57" i="7"/>
  <c r="O58" i="7" s="1"/>
  <c r="L57" i="7"/>
  <c r="L58" i="7" s="1"/>
  <c r="K57" i="7"/>
  <c r="K58" i="7" s="1"/>
  <c r="E66" i="7"/>
  <c r="E67" i="7" s="1"/>
  <c r="H66" i="7"/>
  <c r="H67" i="7" s="1"/>
  <c r="F66" i="7"/>
  <c r="F67" i="7" s="1"/>
  <c r="C66" i="7"/>
  <c r="C67" i="7" s="1"/>
  <c r="B66" i="7"/>
  <c r="B67" i="7" s="1"/>
  <c r="G66" i="7"/>
  <c r="G67" i="7" s="1"/>
  <c r="D66" i="7"/>
  <c r="D67" i="7" s="1"/>
  <c r="E89" i="7"/>
  <c r="E90" i="7" s="1"/>
  <c r="F89" i="7"/>
  <c r="F90" i="7" s="1"/>
  <c r="H89" i="7"/>
  <c r="H90" i="7" s="1"/>
  <c r="C89" i="7"/>
  <c r="C90" i="7" s="1"/>
  <c r="D89" i="7"/>
  <c r="D90" i="7" s="1"/>
  <c r="G89" i="7"/>
  <c r="G90" i="7" s="1"/>
  <c r="B89" i="7"/>
  <c r="B90" i="7" s="1"/>
  <c r="M81" i="7"/>
  <c r="M82" i="7" s="1"/>
  <c r="P81" i="7"/>
  <c r="P82" i="7" s="1"/>
  <c r="L81" i="7"/>
  <c r="L82" i="7" s="1"/>
  <c r="K81" i="7"/>
  <c r="K82" i="7" s="1"/>
  <c r="J81" i="7"/>
  <c r="J82" i="7" s="1"/>
  <c r="O81" i="7"/>
  <c r="O82" i="7" s="1"/>
  <c r="N81" i="7"/>
  <c r="N82" i="7" s="1"/>
  <c r="F96" i="7"/>
  <c r="F97" i="7" s="1"/>
  <c r="B96" i="7"/>
  <c r="B97" i="7" s="1"/>
  <c r="G96" i="7"/>
  <c r="G97" i="7" s="1"/>
  <c r="H96" i="7"/>
  <c r="H97" i="7" s="1"/>
  <c r="E96" i="7"/>
  <c r="E97" i="7" s="1"/>
  <c r="D96" i="7"/>
  <c r="D97" i="7" s="1"/>
  <c r="C96" i="7"/>
  <c r="C97" i="7" s="1"/>
  <c r="G98" i="7"/>
  <c r="G99" i="7" s="1"/>
  <c r="E98" i="7"/>
  <c r="E99" i="7" s="1"/>
  <c r="D98" i="7"/>
  <c r="D99" i="7" s="1"/>
  <c r="H98" i="7"/>
  <c r="H99" i="7" s="1"/>
  <c r="M89" i="7"/>
  <c r="M90" i="7" s="1"/>
  <c r="K89" i="7"/>
  <c r="K90" i="7" s="1"/>
  <c r="L89" i="7"/>
  <c r="L90" i="7" s="1"/>
  <c r="J89" i="7"/>
  <c r="J90" i="7" s="1"/>
  <c r="O89" i="7"/>
  <c r="O90" i="7" s="1"/>
  <c r="G83" i="7"/>
  <c r="G84" i="7" s="1"/>
  <c r="H83" i="7"/>
  <c r="H84" i="7" s="1"/>
  <c r="E83" i="7"/>
  <c r="E84" i="7" s="1"/>
  <c r="D83" i="7"/>
  <c r="D84" i="7" s="1"/>
  <c r="G87" i="7"/>
  <c r="G88" i="7" s="1"/>
  <c r="F87" i="7"/>
  <c r="F88" i="7" s="1"/>
  <c r="H87" i="7"/>
  <c r="H88" i="7" s="1"/>
  <c r="E87" i="7"/>
  <c r="E88" i="7" s="1"/>
  <c r="O70" i="7"/>
  <c r="O71" i="7" s="1"/>
  <c r="M70" i="7"/>
  <c r="M71" i="7" s="1"/>
  <c r="N70" i="7"/>
  <c r="N71" i="7" s="1"/>
  <c r="P70" i="7"/>
  <c r="P71" i="7" s="1"/>
  <c r="O66" i="7"/>
  <c r="O67" i="7" s="1"/>
  <c r="P66" i="7"/>
  <c r="P67" i="7" s="1"/>
  <c r="M66" i="7"/>
  <c r="M67" i="7" s="1"/>
  <c r="N66" i="7"/>
  <c r="N67" i="7" s="1"/>
  <c r="H59" i="7"/>
  <c r="H60" i="7" s="1"/>
  <c r="D59" i="7"/>
  <c r="D60" i="7" s="1"/>
  <c r="G59" i="7"/>
  <c r="G60" i="7" s="1"/>
  <c r="C59" i="7"/>
  <c r="C60" i="7" s="1"/>
  <c r="F59" i="7"/>
  <c r="F60" i="7" s="1"/>
  <c r="E59" i="7"/>
  <c r="E60" i="7" s="1"/>
  <c r="B59" i="7"/>
  <c r="B60" i="7" s="1"/>
  <c r="H55" i="7"/>
  <c r="H56" i="7" s="1"/>
  <c r="D55" i="7"/>
  <c r="D56" i="7" s="1"/>
  <c r="G55" i="7"/>
  <c r="G56" i="7" s="1"/>
  <c r="C55" i="7"/>
  <c r="C56" i="7" s="1"/>
  <c r="B55" i="7"/>
  <c r="B56" i="7" s="1"/>
  <c r="F55" i="7"/>
  <c r="F56" i="7" s="1"/>
  <c r="E55" i="7"/>
  <c r="E56" i="7" s="1"/>
  <c r="E38" i="7"/>
  <c r="E39" i="7" s="1"/>
  <c r="D38" i="7"/>
  <c r="D39" i="7" s="1"/>
  <c r="B36" i="7"/>
  <c r="B37" i="7" s="1"/>
  <c r="C36" i="7"/>
  <c r="C37" i="7" s="1"/>
  <c r="H36" i="7"/>
  <c r="H37" i="7" s="1"/>
  <c r="F36" i="7"/>
  <c r="F37" i="7" s="1"/>
  <c r="E36" i="7"/>
  <c r="E37" i="7" s="1"/>
  <c r="D36" i="7"/>
  <c r="D37" i="7" s="1"/>
  <c r="G36" i="7"/>
  <c r="G37" i="7" s="1"/>
  <c r="H38" i="7"/>
  <c r="H39" i="7" s="1"/>
  <c r="C98" i="7"/>
  <c r="C99" i="7" s="1"/>
  <c r="B98" i="7"/>
  <c r="B99" i="7" s="1"/>
  <c r="F83" i="7"/>
  <c r="F84" i="7" s="1"/>
  <c r="P89" i="7"/>
  <c r="P90" i="7" s="1"/>
  <c r="B87" i="7"/>
  <c r="B88" i="7" s="1"/>
  <c r="K70" i="7"/>
  <c r="K71" i="7" s="1"/>
  <c r="J70" i="7"/>
  <c r="J71" i="7" s="1"/>
  <c r="L66" i="7"/>
  <c r="L67" i="7" s="1"/>
  <c r="F38" i="7"/>
  <c r="F39" i="7" s="1"/>
  <c r="G38" i="7"/>
  <c r="G39" i="7" s="1"/>
  <c r="G51" i="7"/>
  <c r="G52" i="7" s="1"/>
  <c r="E51" i="7"/>
  <c r="E52" i="7" s="1"/>
  <c r="H51" i="7"/>
  <c r="H52" i="7" s="1"/>
  <c r="D51" i="7"/>
  <c r="D52" i="7" s="1"/>
  <c r="B51" i="7"/>
  <c r="B52" i="7" s="1"/>
  <c r="F51" i="7"/>
  <c r="F52" i="7" s="1"/>
  <c r="C51" i="7"/>
  <c r="C52" i="7" s="1"/>
  <c r="H91" i="7"/>
  <c r="H92" i="7" s="1"/>
  <c r="F91" i="7"/>
  <c r="F92" i="7" s="1"/>
  <c r="D91" i="7"/>
  <c r="D92" i="7" s="1"/>
  <c r="B91" i="7"/>
  <c r="B92" i="7" s="1"/>
  <c r="G91" i="7"/>
  <c r="G92" i="7" s="1"/>
  <c r="C91" i="7"/>
  <c r="C92" i="7" s="1"/>
  <c r="E91" i="7"/>
  <c r="E92" i="7" s="1"/>
  <c r="N53" i="7"/>
  <c r="N54" i="7" s="1"/>
  <c r="J53" i="7"/>
  <c r="J54" i="7" s="1"/>
  <c r="M53" i="7"/>
  <c r="M54" i="7" s="1"/>
  <c r="L53" i="7"/>
  <c r="L54" i="7" s="1"/>
  <c r="K53" i="7"/>
  <c r="K54" i="7" s="1"/>
  <c r="P53" i="7"/>
  <c r="P54" i="7" s="1"/>
  <c r="O53" i="7"/>
  <c r="O54" i="7" s="1"/>
  <c r="M61" i="7"/>
  <c r="M62" i="7" s="1"/>
  <c r="L61" i="7"/>
  <c r="L62" i="7" s="1"/>
  <c r="N61" i="7"/>
  <c r="N62" i="7" s="1"/>
  <c r="P61" i="7"/>
  <c r="P62" i="7" s="1"/>
  <c r="K61" i="7"/>
  <c r="K62" i="7" s="1"/>
  <c r="O61" i="7"/>
  <c r="O62" i="7" s="1"/>
  <c r="J61" i="7"/>
  <c r="J62" i="7" s="1"/>
  <c r="E70" i="7"/>
  <c r="E71" i="7" s="1"/>
  <c r="H70" i="7"/>
  <c r="H71" i="7" s="1"/>
  <c r="F70" i="7"/>
  <c r="F71" i="7" s="1"/>
  <c r="G70" i="7"/>
  <c r="G71" i="7" s="1"/>
  <c r="D70" i="7"/>
  <c r="D71" i="7" s="1"/>
  <c r="C70" i="7"/>
  <c r="C71" i="7" s="1"/>
  <c r="B70" i="7"/>
  <c r="B71" i="7" s="1"/>
  <c r="M87" i="7"/>
  <c r="M88" i="7" s="1"/>
  <c r="N87" i="7"/>
  <c r="N88" i="7" s="1"/>
  <c r="P87" i="7"/>
  <c r="P88" i="7" s="1"/>
  <c r="O87" i="7"/>
  <c r="O88" i="7" s="1"/>
  <c r="J87" i="7"/>
  <c r="J88" i="7" s="1"/>
  <c r="K87" i="7"/>
  <c r="K88" i="7" s="1"/>
  <c r="L87" i="7"/>
  <c r="L88" i="7" s="1"/>
  <c r="G100" i="7"/>
  <c r="G101" i="7" s="1"/>
  <c r="C100" i="7"/>
  <c r="C101" i="7" s="1"/>
  <c r="F100" i="7"/>
  <c r="F101" i="7" s="1"/>
  <c r="B100" i="7"/>
  <c r="B101" i="7" s="1"/>
  <c r="H100" i="7"/>
  <c r="H101" i="7" s="1"/>
  <c r="E100" i="7"/>
  <c r="E101" i="7" s="1"/>
  <c r="D100" i="7"/>
  <c r="D101" i="7" s="1"/>
  <c r="E102" i="7"/>
  <c r="E103" i="7" s="1"/>
  <c r="C102" i="7"/>
  <c r="C103" i="7" s="1"/>
  <c r="B102" i="7"/>
  <c r="B103" i="7" s="1"/>
  <c r="G102" i="7"/>
  <c r="G103" i="7" s="1"/>
  <c r="F102" i="7"/>
  <c r="F103" i="7" s="1"/>
  <c r="O85" i="7"/>
  <c r="O86" i="7" s="1"/>
  <c r="M85" i="7"/>
  <c r="M86" i="7" s="1"/>
  <c r="P85" i="7"/>
  <c r="P86" i="7" s="1"/>
  <c r="N85" i="7"/>
  <c r="N86" i="7" s="1"/>
  <c r="E81" i="7"/>
  <c r="E82" i="7" s="1"/>
  <c r="G81" i="7"/>
  <c r="G82" i="7" s="1"/>
  <c r="F81" i="7"/>
  <c r="F82" i="7" s="1"/>
  <c r="C81" i="7"/>
  <c r="C82" i="7" s="1"/>
  <c r="B81" i="7"/>
  <c r="B82" i="7" s="1"/>
  <c r="M72" i="7"/>
  <c r="M73" i="7" s="1"/>
  <c r="O72" i="7"/>
  <c r="O73" i="7" s="1"/>
  <c r="L72" i="7"/>
  <c r="L73" i="7" s="1"/>
  <c r="J72" i="7"/>
  <c r="J73" i="7" s="1"/>
  <c r="K72" i="7"/>
  <c r="K73" i="7" s="1"/>
  <c r="M68" i="7"/>
  <c r="M69" i="7" s="1"/>
  <c r="K68" i="7"/>
  <c r="K69" i="7" s="1"/>
  <c r="J68" i="7"/>
  <c r="J69" i="7" s="1"/>
  <c r="O68" i="7"/>
  <c r="O69" i="7" s="1"/>
  <c r="L68" i="7"/>
  <c r="L69" i="7" s="1"/>
  <c r="N76" i="7"/>
  <c r="N77" i="7" s="1"/>
  <c r="P76" i="7"/>
  <c r="P77" i="7" s="1"/>
  <c r="O76" i="7"/>
  <c r="O77" i="7" s="1"/>
  <c r="L76" i="7"/>
  <c r="L77" i="7" s="1"/>
  <c r="K76" i="7"/>
  <c r="K77" i="7" s="1"/>
  <c r="F61" i="7"/>
  <c r="F62" i="7" s="1"/>
  <c r="B61" i="7"/>
  <c r="B62" i="7" s="1"/>
  <c r="E61" i="7"/>
  <c r="E62" i="7" s="1"/>
  <c r="H61" i="7"/>
  <c r="H62" i="7" s="1"/>
  <c r="G61" i="7"/>
  <c r="G62" i="7" s="1"/>
  <c r="D61" i="7"/>
  <c r="D62" i="7" s="1"/>
  <c r="C61" i="7"/>
  <c r="C62" i="7" s="1"/>
  <c r="F57" i="7"/>
  <c r="F58" i="7" s="1"/>
  <c r="B57" i="7"/>
  <c r="B58" i="7" s="1"/>
  <c r="E57" i="7"/>
  <c r="E58" i="7" s="1"/>
  <c r="D57" i="7"/>
  <c r="D58" i="7" s="1"/>
  <c r="C57" i="7"/>
  <c r="C58" i="7" s="1"/>
  <c r="H57" i="7"/>
  <c r="H58" i="7" s="1"/>
  <c r="G57" i="7"/>
  <c r="G58" i="7" s="1"/>
  <c r="F53" i="7"/>
  <c r="F54" i="7" s="1"/>
  <c r="B53" i="7"/>
  <c r="B54" i="7" s="1"/>
  <c r="E53" i="7"/>
  <c r="E54" i="7" s="1"/>
  <c r="H53" i="7"/>
  <c r="H54" i="7" s="1"/>
  <c r="G53" i="7"/>
  <c r="G54" i="7" s="1"/>
  <c r="D53" i="7"/>
  <c r="D54" i="7" s="1"/>
  <c r="C53" i="7"/>
  <c r="C54" i="7" s="1"/>
  <c r="O44" i="7"/>
  <c r="O45" i="7" s="1"/>
  <c r="M44" i="7"/>
  <c r="M45" i="7" s="1"/>
  <c r="L44" i="7"/>
  <c r="L45" i="7" s="1"/>
  <c r="P44" i="7"/>
  <c r="P45" i="7" s="1"/>
  <c r="D42" i="7"/>
  <c r="D43" i="7" s="1"/>
  <c r="E42" i="7"/>
  <c r="E43" i="7" s="1"/>
  <c r="O38" i="7"/>
  <c r="O39" i="7" s="1"/>
  <c r="K38" i="7"/>
  <c r="K39" i="7" s="1"/>
  <c r="N38" i="7"/>
  <c r="N39" i="7" s="1"/>
  <c r="L38" i="7"/>
  <c r="L39" i="7" s="1"/>
  <c r="M38" i="7"/>
  <c r="M39" i="7" s="1"/>
  <c r="P38" i="7"/>
  <c r="P39" i="7" s="1"/>
  <c r="J38" i="7"/>
  <c r="J39" i="7" s="1"/>
  <c r="K42" i="7"/>
  <c r="K43" i="7" s="1"/>
  <c r="N42" i="7"/>
  <c r="N43" i="7" s="1"/>
  <c r="J42" i="7"/>
  <c r="J43" i="7" s="1"/>
  <c r="O42" i="7"/>
  <c r="O43" i="7" s="1"/>
  <c r="M42" i="7"/>
  <c r="M43" i="7" s="1"/>
  <c r="P42" i="7"/>
  <c r="P43" i="7" s="1"/>
  <c r="L42" i="7"/>
  <c r="L43" i="7" s="1"/>
  <c r="P106" i="7"/>
  <c r="P107" i="7" s="1"/>
  <c r="L106" i="7"/>
  <c r="L107" i="7" s="1"/>
  <c r="O106" i="7"/>
  <c r="O107" i="7" s="1"/>
  <c r="K106" i="7"/>
  <c r="K107" i="7" s="1"/>
  <c r="J106" i="7"/>
  <c r="J107" i="7" s="1"/>
  <c r="N106" i="7"/>
  <c r="N107" i="7" s="1"/>
  <c r="M106" i="7"/>
  <c r="M107" i="7" s="1"/>
  <c r="M100" i="7"/>
  <c r="M101" i="7" s="1"/>
  <c r="P100" i="7"/>
  <c r="P101" i="7" s="1"/>
  <c r="L100" i="7"/>
  <c r="L101" i="7" s="1"/>
  <c r="O100" i="7"/>
  <c r="O101" i="7" s="1"/>
  <c r="N100" i="7"/>
  <c r="N101" i="7" s="1"/>
  <c r="K100" i="7"/>
  <c r="K101" i="7" s="1"/>
  <c r="J100" i="7"/>
  <c r="J101" i="7" s="1"/>
  <c r="M102" i="7"/>
  <c r="M103" i="7" s="1"/>
  <c r="P102" i="7"/>
  <c r="P103" i="7" s="1"/>
  <c r="L102" i="7"/>
  <c r="L103" i="7" s="1"/>
  <c r="O102" i="7"/>
  <c r="O103" i="7" s="1"/>
  <c r="N102" i="7"/>
  <c r="N103" i="7" s="1"/>
  <c r="K102" i="7"/>
  <c r="K103" i="7" s="1"/>
  <c r="J102" i="7"/>
  <c r="J103" i="7" s="1"/>
  <c r="H23" i="7"/>
  <c r="H24" i="7" s="1" a="1"/>
  <c r="H24" i="7" s="1"/>
  <c r="F23" i="7"/>
  <c r="F24" i="7" s="1" a="1"/>
  <c r="F24" i="7" s="1"/>
  <c r="E23" i="7"/>
  <c r="E24" i="7" s="1" a="1"/>
  <c r="E24" i="7" s="1"/>
  <c r="D23" i="7"/>
  <c r="D24" i="7" s="1" a="1"/>
  <c r="D24" i="7" s="1"/>
  <c r="B23" i="7"/>
  <c r="B24" i="7" s="1" a="1"/>
  <c r="B24" i="7" s="1"/>
  <c r="G23" i="7"/>
  <c r="G24" i="7" s="1" a="1"/>
  <c r="G24" i="7" s="1"/>
  <c r="C23" i="7"/>
  <c r="C24" i="7" s="1" a="1"/>
  <c r="C24" i="7" s="1"/>
  <c r="G25" i="7"/>
  <c r="G26" i="7" s="1" a="1"/>
  <c r="G26" i="7" s="1"/>
  <c r="E25" i="7"/>
  <c r="E26" i="7" s="1" a="1"/>
  <c r="E26" i="7" s="1"/>
  <c r="B25" i="7"/>
  <c r="B26" i="7" s="1" a="1"/>
  <c r="B26" i="7" s="1"/>
  <c r="H25" i="7"/>
  <c r="H26" i="7" s="1" a="1"/>
  <c r="H26" i="7" s="1"/>
  <c r="C25" i="7"/>
  <c r="C26" i="7" s="1" a="1"/>
  <c r="C26" i="7" s="1"/>
  <c r="F25" i="7"/>
  <c r="F26" i="7" s="1" a="1"/>
  <c r="F26" i="7" s="1"/>
  <c r="D25" i="7"/>
  <c r="D26" i="7" s="1" a="1"/>
  <c r="D26" i="7" s="1"/>
  <c r="N36" i="7"/>
  <c r="N37" i="7" s="1"/>
  <c r="J36" i="7"/>
  <c r="J37" i="7" s="1"/>
  <c r="M36" i="7"/>
  <c r="M37" i="7" s="1"/>
  <c r="P36" i="7"/>
  <c r="P37" i="7" s="1"/>
  <c r="L36" i="7"/>
  <c r="L37" i="7" s="1"/>
  <c r="O36" i="7"/>
  <c r="O37" i="7" s="1"/>
  <c r="K36" i="7"/>
  <c r="K37" i="7" s="1"/>
  <c r="E44" i="7"/>
  <c r="E45" i="7" s="1"/>
  <c r="H44" i="7"/>
  <c r="H45" i="7" s="1"/>
  <c r="D44" i="7"/>
  <c r="D45" i="7" s="1"/>
  <c r="G44" i="7"/>
  <c r="G45" i="7" s="1"/>
  <c r="C44" i="7"/>
  <c r="C45" i="7" s="1"/>
  <c r="F44" i="7"/>
  <c r="F45" i="7" s="1"/>
  <c r="B44" i="7"/>
  <c r="B45" i="7" s="1"/>
  <c r="E46" i="7"/>
  <c r="E47" i="7" s="1"/>
  <c r="H46" i="7"/>
  <c r="H47" i="7" s="1"/>
  <c r="D46" i="7"/>
  <c r="D47" i="7" s="1"/>
  <c r="C46" i="7"/>
  <c r="C47" i="7" s="1"/>
  <c r="B46" i="7"/>
  <c r="B47" i="7" s="1"/>
  <c r="G46" i="7"/>
  <c r="G47" i="7" s="1"/>
  <c r="F46" i="7"/>
  <c r="F47" i="7" s="1"/>
  <c r="O40" i="7"/>
  <c r="O41" i="7" s="1"/>
  <c r="K40" i="7"/>
  <c r="K41" i="7" s="1"/>
  <c r="P40" i="7"/>
  <c r="P41" i="7" s="1"/>
  <c r="N40" i="7"/>
  <c r="N41" i="7" s="1"/>
  <c r="J40" i="7"/>
  <c r="J41" i="7" s="1"/>
  <c r="M40" i="7"/>
  <c r="M41" i="7" s="1"/>
  <c r="L40" i="7"/>
  <c r="L41" i="7" s="1"/>
  <c r="F27" i="7"/>
  <c r="F28" i="7" s="1" a="1"/>
  <c r="F28" i="7" s="1"/>
  <c r="E27" i="7"/>
  <c r="E28" i="7" s="1" a="1"/>
  <c r="E28" i="7" s="1"/>
  <c r="G27" i="7"/>
  <c r="G28" i="7" s="1" a="1"/>
  <c r="G28" i="7" s="1"/>
  <c r="H27" i="7"/>
  <c r="H28" i="7" s="1" a="1"/>
  <c r="H28" i="7" s="1"/>
  <c r="D27" i="7"/>
  <c r="D28" i="7" s="1" a="1"/>
  <c r="D28" i="7" s="1"/>
  <c r="B27" i="7"/>
  <c r="B28" i="7" s="1" a="1"/>
  <c r="B28" i="7" s="1"/>
  <c r="C27" i="7"/>
  <c r="C28" i="7" s="1" a="1"/>
  <c r="C28" i="7" s="1"/>
  <c r="N96" i="7"/>
  <c r="N97" i="7" s="1"/>
  <c r="J96" i="7"/>
  <c r="J97" i="7" s="1"/>
  <c r="O96" i="7"/>
  <c r="O97" i="7" s="1"/>
  <c r="L96" i="7"/>
  <c r="L97" i="7" s="1"/>
  <c r="K96" i="7"/>
  <c r="K97" i="7" s="1"/>
  <c r="P96" i="7"/>
  <c r="P97" i="7" s="1"/>
  <c r="M96" i="7"/>
  <c r="M97" i="7" s="1"/>
  <c r="O98" i="7"/>
  <c r="O99" i="7" s="1"/>
  <c r="K98" i="7"/>
  <c r="K99" i="7" s="1"/>
  <c r="N98" i="7"/>
  <c r="N99" i="7" s="1"/>
  <c r="J98" i="7"/>
  <c r="J99" i="7" s="1"/>
  <c r="P98" i="7"/>
  <c r="P99" i="7" s="1"/>
  <c r="M98" i="7"/>
  <c r="M99" i="7" s="1"/>
  <c r="L98" i="7"/>
  <c r="L99" i="7" s="1"/>
  <c r="H31" i="7"/>
  <c r="H32" i="7" s="1" a="1"/>
  <c r="H32" i="7" s="1"/>
  <c r="B31" i="7"/>
  <c r="B32" i="7" s="1" a="1"/>
  <c r="B32" i="7" s="1"/>
  <c r="G31" i="7"/>
  <c r="G32" i="7" s="1" a="1"/>
  <c r="G32" i="7" s="1"/>
  <c r="F31" i="7"/>
  <c r="F32" i="7" s="1" a="1"/>
  <c r="F32" i="7" s="1"/>
  <c r="D31" i="7"/>
  <c r="D32" i="7" s="1" a="1"/>
  <c r="D32" i="7" s="1"/>
  <c r="C31" i="7"/>
  <c r="C32" i="7" s="1" a="1"/>
  <c r="C32" i="7" s="1"/>
  <c r="E31" i="7"/>
  <c r="E32" i="7" s="1" a="1"/>
  <c r="E32" i="7" s="1"/>
  <c r="G21" i="7"/>
  <c r="G22" i="7" s="1" a="1"/>
  <c r="G22" i="7" s="1"/>
  <c r="C21" i="7"/>
  <c r="C22" i="7" s="1" a="1"/>
  <c r="C22" i="7" s="1"/>
  <c r="D21" i="7"/>
  <c r="D22" i="7" s="1" a="1"/>
  <c r="D22" i="7" s="1"/>
  <c r="B21" i="7"/>
  <c r="B22" i="7" s="1" a="1"/>
  <c r="B22" i="7" s="1"/>
  <c r="E21" i="7"/>
  <c r="E22" i="7" s="1" a="1"/>
  <c r="E22" i="7" s="1"/>
  <c r="H21" i="7"/>
  <c r="H22" i="7" s="1" a="1"/>
  <c r="H22" i="7" s="1"/>
  <c r="F21" i="7"/>
  <c r="F22" i="7" s="1" a="1"/>
  <c r="F22" i="7" s="1"/>
  <c r="E29" i="7"/>
  <c r="E30" i="7" s="1" a="1"/>
  <c r="E30" i="7" s="1"/>
  <c r="B29" i="7"/>
  <c r="B30" i="7" s="1" a="1"/>
  <c r="B30" i="7" s="1"/>
  <c r="F29" i="7"/>
  <c r="F30" i="7" s="1" a="1"/>
  <c r="F30" i="7" s="1"/>
  <c r="D29" i="7"/>
  <c r="D30" i="7" s="1" a="1"/>
  <c r="D30" i="7" s="1"/>
  <c r="H29" i="7"/>
  <c r="H30" i="7" s="1" a="1"/>
  <c r="H30" i="7" s="1"/>
  <c r="G29" i="7"/>
  <c r="G30" i="7" s="1" a="1"/>
  <c r="G30" i="7" s="1"/>
  <c r="C29" i="7"/>
  <c r="C30" i="7" s="1" a="1"/>
  <c r="C30" i="7" s="1"/>
</calcChain>
</file>

<file path=xl/comments1.xml><?xml version="1.0" encoding="utf-8"?>
<comments xmlns="http://schemas.openxmlformats.org/spreadsheetml/2006/main">
  <authors>
    <author>admin</author>
  </authors>
  <commentList>
    <comment ref="N6" authorId="0">
      <text>
        <r>
          <rPr>
            <b/>
            <sz val="9"/>
            <color indexed="81"/>
            <rFont val="Tahoma"/>
            <family val="2"/>
          </rPr>
          <t>admin:</t>
        </r>
        <r>
          <rPr>
            <sz val="9"/>
            <color indexed="81"/>
            <rFont val="Tahoma"/>
            <family val="2"/>
          </rPr>
          <t xml:space="preserve">
xét theo thâm niên để cộng theo ngày phép tùy thuộc theo phương pháp tính phép trên kỳ hiện tại, nếu kỳ hiện tại đang in mà chưa có thì lấy kỳ trước đó
- chỉ láy những nhân viên vào từ thời điểm tháng 01 đến tháng 06 thì tính đúng thâm niên và cộng vào tháng mà nhân viên đó vào làm việc, những người vào từ tháng 7 đến tháng 12 thì phải đợi tháng 1 của năm kế mới được xét thâm niên</t>
        </r>
      </text>
    </comment>
  </commentList>
</comments>
</file>

<file path=xl/sharedStrings.xml><?xml version="1.0" encoding="utf-8"?>
<sst xmlns="http://schemas.openxmlformats.org/spreadsheetml/2006/main" count="431" uniqueCount="418">
  <si>
    <t>From:</t>
  </si>
  <si>
    <t>Balance</t>
  </si>
  <si>
    <t>Last year</t>
  </si>
  <si>
    <t>Remain</t>
  </si>
  <si>
    <t>Unit</t>
  </si>
  <si>
    <t>Days</t>
  </si>
  <si>
    <t>Monthly stats</t>
  </si>
  <si>
    <t>Total</t>
  </si>
  <si>
    <t>Week start day:</t>
  </si>
  <si>
    <t>Sunday</t>
  </si>
  <si>
    <t>Name:</t>
  </si>
  <si>
    <t>Position:</t>
  </si>
  <si>
    <t>Department:</t>
  </si>
  <si>
    <t>Code:</t>
  </si>
  <si>
    <t>Start date:</t>
  </si>
  <si>
    <t>Phone number:</t>
  </si>
  <si>
    <t>Loại công</t>
  </si>
  <si>
    <t>Tên công</t>
  </si>
  <si>
    <t>NV</t>
  </si>
  <si>
    <t>&amp;=$CompanyName(optional)</t>
  </si>
  <si>
    <t>&amp;=$TranYear(optional)</t>
  </si>
  <si>
    <t xml:space="preserve">Attendance Calendar </t>
  </si>
  <si>
    <t>&amp;=$ReportDate(optional)</t>
  </si>
  <si>
    <t>&amp;=Model.EmployeeID(optional)</t>
  </si>
  <si>
    <t>IsAnnualLeave</t>
  </si>
  <si>
    <t>EmployeeID</t>
  </si>
  <si>
    <t>DayPreYear</t>
  </si>
  <si>
    <t>AddDays</t>
  </si>
  <si>
    <t>VacSeniorDays</t>
  </si>
  <si>
    <t>FromValues</t>
  </si>
  <si>
    <t>ToValues</t>
  </si>
  <si>
    <t>TranMonth</t>
  </si>
  <si>
    <t>TranYear</t>
  </si>
  <si>
    <t>AbsentTypeID</t>
  </si>
  <si>
    <t>AbsentName</t>
  </si>
  <si>
    <t>DaysSpent</t>
  </si>
  <si>
    <t>FullName</t>
  </si>
  <si>
    <t>WorkDate</t>
  </si>
  <si>
    <t>MobiPhone</t>
  </si>
  <si>
    <t>DepartmentName</t>
  </si>
  <si>
    <t>DutyName</t>
  </si>
  <si>
    <t>ImageID</t>
  </si>
  <si>
    <t>&amp;=Model1.EmployeeID(optional)</t>
  </si>
  <si>
    <t>&amp;=Model1.DayPreYear(optional)</t>
  </si>
  <si>
    <t>&amp;=Model1.AddDays(optional)</t>
  </si>
  <si>
    <t>&amp;=Model1.VacSeniorDays(optional)</t>
  </si>
  <si>
    <t>&amp;=Model1.FromValues(optional)</t>
  </si>
  <si>
    <t>&amp;=Model1.ToValues(optional)</t>
  </si>
  <si>
    <t>&amp;=Model1.TranMonth(optional)</t>
  </si>
  <si>
    <t>&amp;=Model1.TranYear(optional)</t>
  </si>
  <si>
    <t>&amp;=Model1.AbsentTypeID(optional)</t>
  </si>
  <si>
    <t>&amp;=Model1.AbsentName(optional)</t>
  </si>
  <si>
    <t>&amp;=Model1.IsAnnualLeave(optional)</t>
  </si>
  <si>
    <t>&amp;=Model1.DaysSpent(optional)</t>
  </si>
  <si>
    <t>&amp;=Model.1(optional)</t>
  </si>
  <si>
    <t>&amp;=Model.2(optional)</t>
  </si>
  <si>
    <t>&amp;=Model.3(optional)</t>
  </si>
  <si>
    <t>&amp;=Model.4(optional)</t>
  </si>
  <si>
    <t>&amp;=Model.5(optional)</t>
  </si>
  <si>
    <t>&amp;=Model.6(optional)</t>
  </si>
  <si>
    <t>&amp;=Model.7(optional)</t>
  </si>
  <si>
    <t>&amp;=Model.8(optional)</t>
  </si>
  <si>
    <t>&amp;=Model.9(optional)</t>
  </si>
  <si>
    <t>&amp;=Model.10(optional)</t>
  </si>
  <si>
    <t>&amp;=Model.11(optional)</t>
  </si>
  <si>
    <t>&amp;=Model.12(optional)</t>
  </si>
  <si>
    <t>&amp;=Model.13(optional)</t>
  </si>
  <si>
    <t>&amp;=Model.14(optional)</t>
  </si>
  <si>
    <t>&amp;=Model.15(optional)</t>
  </si>
  <si>
    <t>&amp;=Model.16(optional)</t>
  </si>
  <si>
    <t>&amp;=Model.17(optional)</t>
  </si>
  <si>
    <t>&amp;=Model.18(optional)</t>
  </si>
  <si>
    <t>&amp;=Model.19(optional)</t>
  </si>
  <si>
    <t>&amp;=Model.20(optional)</t>
  </si>
  <si>
    <t>&amp;=Model.30(optional)</t>
  </si>
  <si>
    <t>&amp;=Model.21(optional)</t>
  </si>
  <si>
    <t>&amp;=Model.22(optional)</t>
  </si>
  <si>
    <t>&amp;=Model.23(optional)</t>
  </si>
  <si>
    <t>&amp;=Model.24(optional)</t>
  </si>
  <si>
    <t>&amp;=Model.25(optional)</t>
  </si>
  <si>
    <t>&amp;=Model.26(optional)</t>
  </si>
  <si>
    <t>&amp;=Model.27(optional)</t>
  </si>
  <si>
    <t>&amp;=Model.28(optional)</t>
  </si>
  <si>
    <t>&amp;=Model.29(optional)</t>
  </si>
  <si>
    <t>&amp;=Model.40(optional)</t>
  </si>
  <si>
    <t>&amp;=Model.31(optional)</t>
  </si>
  <si>
    <t>&amp;=Model.32(optional)</t>
  </si>
  <si>
    <t>&amp;=Model.33(optional)</t>
  </si>
  <si>
    <t>&amp;=Model.34(optional)</t>
  </si>
  <si>
    <t>&amp;=Model.35(optional)</t>
  </si>
  <si>
    <t>&amp;=Model.36(optional)</t>
  </si>
  <si>
    <t>&amp;=Model.37(optional)</t>
  </si>
  <si>
    <t>&amp;=Model.38(optional)</t>
  </si>
  <si>
    <t>&amp;=Model.39(optional)</t>
  </si>
  <si>
    <t>&amp;=Model.50(optional)</t>
  </si>
  <si>
    <t>&amp;=Model.41(optional)</t>
  </si>
  <si>
    <t>&amp;=Model.42(optional)</t>
  </si>
  <si>
    <t>&amp;=Model.43(optional)</t>
  </si>
  <si>
    <t>&amp;=Model.44(optional)</t>
  </si>
  <si>
    <t>&amp;=Model.45(optional)</t>
  </si>
  <si>
    <t>&amp;=Model.46(optional)</t>
  </si>
  <si>
    <t>&amp;=Model.47(optional)</t>
  </si>
  <si>
    <t>&amp;=Model.48(optional)</t>
  </si>
  <si>
    <t>&amp;=Model.49(optional)</t>
  </si>
  <si>
    <t>&amp;=Model.60(optional)</t>
  </si>
  <si>
    <t>&amp;=Model.51(optional)</t>
  </si>
  <si>
    <t>&amp;=Model.52(optional)</t>
  </si>
  <si>
    <t>&amp;=Model.53(optional)</t>
  </si>
  <si>
    <t>&amp;=Model.54(optional)</t>
  </si>
  <si>
    <t>&amp;=Model.55(optional)</t>
  </si>
  <si>
    <t>&amp;=Model.56(optional)</t>
  </si>
  <si>
    <t>&amp;=Model.57(optional)</t>
  </si>
  <si>
    <t>&amp;=Model.58(optional)</t>
  </si>
  <si>
    <t>&amp;=Model.59(optional)</t>
  </si>
  <si>
    <t>&amp;=Model.70(optional)</t>
  </si>
  <si>
    <t>&amp;=Model.61(optional)</t>
  </si>
  <si>
    <t>&amp;=Model.62(optional)</t>
  </si>
  <si>
    <t>&amp;=Model.63(optional)</t>
  </si>
  <si>
    <t>&amp;=Model.64(optional)</t>
  </si>
  <si>
    <t>&amp;=Model.65(optional)</t>
  </si>
  <si>
    <t>&amp;=Model.66(optional)</t>
  </si>
  <si>
    <t>&amp;=Model.67(optional)</t>
  </si>
  <si>
    <t>&amp;=Model.68(optional)</t>
  </si>
  <si>
    <t>&amp;=Model.69(optional)</t>
  </si>
  <si>
    <t>&amp;=Model.80(optional)</t>
  </si>
  <si>
    <t>&amp;=Model.71(optional)</t>
  </si>
  <si>
    <t>&amp;=Model.72(optional)</t>
  </si>
  <si>
    <t>&amp;=Model.73(optional)</t>
  </si>
  <si>
    <t>&amp;=Model.74(optional)</t>
  </si>
  <si>
    <t>&amp;=Model.75(optional)</t>
  </si>
  <si>
    <t>&amp;=Model.76(optional)</t>
  </si>
  <si>
    <t>&amp;=Model.77(optional)</t>
  </si>
  <si>
    <t>&amp;=Model.78(optional)</t>
  </si>
  <si>
    <t>&amp;=Model.79(optional)</t>
  </si>
  <si>
    <t>&amp;=Model.90(optional)</t>
  </si>
  <si>
    <t>&amp;=Model.100(optional)</t>
  </si>
  <si>
    <t>&amp;=Model.91(optional)</t>
  </si>
  <si>
    <t>&amp;=Model.92(optional)</t>
  </si>
  <si>
    <t>&amp;=Model.93(optional)</t>
  </si>
  <si>
    <t>&amp;=Model.94(optional)</t>
  </si>
  <si>
    <t>&amp;=Model.95(optional)</t>
  </si>
  <si>
    <t>&amp;=Model.96(optional)</t>
  </si>
  <si>
    <t>&amp;=Model.97(optional)</t>
  </si>
  <si>
    <t>&amp;=Model.98(optional)</t>
  </si>
  <si>
    <t>&amp;=Model.99(optional)</t>
  </si>
  <si>
    <t>&amp;=Model.110(optional)</t>
  </si>
  <si>
    <t>&amp;=Model.101(optional)</t>
  </si>
  <si>
    <t>&amp;=Model.102(optional)</t>
  </si>
  <si>
    <t>&amp;=Model.103(optional)</t>
  </si>
  <si>
    <t>&amp;=Model.104(optional)</t>
  </si>
  <si>
    <t>&amp;=Model.105(optional)</t>
  </si>
  <si>
    <t>&amp;=Model.106(optional)</t>
  </si>
  <si>
    <t>&amp;=Model.107(optional)</t>
  </si>
  <si>
    <t>&amp;=Model.108(optional)</t>
  </si>
  <si>
    <t>&amp;=Model.109(optional)</t>
  </si>
  <si>
    <t>&amp;=Model.120(optional)</t>
  </si>
  <si>
    <t>&amp;=Model.111(optional)</t>
  </si>
  <si>
    <t>&amp;=Model.112(optional)</t>
  </si>
  <si>
    <t>&amp;=Model.113(optional)</t>
  </si>
  <si>
    <t>&amp;=Model.114(optional)</t>
  </si>
  <si>
    <t>&amp;=Model.115(optional)</t>
  </si>
  <si>
    <t>&amp;=Model.116(optional)</t>
  </si>
  <si>
    <t>&amp;=Model.117(optional)</t>
  </si>
  <si>
    <t>&amp;=Model.118(optional)</t>
  </si>
  <si>
    <t>&amp;=Model.119(optional)</t>
  </si>
  <si>
    <t>&amp;=Model.130(optional)</t>
  </si>
  <si>
    <t>&amp;=Model.121(optional)</t>
  </si>
  <si>
    <t>&amp;=Model.122(optional)</t>
  </si>
  <si>
    <t>&amp;=Model.123(optional)</t>
  </si>
  <si>
    <t>&amp;=Model.124(optional)</t>
  </si>
  <si>
    <t>&amp;=Model.125(optional)</t>
  </si>
  <si>
    <t>&amp;=Model.126(optional)</t>
  </si>
  <si>
    <t>&amp;=Model.127(optional)</t>
  </si>
  <si>
    <t>&amp;=Model.128(optional)</t>
  </si>
  <si>
    <t>&amp;=Model.129(optional)</t>
  </si>
  <si>
    <t>&amp;=Model.131(optional)</t>
  </si>
  <si>
    <t>&amp;=Model.132(optional)</t>
  </si>
  <si>
    <t>&amp;=Model.133(optional)</t>
  </si>
  <si>
    <t>&amp;=Model.134(optional)</t>
  </si>
  <si>
    <t>&amp;=Model.135(optional)</t>
  </si>
  <si>
    <t>&amp;=Model.136(optional)</t>
  </si>
  <si>
    <t>&amp;=Model.137(optional)</t>
  </si>
  <si>
    <t>&amp;=Model.138(optional)</t>
  </si>
  <si>
    <t>&amp;=Model.139(optional)</t>
  </si>
  <si>
    <t>&amp;=Model.140(optional)</t>
  </si>
  <si>
    <t>&amp;=Model.141(optional)</t>
  </si>
  <si>
    <t>&amp;=Model.142(optional)</t>
  </si>
  <si>
    <t>&amp;=Model.143(optional)</t>
  </si>
  <si>
    <t>&amp;=Model.144(optional)</t>
  </si>
  <si>
    <t>&amp;=Model.145(optional)</t>
  </si>
  <si>
    <t>&amp;=Model.146(optional)</t>
  </si>
  <si>
    <t>&amp;=Model.147(optional)</t>
  </si>
  <si>
    <t>&amp;=Model.148(optional)</t>
  </si>
  <si>
    <t>&amp;=Model.149(optional)</t>
  </si>
  <si>
    <t>&amp;=Model.150(optional)</t>
  </si>
  <si>
    <t>&amp;=Model.151(optional)</t>
  </si>
  <si>
    <t>&amp;=Model.152(optional)</t>
  </si>
  <si>
    <t>&amp;=Model.153(optional)</t>
  </si>
  <si>
    <t>&amp;=Model.154(optional)</t>
  </si>
  <si>
    <t>&amp;=Model.155(optional)</t>
  </si>
  <si>
    <t>&amp;=Model.156(optional)</t>
  </si>
  <si>
    <t>&amp;=Model.157(optional)</t>
  </si>
  <si>
    <t>&amp;=Model.158(optional)</t>
  </si>
  <si>
    <t>&amp;=Model.159(optional)</t>
  </si>
  <si>
    <t>&amp;=Model.160(optional)</t>
  </si>
  <si>
    <t>&amp;=Model.161(optional)</t>
  </si>
  <si>
    <t>&amp;=Model.162(optional)</t>
  </si>
  <si>
    <t>&amp;=Model.163(optional)</t>
  </si>
  <si>
    <t>&amp;=Model.164(optional)</t>
  </si>
  <si>
    <t>&amp;=Model.165(optional)</t>
  </si>
  <si>
    <t>&amp;=Model.166(optional)</t>
  </si>
  <si>
    <t>&amp;=Model.167(optional)</t>
  </si>
  <si>
    <t>&amp;=Model.168(optional)</t>
  </si>
  <si>
    <t>&amp;=Model.169(optional)</t>
  </si>
  <si>
    <t>&amp;=Model.170(optional)</t>
  </si>
  <si>
    <t>&amp;=Model.171(optional)</t>
  </si>
  <si>
    <t>&amp;=Model.172(optional)</t>
  </si>
  <si>
    <t>&amp;=Model.173(optional)</t>
  </si>
  <si>
    <t>&amp;=Model.174(optional)</t>
  </si>
  <si>
    <t>&amp;=Model.175(optional)</t>
  </si>
  <si>
    <t>&amp;=Model.176(optional)</t>
  </si>
  <si>
    <t>&amp;=Model.177(optional)</t>
  </si>
  <si>
    <t>&amp;=Model.178(optional)</t>
  </si>
  <si>
    <t>&amp;=Model.179(optional)</t>
  </si>
  <si>
    <t>&amp;=Model.180(optional)</t>
  </si>
  <si>
    <t>&amp;=Model.181(optional)</t>
  </si>
  <si>
    <t>&amp;=Model.182(optional)</t>
  </si>
  <si>
    <t>&amp;=Model.183(optional)</t>
  </si>
  <si>
    <t>&amp;=Model.184(optional)</t>
  </si>
  <si>
    <t>&amp;=Model.185(optional)</t>
  </si>
  <si>
    <t>&amp;=Model.186(optional)</t>
  </si>
  <si>
    <t>&amp;=Model.187(optional)</t>
  </si>
  <si>
    <t>&amp;=Model.188(optional)</t>
  </si>
  <si>
    <t>&amp;=Model.189(optional)</t>
  </si>
  <si>
    <t>&amp;=Model.190(optional)</t>
  </si>
  <si>
    <t>&amp;=Model.191(optional)</t>
  </si>
  <si>
    <t>&amp;=Model.192(optional)</t>
  </si>
  <si>
    <t>&amp;=Model.193(optional)</t>
  </si>
  <si>
    <t>&amp;=Model.194(optional)</t>
  </si>
  <si>
    <t>&amp;=Model.195(optional)</t>
  </si>
  <si>
    <t>&amp;=Model.196(optional)</t>
  </si>
  <si>
    <t>&amp;=Model.197(optional)</t>
  </si>
  <si>
    <t>&amp;=Model.198(optional)</t>
  </si>
  <si>
    <t>&amp;=Model.199(optional)</t>
  </si>
  <si>
    <t>&amp;=Model.200(optional)</t>
  </si>
  <si>
    <t>&amp;=Model.201(optional)</t>
  </si>
  <si>
    <t>&amp;=Model.202(optional)</t>
  </si>
  <si>
    <t>&amp;=Model.203(optional)</t>
  </si>
  <si>
    <t>&amp;=Model.204(optional)</t>
  </si>
  <si>
    <t>&amp;=Model.205(optional)</t>
  </si>
  <si>
    <t>&amp;=Model.206(optional)</t>
  </si>
  <si>
    <t>&amp;=Model.207(optional)</t>
  </si>
  <si>
    <t>&amp;=Model.208(optional)</t>
  </si>
  <si>
    <t>&amp;=Model.209(optional)</t>
  </si>
  <si>
    <t>&amp;=Model.210(optional)</t>
  </si>
  <si>
    <t>&amp;=Model.211(optional)</t>
  </si>
  <si>
    <t>&amp;=Model.212(optional)</t>
  </si>
  <si>
    <t>&amp;=Model.213(optional)</t>
  </si>
  <si>
    <t>&amp;=Model.214(optional)</t>
  </si>
  <si>
    <t>&amp;=Model.215(optional)</t>
  </si>
  <si>
    <t>&amp;=Model.216(optional)</t>
  </si>
  <si>
    <t>&amp;=Model.217(optional)</t>
  </si>
  <si>
    <t>&amp;=Model.218(optional)</t>
  </si>
  <si>
    <t>&amp;=Model.219(optional)</t>
  </si>
  <si>
    <t>&amp;=Model.220(optional)</t>
  </si>
  <si>
    <t>&amp;=Model.221(optional)</t>
  </si>
  <si>
    <t>&amp;=Model.222(optional)</t>
  </si>
  <si>
    <t>&amp;=Model.223(optional)</t>
  </si>
  <si>
    <t>&amp;=Model.224(optional)</t>
  </si>
  <si>
    <t>&amp;=Model.225(optional)</t>
  </si>
  <si>
    <t>&amp;=Model.226(optional)</t>
  </si>
  <si>
    <t>&amp;=Model.227(optional)</t>
  </si>
  <si>
    <t>&amp;=Model.228(optional)</t>
  </si>
  <si>
    <t>&amp;=Model.229(optional)</t>
  </si>
  <si>
    <t>&amp;=Model.230(optional)</t>
  </si>
  <si>
    <t>&amp;=Model.231(optional)</t>
  </si>
  <si>
    <t>&amp;=Model.232(optional)</t>
  </si>
  <si>
    <t>&amp;=Model.233(optional)</t>
  </si>
  <si>
    <t>&amp;=Model.234(optional)</t>
  </si>
  <si>
    <t>&amp;=Model.235(optional)</t>
  </si>
  <si>
    <t>&amp;=Model.236(optional)</t>
  </si>
  <si>
    <t>&amp;=Model.237(optional)</t>
  </si>
  <si>
    <t>&amp;=Model.238(optional)</t>
  </si>
  <si>
    <t>&amp;=Model.239(optional)</t>
  </si>
  <si>
    <t>&amp;=Model.240(optional)</t>
  </si>
  <si>
    <t>&amp;=Model.241(optional)</t>
  </si>
  <si>
    <t>&amp;=Model.242(optional)</t>
  </si>
  <si>
    <t>&amp;=Model.243(optional)</t>
  </si>
  <si>
    <t>&amp;=Model.244(optional)</t>
  </si>
  <si>
    <t>&amp;=Model.245(optional)</t>
  </si>
  <si>
    <t>&amp;=Model.246(optional)</t>
  </si>
  <si>
    <t>&amp;=Model.247(optional)</t>
  </si>
  <si>
    <t>&amp;=Model.248(optional)</t>
  </si>
  <si>
    <t>&amp;=Model.249(optional)</t>
  </si>
  <si>
    <t>&amp;=Model.250(optional)</t>
  </si>
  <si>
    <t>&amp;=Model.251(optional)</t>
  </si>
  <si>
    <t>&amp;=Model.252(optional)</t>
  </si>
  <si>
    <t>&amp;=Model.253(optional)</t>
  </si>
  <si>
    <t>&amp;=Model.254(optional)</t>
  </si>
  <si>
    <t>&amp;=Model.255(optional)</t>
  </si>
  <si>
    <t>&amp;=Model.256(optional)</t>
  </si>
  <si>
    <t>&amp;=Model.257(optional)</t>
  </si>
  <si>
    <t>&amp;=Model.258(optional)</t>
  </si>
  <si>
    <t>&amp;=Model.259(optional)</t>
  </si>
  <si>
    <t>&amp;=Model.260(optional)</t>
  </si>
  <si>
    <t>&amp;=Model.261(optional)</t>
  </si>
  <si>
    <t>&amp;=Model.262(optional)</t>
  </si>
  <si>
    <t>&amp;=Model.263(optional)</t>
  </si>
  <si>
    <t>&amp;=Model.264(optional)</t>
  </si>
  <si>
    <t>&amp;=Model.265(optional)</t>
  </si>
  <si>
    <t>&amp;=Model.266(optional)</t>
  </si>
  <si>
    <t>&amp;=Model.267(optional)</t>
  </si>
  <si>
    <t>&amp;=Model.268(optional)</t>
  </si>
  <si>
    <t>&amp;=Model.269(optional)</t>
  </si>
  <si>
    <t>&amp;=Model.270(optional)</t>
  </si>
  <si>
    <t>&amp;=Model.271(optional)</t>
  </si>
  <si>
    <t>&amp;=Model.272(optional)</t>
  </si>
  <si>
    <t>&amp;=Model.273(optional)</t>
  </si>
  <si>
    <t>&amp;=Model.274(optional)</t>
  </si>
  <si>
    <t>&amp;=Model.275(optional)</t>
  </si>
  <si>
    <t>&amp;=Model.276(optional)</t>
  </si>
  <si>
    <t>&amp;=Model.277(optional)</t>
  </si>
  <si>
    <t>&amp;=Model.278(optional)</t>
  </si>
  <si>
    <t>&amp;=Model.279(optional)</t>
  </si>
  <si>
    <t>&amp;=Model.280(optional)</t>
  </si>
  <si>
    <t>&amp;=Model.281(optional)</t>
  </si>
  <si>
    <t>&amp;=Model.282(optional)</t>
  </si>
  <si>
    <t>&amp;=Model.283(optional)</t>
  </si>
  <si>
    <t>&amp;=Model.284(optional)</t>
  </si>
  <si>
    <t>&amp;=Model.285(optional)</t>
  </si>
  <si>
    <t>&amp;=Model.286(optional)</t>
  </si>
  <si>
    <t>&amp;=Model.287(optional)</t>
  </si>
  <si>
    <t>&amp;=Model.288(optional)</t>
  </si>
  <si>
    <t>&amp;=Model.289(optional)</t>
  </si>
  <si>
    <t>&amp;=Model.290(optional)</t>
  </si>
  <si>
    <t>&amp;=Model.291(optional)</t>
  </si>
  <si>
    <t>&amp;=Model.292(optional)</t>
  </si>
  <si>
    <t>&amp;=Model.293(optional)</t>
  </si>
  <si>
    <t>&amp;=Model.294(optional)</t>
  </si>
  <si>
    <t>&amp;=Model.295(optional)</t>
  </si>
  <si>
    <t>&amp;=Model.296(optional)</t>
  </si>
  <si>
    <t>&amp;=Model.297(optional)</t>
  </si>
  <si>
    <t>&amp;=Model.298(optional)</t>
  </si>
  <si>
    <t>&amp;=Model.299(optional)</t>
  </si>
  <si>
    <t>&amp;=Model.300(optional)</t>
  </si>
  <si>
    <t>&amp;=Model.301(optional)</t>
  </si>
  <si>
    <t>&amp;=Model.302(optional)</t>
  </si>
  <si>
    <t>&amp;=Model.303(optional)</t>
  </si>
  <si>
    <t>&amp;=Model.304(optional)</t>
  </si>
  <si>
    <t>&amp;=Model.305(optional)</t>
  </si>
  <si>
    <t>&amp;=Model.306(optional)</t>
  </si>
  <si>
    <t>&amp;=Model.307(optional)</t>
  </si>
  <si>
    <t>&amp;=Model.308(optional)</t>
  </si>
  <si>
    <t>&amp;=Model.309(optional)</t>
  </si>
  <si>
    <t>&amp;=Model.310(optional)</t>
  </si>
  <si>
    <t>&amp;=Model.311(optional)</t>
  </si>
  <si>
    <t>&amp;=Model.312(optional)</t>
  </si>
  <si>
    <t>&amp;=Model.313(optional)</t>
  </si>
  <si>
    <t>&amp;=Model.314(optional)</t>
  </si>
  <si>
    <t>&amp;=Model.315(optional)</t>
  </si>
  <si>
    <t>&amp;=Model.316(optional)</t>
  </si>
  <si>
    <t>&amp;=Model.317(optional)</t>
  </si>
  <si>
    <t>&amp;=Model.318(optional)</t>
  </si>
  <si>
    <t>&amp;=Model.319(optional)</t>
  </si>
  <si>
    <t>&amp;=Model.320(optional)</t>
  </si>
  <si>
    <t>&amp;=Model.321(optional)</t>
  </si>
  <si>
    <t>&amp;=Model.322(optional)</t>
  </si>
  <si>
    <t>&amp;=Model.323(optional)</t>
  </si>
  <si>
    <t>&amp;=Model.324(optional)</t>
  </si>
  <si>
    <t>&amp;=Model.325(optional)</t>
  </si>
  <si>
    <t>&amp;=Model.326(optional)</t>
  </si>
  <si>
    <t>&amp;=Model.327(optional)</t>
  </si>
  <si>
    <t>&amp;=Model.328(optional)</t>
  </si>
  <si>
    <t>&amp;=Model.329(optional)</t>
  </si>
  <si>
    <t>&amp;=Model.330(optional)</t>
  </si>
  <si>
    <t>&amp;=Model.331(optional)</t>
  </si>
  <si>
    <t>&amp;=Model.332(optional)</t>
  </si>
  <si>
    <t>&amp;=Model.333(optional)</t>
  </si>
  <si>
    <t>&amp;=Model.334(optional)</t>
  </si>
  <si>
    <t>&amp;=Model.335(optional)</t>
  </si>
  <si>
    <t>&amp;=Model.336(optional)</t>
  </si>
  <si>
    <t>&amp;=Model.337(optional)</t>
  </si>
  <si>
    <t>&amp;=Model.338(optional)</t>
  </si>
  <si>
    <t>&amp;=Model.339(optional)</t>
  </si>
  <si>
    <t>&amp;=Model.340(optional)</t>
  </si>
  <si>
    <t>&amp;=Model.341(optional)</t>
  </si>
  <si>
    <t>&amp;=Model.342(optional)</t>
  </si>
  <si>
    <t>&amp;=Model.343(optional)</t>
  </si>
  <si>
    <t>&amp;=Model.344(optional)</t>
  </si>
  <si>
    <t>&amp;=Model.345(optional)</t>
  </si>
  <si>
    <t>&amp;=Model.346(optional)</t>
  </si>
  <si>
    <t>&amp;=Model.347(optional)</t>
  </si>
  <si>
    <t>&amp;=Model.348(optional)</t>
  </si>
  <si>
    <t>&amp;=Model.349(optional)</t>
  </si>
  <si>
    <t>&amp;=Model.350(optional)</t>
  </si>
  <si>
    <t>&amp;=Model.351(optional)</t>
  </si>
  <si>
    <t>&amp;=Model.352(optional)</t>
  </si>
  <si>
    <t>&amp;=Model.353(optional)</t>
  </si>
  <si>
    <t>&amp;=Model.354(optional)</t>
  </si>
  <si>
    <t>&amp;=Model.355(optional)</t>
  </si>
  <si>
    <t>&amp;=Model.356(optional)</t>
  </si>
  <si>
    <t>&amp;=Model.357(optional)</t>
  </si>
  <si>
    <t>&amp;=Model.358(optional)</t>
  </si>
  <si>
    <t>&amp;=Model.359(optional)</t>
  </si>
  <si>
    <t>&amp;=Model.360(optional)</t>
  </si>
  <si>
    <t>&amp;=Model.361(optional)</t>
  </si>
  <si>
    <t>&amp;=Model.362(optional)</t>
  </si>
  <si>
    <t>&amp;=Model.363(optional)</t>
  </si>
  <si>
    <t>&amp;=Model.364(optional)</t>
  </si>
  <si>
    <t>&amp;=Model.365(optional)</t>
  </si>
  <si>
    <t>&amp;=Model.366(optional)</t>
  </si>
  <si>
    <t>&amp;=Model.FullName(optional)</t>
  </si>
  <si>
    <t>&amp;=Model.WorkDate(optional)</t>
  </si>
  <si>
    <t>&amp;=Model.MobiPhone(optional)</t>
  </si>
  <si>
    <t>&amp;=Model.DepartmentName(optional)</t>
  </si>
  <si>
    <t>&amp;=Model.DutyName(optional)</t>
  </si>
  <si>
    <t>&amp;=Model.ImageID(optional)</t>
  </si>
  <si>
    <t>&amp;=&amp;=NM{r}&amp;NU{r}&amp;NS{r}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</si>
</sst>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164" formatCode="mmmm"/>
    <numFmt numFmtId="165" formatCode="d"/>
    <numFmt numFmtId="166" formatCode="dd/mm/yy"/>
    <numFmt numFmtId="167" formatCode="[$-409]mmm\-yy;@"/>
  </numFmts>
  <fonts count="29" x14ac:knownFonts="1">
    <font>
      <sz val="11"/>
      <color theme="1"/>
      <name val="Calibri"/>
      <family val="2"/>
      <scheme val="minor"/>
    </font>
    <font>
      <sz val="11"/>
      <name val="Calibri"/>
      <family val="2"/>
      <scheme val="minor"/>
    </font>
    <font>
      <sz val="11"/>
      <color theme="1"/>
      <name val="Calibri"/>
      <family val="2"/>
      <scheme val="minor"/>
    </font>
    <font>
      <sz val="11"/>
      <color theme="0"/>
      <name val="Calibri"/>
      <family val="2"/>
      <scheme val="minor"/>
    </font>
    <font>
      <sz val="10"/>
      <name val="Arial"/>
      <family val="2"/>
    </font>
    <font>
      <sz val="10"/>
      <color rgb="FF336699"/>
      <name val="Arial"/>
      <family val="2"/>
    </font>
    <font>
      <b/>
      <sz val="11"/>
      <color theme="3"/>
      <name val="Calibri Light"/>
      <family val="2"/>
      <scheme val="major"/>
    </font>
    <font>
      <sz val="10"/>
      <color theme="0"/>
      <name val="Calibri"/>
      <family val="2"/>
      <scheme val="minor"/>
    </font>
    <font>
      <sz val="11"/>
      <color theme="3"/>
      <name val="Calibri Light"/>
      <family val="2"/>
      <scheme val="major"/>
    </font>
    <font>
      <sz val="11"/>
      <color theme="1" tint="0.24994659260841701"/>
      <name val="Calibri Light"/>
      <family val="2"/>
      <scheme val="major"/>
    </font>
    <font>
      <b/>
      <sz val="14"/>
      <color theme="3"/>
      <name val="Calibri Light"/>
      <family val="2"/>
      <scheme val="major"/>
    </font>
    <font>
      <u/>
      <sz val="12"/>
      <color indexed="12"/>
      <name val=".vnTime"/>
      <family val="2"/>
    </font>
    <font>
      <b/>
      <sz val="12"/>
      <name val="Arial"/>
      <family val="2"/>
    </font>
    <font>
      <b/>
      <sz val="10"/>
      <color rgb="FF336699"/>
      <name val="Arial"/>
      <family val="2"/>
    </font>
    <font>
      <sz val="8"/>
      <color rgb="FF336699"/>
      <name val="Arial"/>
      <family val="2"/>
    </font>
    <font>
      <b/>
      <sz val="8"/>
      <color rgb="FF336699"/>
      <name val="Arial"/>
      <family val="2"/>
    </font>
    <font>
      <b/>
      <sz val="10"/>
      <name val="Arial"/>
      <family val="2"/>
    </font>
    <font>
      <sz val="48"/>
      <color theme="1"/>
      <name val="Calibri Light"/>
      <family val="2"/>
      <scheme val="major"/>
    </font>
    <font>
      <b/>
      <sz val="36"/>
      <color theme="3"/>
      <name val="Calibri Light"/>
      <family val="2"/>
      <scheme val="major"/>
    </font>
    <font>
      <sz val="11"/>
      <name val="Calibri Light"/>
      <family val="2"/>
      <scheme val="major"/>
    </font>
    <font>
      <sz val="9"/>
      <color theme="3"/>
      <name val="Calibri"/>
      <family val="2"/>
      <scheme val="minor"/>
    </font>
    <font>
      <sz val="10"/>
      <color theme="3"/>
      <name val="Calibri"/>
      <family val="2"/>
      <scheme val="minor"/>
    </font>
    <font>
      <b/>
      <sz val="10"/>
      <name val="Calibri"/>
      <family val="2"/>
      <scheme val="minor"/>
    </font>
    <font>
      <b/>
      <sz val="11"/>
      <name val="Calibri"/>
      <family val="2"/>
      <scheme val="minor"/>
    </font>
    <font>
      <b/>
      <sz val="9"/>
      <color indexed="81"/>
      <name val="Tahoma"/>
      <family val="2"/>
    </font>
    <font>
      <sz val="9"/>
      <color indexed="81"/>
      <name val="Tahoma"/>
      <family val="2"/>
    </font>
    <font>
      <b/>
      <sz val="10"/>
      <color theme="0"/>
      <name val="Calibri"/>
      <family val="2"/>
      <scheme val="minor"/>
    </font>
    <font>
      <sz val="8"/>
      <color rgb="FF000000"/>
      <name val="Verdana"/>
      <family val="2"/>
    </font>
    <font>
      <sz val="10"/>
      <color theme="0"/>
      <name val="Arial"/>
      <family val="2"/>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FF669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medium">
        <color theme="4" tint="-0.499984740745262"/>
      </bottom>
      <diagonal/>
    </border>
    <border>
      <left style="thin">
        <color theme="4" tint="-0.499984740745262"/>
      </left>
      <right style="thin">
        <color theme="4" tint="-0.499984740745262"/>
      </right>
      <top style="thin">
        <color theme="4" tint="-0.499984740745262"/>
      </top>
      <bottom style="thin">
        <color theme="4" tint="-0.499984740745262"/>
      </bottom>
      <diagonal/>
    </border>
    <border>
      <left/>
      <right/>
      <top/>
      <bottom style="thin">
        <color theme="1"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0" fontId="4" fillId="0" borderId="0"/>
    <xf numFmtId="0" fontId="6" fillId="0" borderId="2" applyNumberFormat="0" applyFill="0" applyProtection="0">
      <alignment horizontal="center" vertical="center"/>
    </xf>
    <xf numFmtId="0" fontId="2" fillId="0" borderId="0"/>
    <xf numFmtId="0" fontId="8" fillId="3" borderId="3" applyNumberFormat="0" applyAlignment="0" applyProtection="0"/>
    <xf numFmtId="0" fontId="9" fillId="0" borderId="4" applyNumberFormat="0" applyFill="0" applyAlignment="0" applyProtection="0"/>
    <xf numFmtId="0" fontId="11" fillId="0" borderId="0" applyNumberFormat="0" applyFill="0" applyBorder="0" applyAlignment="0" applyProtection="0">
      <alignment vertical="top"/>
      <protection locked="0"/>
    </xf>
    <xf numFmtId="0" fontId="18" fillId="0" borderId="0" applyNumberFormat="0" applyFill="0" applyProtection="0">
      <alignment horizontal="center" vertical="center"/>
    </xf>
  </cellStyleXfs>
  <cellXfs count="116">
    <xf numFmtId="0" fontId="0" fillId="0" borderId="0" xfId="0"/>
    <xf numFmtId="0" fontId="5" fillId="2" borderId="1" xfId="1" applyFont="1" applyFill="1" applyBorder="1" applyAlignment="1" applyProtection="1"/>
    <xf numFmtId="0" fontId="7" fillId="0" borderId="0" xfId="3" applyFont="1" applyBorder="1" applyAlignment="1" applyProtection="1">
      <alignment vertical="center"/>
    </xf>
    <xf numFmtId="0" fontId="6" fillId="0" borderId="2" xfId="2" applyAlignment="1" applyProtection="1">
      <alignment horizontal="left" vertical="center"/>
    </xf>
    <xf numFmtId="0" fontId="8" fillId="3" borderId="3" xfId="4" applyAlignment="1" applyProtection="1">
      <alignment horizontal="left" vertical="center"/>
    </xf>
    <xf numFmtId="0" fontId="3" fillId="0" borderId="0" xfId="3" applyFont="1" applyProtection="1"/>
    <xf numFmtId="164" fontId="9" fillId="0" borderId="4" xfId="5" applyNumberFormat="1" applyFill="1" applyAlignment="1" applyProtection="1">
      <alignment horizontal="center" vertical="center"/>
    </xf>
    <xf numFmtId="0" fontId="4" fillId="0" borderId="0" xfId="1" applyBorder="1" applyProtection="1"/>
    <xf numFmtId="0" fontId="10" fillId="0" borderId="0" xfId="2" applyFont="1" applyBorder="1" applyAlignment="1" applyProtection="1">
      <alignment horizontal="left" vertical="center"/>
    </xf>
    <xf numFmtId="0" fontId="4" fillId="0" borderId="0" xfId="1" applyProtection="1"/>
    <xf numFmtId="0" fontId="4" fillId="0" borderId="0" xfId="1" applyFill="1" applyProtection="1"/>
    <xf numFmtId="0" fontId="11" fillId="0" borderId="0" xfId="6" applyAlignment="1" applyProtection="1">
      <alignment horizontal="center"/>
    </xf>
    <xf numFmtId="0" fontId="6" fillId="0" borderId="0" xfId="2" applyBorder="1" applyAlignment="1" applyProtection="1">
      <alignment horizontal="left" vertical="center"/>
    </xf>
    <xf numFmtId="0" fontId="12" fillId="0" borderId="0" xfId="1" applyFont="1" applyBorder="1" applyAlignment="1" applyProtection="1"/>
    <xf numFmtId="0" fontId="4" fillId="0" borderId="0" xfId="1" applyFill="1" applyBorder="1" applyProtection="1"/>
    <xf numFmtId="0" fontId="4" fillId="0" borderId="0" xfId="1" applyBorder="1" applyAlignment="1" applyProtection="1">
      <alignment horizontal="center"/>
    </xf>
    <xf numFmtId="0" fontId="4" fillId="0" borderId="0" xfId="1" quotePrefix="1" applyBorder="1" applyProtection="1"/>
    <xf numFmtId="0" fontId="5" fillId="0" borderId="0" xfId="1" applyFont="1" applyBorder="1" applyAlignment="1" applyProtection="1"/>
    <xf numFmtId="0" fontId="4" fillId="2" borderId="0" xfId="1" applyFont="1" applyFill="1" applyBorder="1" applyAlignment="1" applyProtection="1"/>
    <xf numFmtId="0" fontId="14" fillId="0" borderId="1" xfId="1" applyFont="1" applyBorder="1" applyProtection="1"/>
    <xf numFmtId="166" fontId="15" fillId="0" borderId="1" xfId="1" applyNumberFormat="1" applyFont="1" applyBorder="1" applyAlignment="1" applyProtection="1"/>
    <xf numFmtId="0" fontId="5" fillId="0" borderId="1" xfId="1" applyFont="1" applyBorder="1" applyProtection="1"/>
    <xf numFmtId="167" fontId="13" fillId="0" borderId="1" xfId="1" applyNumberFormat="1" applyFont="1" applyBorder="1" applyAlignment="1" applyProtection="1">
      <alignment horizontal="center"/>
    </xf>
    <xf numFmtId="0" fontId="16" fillId="0" borderId="0" xfId="1" applyFont="1" applyFill="1" applyBorder="1" applyAlignment="1" applyProtection="1">
      <alignment horizontal="center"/>
    </xf>
    <xf numFmtId="0" fontId="4" fillId="0" borderId="0" xfId="1" applyFill="1" applyBorder="1" applyAlignment="1" applyProtection="1">
      <alignment horizontal="center"/>
    </xf>
    <xf numFmtId="0" fontId="5" fillId="2" borderId="1" xfId="1" applyFont="1" applyFill="1" applyBorder="1" applyAlignment="1" applyProtection="1">
      <alignment horizontal="center"/>
    </xf>
    <xf numFmtId="0" fontId="4" fillId="0" borderId="0" xfId="1" applyFont="1" applyFill="1" applyBorder="1" applyAlignment="1" applyProtection="1">
      <alignment horizontal="center"/>
    </xf>
    <xf numFmtId="0" fontId="5" fillId="0" borderId="1" xfId="1" applyFont="1" applyFill="1" applyBorder="1" applyAlignment="1" applyProtection="1">
      <alignment horizontal="center"/>
    </xf>
    <xf numFmtId="0" fontId="5" fillId="0" borderId="0" xfId="1" applyFont="1" applyFill="1" applyBorder="1" applyAlignment="1" applyProtection="1"/>
    <xf numFmtId="14" fontId="5" fillId="0" borderId="0" xfId="1" applyNumberFormat="1" applyFont="1" applyBorder="1" applyAlignment="1" applyProtection="1"/>
    <xf numFmtId="0" fontId="4" fillId="0" borderId="0" xfId="1" applyAlignment="1" applyProtection="1">
      <alignment horizontal="center"/>
    </xf>
    <xf numFmtId="0" fontId="5" fillId="0" borderId="0" xfId="1" applyFont="1" applyFill="1" applyBorder="1" applyProtection="1"/>
    <xf numFmtId="0" fontId="2" fillId="0" borderId="0" xfId="3" applyProtection="1"/>
    <xf numFmtId="0" fontId="2" fillId="0" borderId="0" xfId="3" applyAlignment="1" applyProtection="1">
      <alignment horizontal="center"/>
    </xf>
    <xf numFmtId="0" fontId="1" fillId="0" borderId="0" xfId="3" applyFont="1" applyProtection="1"/>
    <xf numFmtId="0" fontId="17" fillId="0" borderId="0" xfId="3" applyFont="1" applyAlignment="1" applyProtection="1">
      <alignment vertical="center"/>
    </xf>
    <xf numFmtId="0" fontId="7" fillId="0" borderId="0" xfId="3" applyFont="1" applyBorder="1" applyAlignment="1" applyProtection="1">
      <alignment horizontal="left" vertical="center"/>
    </xf>
    <xf numFmtId="0" fontId="3" fillId="0" borderId="0" xfId="3" applyFont="1" applyBorder="1" applyProtection="1"/>
    <xf numFmtId="0" fontId="2" fillId="0" borderId="0" xfId="3" applyAlignment="1" applyProtection="1">
      <alignment horizontal="left" vertical="center"/>
    </xf>
    <xf numFmtId="164" fontId="19" fillId="0" borderId="4" xfId="5" applyNumberFormat="1" applyFont="1" applyFill="1" applyAlignment="1" applyProtection="1">
      <alignment horizontal="center" vertical="center"/>
    </xf>
    <xf numFmtId="165" fontId="20" fillId="0" borderId="0" xfId="3" applyNumberFormat="1" applyFont="1" applyFill="1" applyAlignment="1" applyProtection="1">
      <alignment horizontal="center"/>
    </xf>
    <xf numFmtId="0" fontId="3" fillId="0" borderId="0" xfId="3" applyFont="1" applyFill="1" applyBorder="1" applyAlignment="1" applyProtection="1"/>
    <xf numFmtId="165" fontId="21" fillId="0" borderId="0" xfId="3" applyNumberFormat="1" applyFont="1" applyFill="1" applyAlignment="1" applyProtection="1">
      <alignment horizontal="center"/>
    </xf>
    <xf numFmtId="0" fontId="22" fillId="0" borderId="0" xfId="3" applyFont="1" applyFill="1" applyBorder="1" applyAlignment="1" applyProtection="1"/>
    <xf numFmtId="41" fontId="22" fillId="0" borderId="0" xfId="3" applyNumberFormat="1" applyFont="1" applyFill="1" applyAlignment="1" applyProtection="1">
      <alignment horizontal="center"/>
    </xf>
    <xf numFmtId="0" fontId="22" fillId="0" borderId="0" xfId="3" applyFont="1" applyProtection="1"/>
    <xf numFmtId="165" fontId="20" fillId="0" borderId="0" xfId="3" applyNumberFormat="1" applyFont="1" applyFill="1" applyAlignment="1" applyProtection="1">
      <alignment horizontal="center" vertical="center"/>
    </xf>
    <xf numFmtId="0" fontId="3" fillId="0" borderId="0" xfId="3" applyFont="1" applyFill="1" applyBorder="1" applyAlignment="1" applyProtection="1">
      <alignment vertical="center"/>
    </xf>
    <xf numFmtId="165" fontId="21" fillId="0" borderId="0" xfId="3" applyNumberFormat="1" applyFont="1" applyFill="1" applyAlignment="1" applyProtection="1">
      <alignment horizontal="center" vertical="center"/>
    </xf>
    <xf numFmtId="0" fontId="2" fillId="0" borderId="0" xfId="3" applyAlignment="1" applyProtection="1">
      <alignment vertical="center"/>
    </xf>
    <xf numFmtId="14" fontId="2" fillId="0" borderId="0" xfId="3" applyNumberFormat="1" applyProtection="1"/>
    <xf numFmtId="0" fontId="23" fillId="0" borderId="0" xfId="3" applyFont="1" applyFill="1" applyBorder="1" applyAlignment="1" applyProtection="1">
      <alignment vertical="center"/>
    </xf>
    <xf numFmtId="0" fontId="23" fillId="0" borderId="0" xfId="3" applyFont="1" applyAlignment="1" applyProtection="1">
      <alignment vertical="center"/>
    </xf>
    <xf numFmtId="0" fontId="23" fillId="0" borderId="0" xfId="3" applyFont="1" applyProtection="1"/>
    <xf numFmtId="0" fontId="22" fillId="0" borderId="0" xfId="3" applyFont="1" applyFill="1" applyBorder="1" applyAlignment="1" applyProtection="1">
      <alignment vertical="center"/>
    </xf>
    <xf numFmtId="0" fontId="22" fillId="0" borderId="0" xfId="3" applyFont="1" applyAlignment="1" applyProtection="1">
      <alignment vertical="center"/>
    </xf>
    <xf numFmtId="0" fontId="2" fillId="0" borderId="0" xfId="3" applyFill="1" applyAlignment="1" applyProtection="1">
      <alignment vertical="center"/>
    </xf>
    <xf numFmtId="0" fontId="3" fillId="0" borderId="0" xfId="3" applyFont="1" applyFill="1" applyBorder="1" applyAlignment="1" applyProtection="1">
      <alignment horizontal="left" vertical="center"/>
    </xf>
    <xf numFmtId="0" fontId="7" fillId="0" borderId="0" xfId="3" applyFont="1" applyFill="1" applyBorder="1" applyAlignment="1" applyProtection="1">
      <alignment vertical="center"/>
    </xf>
    <xf numFmtId="0" fontId="2" fillId="0" borderId="0" xfId="3" applyAlignment="1" applyProtection="1"/>
    <xf numFmtId="0" fontId="22" fillId="0" borderId="0" xfId="3" applyFont="1" applyAlignment="1" applyProtection="1"/>
    <xf numFmtId="0" fontId="2" fillId="0" borderId="0" xfId="3" applyFill="1" applyProtection="1"/>
    <xf numFmtId="0" fontId="3" fillId="0" borderId="0" xfId="3" applyFont="1" applyFill="1" applyBorder="1" applyProtection="1"/>
    <xf numFmtId="0" fontId="22" fillId="0" borderId="0" xfId="3" applyFont="1" applyFill="1" applyAlignment="1" applyProtection="1">
      <alignment vertical="center"/>
    </xf>
    <xf numFmtId="0" fontId="5" fillId="2" borderId="0" xfId="1" applyFont="1" applyFill="1" applyBorder="1" applyAlignment="1" applyProtection="1"/>
    <xf numFmtId="0" fontId="7" fillId="0" borderId="0" xfId="3" applyFont="1" applyBorder="1" applyAlignment="1" applyProtection="1"/>
    <xf numFmtId="0" fontId="26" fillId="0" borderId="0" xfId="3" applyFont="1" applyBorder="1" applyAlignment="1" applyProtection="1"/>
    <xf numFmtId="0" fontId="26" fillId="0" borderId="0" xfId="3" applyFont="1" applyBorder="1" applyAlignment="1" applyProtection="1">
      <alignment vertical="center"/>
    </xf>
    <xf numFmtId="0" fontId="26" fillId="0" borderId="0" xfId="3" applyFont="1" applyBorder="1" applyProtection="1"/>
    <xf numFmtId="0" fontId="3" fillId="2" borderId="0" xfId="3" applyFont="1" applyFill="1" applyProtection="1"/>
    <xf numFmtId="0" fontId="6" fillId="0" borderId="1" xfId="2" applyBorder="1" applyAlignment="1" applyProtection="1">
      <alignment horizontal="right" vertical="center"/>
    </xf>
    <xf numFmtId="16" fontId="0" fillId="0" borderId="0" xfId="0" applyNumberFormat="1"/>
    <xf numFmtId="0" fontId="2" fillId="0" borderId="0" xfId="3" applyNumberFormat="1" applyProtection="1"/>
    <xf numFmtId="165" fontId="22" fillId="0" borderId="0" xfId="3" applyNumberFormat="1" applyFont="1" applyProtection="1"/>
    <xf numFmtId="0" fontId="22" fillId="0" borderId="0" xfId="3" applyFont="1" applyAlignment="1" applyProtection="1">
      <alignment wrapText="1"/>
    </xf>
    <xf numFmtId="0" fontId="2" fillId="0" borderId="0" xfId="3" applyNumberFormat="1" applyAlignment="1" applyProtection="1">
      <alignment vertical="center"/>
    </xf>
    <xf numFmtId="165" fontId="23" fillId="0" borderId="0" xfId="3" applyNumberFormat="1" applyFont="1" applyProtection="1"/>
    <xf numFmtId="0" fontId="0" fillId="0" borderId="1" xfId="0" applyBorder="1"/>
    <xf numFmtId="0" fontId="27" fillId="0" borderId="0" xfId="0" applyFont="1"/>
    <xf numFmtId="0" fontId="28" fillId="0" borderId="0" xfId="1" applyFont="1" applyProtection="1"/>
    <xf numFmtId="0" fontId="0" fillId="0" borderId="0" xfId="0" applyBorder="1"/>
    <xf numFmtId="0" fontId="0" fillId="0" borderId="5" xfId="0" applyBorder="1"/>
    <xf numFmtId="0" fontId="5" fillId="4" borderId="0" xfId="1" quotePrefix="1" applyFont="1" applyFill="1" applyBorder="1" applyAlignment="1" applyProtection="1">
      <alignment horizontal="left"/>
      <protection locked="0"/>
    </xf>
    <xf numFmtId="0" fontId="1" fillId="0" borderId="0" xfId="0" applyFont="1" applyBorder="1"/>
    <xf numFmtId="0" fontId="0" fillId="0" borderId="0" xfId="0" applyBorder="1" applyAlignment="1"/>
    <xf numFmtId="0" fontId="6" fillId="0" borderId="0" xfId="2" applyBorder="1" applyAlignment="1" applyProtection="1">
      <alignment vertical="center"/>
    </xf>
    <xf numFmtId="2" fontId="13" fillId="0" borderId="1" xfId="1" applyNumberFormat="1" applyFont="1" applyBorder="1" applyAlignment="1" applyProtection="1">
      <alignment horizontal="right"/>
    </xf>
    <xf numFmtId="0" fontId="28" fillId="2" borderId="1" xfId="1" applyFont="1" applyFill="1" applyBorder="1" applyAlignment="1" applyProtection="1"/>
    <xf numFmtId="0" fontId="3" fillId="0" borderId="0" xfId="0" applyFont="1" applyBorder="1"/>
    <xf numFmtId="2" fontId="5" fillId="0" borderId="1" xfId="1" applyNumberFormat="1" applyFont="1" applyBorder="1" applyAlignment="1" applyProtection="1">
      <alignment horizontal="right" vertical="center"/>
    </xf>
    <xf numFmtId="2" fontId="5" fillId="0" borderId="1" xfId="1" applyNumberFormat="1" applyFont="1" applyFill="1" applyBorder="1" applyAlignment="1" applyProtection="1">
      <alignment horizontal="right" vertical="center"/>
    </xf>
    <xf numFmtId="14" fontId="5" fillId="0" borderId="0" xfId="1" applyNumberFormat="1" applyFont="1" applyBorder="1" applyAlignment="1" applyProtection="1">
      <alignment horizontal="center"/>
    </xf>
    <xf numFmtId="0" fontId="13" fillId="0" borderId="0" xfId="1" applyFont="1" applyBorder="1" applyAlignment="1" applyProtection="1">
      <alignment horizontal="right" indent="1"/>
    </xf>
    <xf numFmtId="0" fontId="5" fillId="0" borderId="0" xfId="1" applyFont="1" applyBorder="1" applyAlignment="1" applyProtection="1">
      <alignment horizontal="center"/>
    </xf>
    <xf numFmtId="0" fontId="13" fillId="0" borderId="1" xfId="1" applyFont="1" applyBorder="1" applyAlignment="1" applyProtection="1">
      <alignment horizontal="center"/>
    </xf>
    <xf numFmtId="0" fontId="5" fillId="2" borderId="1" xfId="1" applyFont="1" applyFill="1" applyBorder="1" applyAlignment="1" applyProtection="1">
      <alignment horizontal="left"/>
    </xf>
    <xf numFmtId="0" fontId="28" fillId="2" borderId="1" xfId="1" applyFont="1" applyFill="1" applyBorder="1" applyAlignment="1" applyProtection="1">
      <alignment horizontal="left"/>
    </xf>
    <xf numFmtId="14" fontId="5" fillId="0" borderId="0" xfId="1" applyNumberFormat="1" applyFont="1" applyBorder="1" applyAlignment="1" applyProtection="1">
      <alignment horizontal="left" wrapText="1"/>
    </xf>
    <xf numFmtId="0" fontId="5" fillId="0" borderId="0" xfId="1" applyNumberFormat="1" applyFont="1" applyBorder="1" applyAlignment="1" applyProtection="1">
      <alignment horizontal="left" wrapText="1"/>
    </xf>
    <xf numFmtId="0" fontId="5" fillId="2" borderId="5" xfId="1" applyFont="1" applyFill="1" applyBorder="1" applyAlignment="1" applyProtection="1">
      <alignment horizontal="center"/>
    </xf>
    <xf numFmtId="0" fontId="5" fillId="2" borderId="6" xfId="1" applyFont="1" applyFill="1" applyBorder="1" applyAlignment="1" applyProtection="1">
      <alignment horizontal="center"/>
    </xf>
    <xf numFmtId="0" fontId="5" fillId="2" borderId="7" xfId="1" applyFont="1" applyFill="1" applyBorder="1" applyAlignment="1" applyProtection="1">
      <alignment horizontal="center"/>
    </xf>
    <xf numFmtId="0" fontId="18" fillId="0" borderId="0" xfId="7" applyAlignment="1" applyProtection="1">
      <alignment horizontal="center" vertical="center"/>
    </xf>
    <xf numFmtId="164" fontId="6" fillId="0" borderId="2" xfId="2" applyNumberFormat="1" applyAlignment="1" applyProtection="1">
      <alignment horizontal="center"/>
    </xf>
    <xf numFmtId="0" fontId="6" fillId="0" borderId="0" xfId="2" applyBorder="1" applyAlignment="1" applyProtection="1">
      <alignment horizontal="center" vertical="center"/>
    </xf>
    <xf numFmtId="0" fontId="6" fillId="0" borderId="5" xfId="2" applyBorder="1" applyAlignment="1" applyProtection="1">
      <alignment horizontal="center" vertical="center"/>
    </xf>
    <xf numFmtId="0" fontId="6" fillId="0" borderId="7" xfId="2" applyBorder="1" applyAlignment="1" applyProtection="1">
      <alignment horizontal="center" vertical="center"/>
    </xf>
    <xf numFmtId="0" fontId="5" fillId="0" borderId="5" xfId="1" applyFont="1" applyBorder="1" applyAlignment="1" applyProtection="1">
      <alignment horizontal="center" wrapText="1"/>
    </xf>
    <xf numFmtId="0" fontId="5" fillId="0" borderId="6" xfId="1" applyFont="1" applyBorder="1" applyAlignment="1" applyProtection="1">
      <alignment horizontal="center" wrapText="1"/>
    </xf>
    <xf numFmtId="0" fontId="5" fillId="0" borderId="7" xfId="1" applyFont="1" applyBorder="1" applyAlignment="1" applyProtection="1">
      <alignment horizontal="center" wrapText="1"/>
    </xf>
    <xf numFmtId="0" fontId="0" fillId="0" borderId="5" xfId="0" applyBorder="1" applyAlignment="1">
      <alignment horizontal="center" vertical="center"/>
    </xf>
    <xf numFmtId="0" fontId="0" fillId="0" borderId="7" xfId="0" applyBorder="1" applyAlignment="1">
      <alignment horizontal="center" vertical="center"/>
    </xf>
    <xf numFmtId="0" fontId="4" fillId="0" borderId="5" xfId="1" applyBorder="1" applyAlignment="1" applyProtection="1">
      <alignment horizontal="left" vertical="center"/>
    </xf>
    <xf numFmtId="0" fontId="4" fillId="0" borderId="7" xfId="1" applyBorder="1" applyAlignment="1" applyProtection="1">
      <alignment horizontal="left" vertical="center"/>
    </xf>
    <xf numFmtId="2" fontId="5" fillId="2" borderId="1" xfId="1" applyNumberFormat="1" applyFont="1" applyFill="1" applyBorder="1" applyAlignment="1" applyProtection="1"/>
    <xf numFmtId="2" fontId="5" fillId="0" borderId="1" xfId="1" applyNumberFormat="1" applyFont="1" applyBorder="1" applyProtection="1"/>
  </cellXfs>
  <cellStyles count="8">
    <cellStyle name="Heading 1 2" xfId="7"/>
    <cellStyle name="Heading 2 2" xfId="2"/>
    <cellStyle name="Heading 3 2" xfId="5"/>
    <cellStyle name="Heading 4 2" xfId="4"/>
    <cellStyle name="Hyperlink" xfId="6" builtinId="8"/>
    <cellStyle name="Normal" xfId="0" builtinId="0"/>
    <cellStyle name="Normal 2 2" xfId="1"/>
    <cellStyle name="Normal 3" xfId="3"/>
  </cellStyles>
  <dxfs count="114">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theme="9" tint="-0.24994659260841701"/>
        </patternFill>
      </fill>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trlProps/ctrlProp1.xml><?xml version="1.0" encoding="utf-8"?>
<formControlPr xmlns="http://schemas.microsoft.com/office/spreadsheetml/2009/9/main" objectType="Spin" dx="22" fmlaLink="$F$17" max="3000" min="1900" page="10" val="1900"/>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15</xdr:col>
      <xdr:colOff>38100</xdr:colOff>
      <xdr:row>16</xdr:row>
      <xdr:rowOff>152400</xdr:rowOff>
    </xdr:from>
    <xdr:to>
      <xdr:col>15</xdr:col>
      <xdr:colOff>285750</xdr:colOff>
      <xdr:row>16</xdr:row>
      <xdr:rowOff>609600</xdr:rowOff>
    </xdr:to>
    <xdr:sp macro="" textlink="">
      <xdr:nvSpPr>
        <xdr:cNvPr id="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 name="Spinner 1"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 name="Spinner 1"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 name="Spinner 1"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 name="Spinner 1"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 name="Spinner 1"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 name="Spinner 1"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5"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6"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7"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8"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9"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0"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1"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2"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3"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4"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5"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6"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7"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8"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9"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0"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1"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2"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3"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4"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5"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6"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7"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8"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9"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0"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1"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2"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3"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4"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5"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6"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7"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8"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9"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0"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1"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2"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3"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4"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5"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6"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7"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8"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9"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0"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1"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2"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3"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4"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5"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6"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7"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8"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9"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0"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1"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2"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3"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4"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5"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6"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7"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8"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9"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0"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1"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2"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3"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4"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5"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6"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7" name="Spinner 1"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7"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8"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9"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0"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1"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2"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3"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4"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5"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6"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7"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8"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9"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0"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1"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2"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3"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4"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5"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6"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7"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8"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9"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0"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1"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6"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7"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8"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9"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0"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1"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2"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3"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4"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5"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6"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7"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8"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9"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0"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1"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2"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3"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4"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5"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6"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7"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8"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9"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0"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1"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2"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3"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7"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8"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9"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0"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1"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2"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3"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4"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5"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6"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7"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8"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9"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0"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1"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2"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3"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4"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5"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6"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7"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8"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9"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0"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1"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2"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3"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4"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5"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6"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7"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8"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9"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0"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1"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2"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3"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4"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5"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6"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7"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8"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9"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0"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1"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2"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3"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4"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5"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6"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7"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8"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9"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0"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1"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2"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3"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4"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5"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6"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7"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8"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9"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0"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1"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2"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3"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7"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8"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9"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0"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1"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2"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3"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4"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5"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6"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7"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8" name="Spinner 1"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6"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7"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8"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9"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0"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1"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2"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3"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7"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8"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9"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0"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1"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2"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3"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4"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5"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6"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7"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8"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9"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0"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1"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2"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3"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4"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5"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6"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7"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8"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9"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0"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1"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2"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3"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4"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5"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6" name="Spinner 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7"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8"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9"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0"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1"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2"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3"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4"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5"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6"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7"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8"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9"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0"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1"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2"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3"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4"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5"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6"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7"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8"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9"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0"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0"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1"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2"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3"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4"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5"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6"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7"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8"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8"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9"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0"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1"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2"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3"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4"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5"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6"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6"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7"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8"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9"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0"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1"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2"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3"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4"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5"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6"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7"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8"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9"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0"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1"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2"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3"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7"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8"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9"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0"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1"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2"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3"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4"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5"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6"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7"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8"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9"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0"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1"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2"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3"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4"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5"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6"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7"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8"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9"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0"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1"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2"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3"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4"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5"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6"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7"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8"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9"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0"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1"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2"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3"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4"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5"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6"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7"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8"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8"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9"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0"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1"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2"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3"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4"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5"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6"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6"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7"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8"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9"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0"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1"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2"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3"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4"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5"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6"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7"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8"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9"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0"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1"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2"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3"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3"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4"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5"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6"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7"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8"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9"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0"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1"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2"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3"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4"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5"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6"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7"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8"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9"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0"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1"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2"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3"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4"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5"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6"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7"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8"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9"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0"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1"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2"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3"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4"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5"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6"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7"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8"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9"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0"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1"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2"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3"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4"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5"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6"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7"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8"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9"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0"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1"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2"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3"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4"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5"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6"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7"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8"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9"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0"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1"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2"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3"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4"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5"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6"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7"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8"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9"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0"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1"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2"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3"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4"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5"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6"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7"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8"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9"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0"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1"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2"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3"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7"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8"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9"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0"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1"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2"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3" name="Spinner 1"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3"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4"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5"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6"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7"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8"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9"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0"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1"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2" name="AutoShape 11" hidden="1">
          <a:extLst>
            <a:ext uri="{63B3BB69-23CF-44E3-9099-C40C66FF867C}">
              <a14:compatExt xmlns:a14="http://schemas.microsoft.com/office/drawing/2010/main" spid="_x0000_s399371"/>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3" name="Spinner 1"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4"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5"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6"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7"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8"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9"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0"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1"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2"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3" name="AutoShape 11" hidden="1">
          <a:extLst>
            <a:ext uri="{63B3BB69-23CF-44E3-9099-C40C66FF867C}">
              <a14:compatExt xmlns:a14="http://schemas.microsoft.com/office/drawing/2010/main" spid="_x0000_s399371"/>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4" name="AutoShape 12" hidden="1">
          <a:extLst>
            <a:ext uri="{63B3BB69-23CF-44E3-9099-C40C66FF867C}">
              <a14:compatExt xmlns:a14="http://schemas.microsoft.com/office/drawing/2010/main" spid="_x0000_s39937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5" name="Spinner 1"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9"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0"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1"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2"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3"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4"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5"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6"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7"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8" name="AutoShape 11" hidden="1">
          <a:extLst>
            <a:ext uri="{63B3BB69-23CF-44E3-9099-C40C66FF867C}">
              <a14:compatExt xmlns:a14="http://schemas.microsoft.com/office/drawing/2010/main" spid="_x0000_s399371"/>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9" name="AutoShape 12" hidden="1">
          <a:extLst>
            <a:ext uri="{63B3BB69-23CF-44E3-9099-C40C66FF867C}">
              <a14:compatExt xmlns:a14="http://schemas.microsoft.com/office/drawing/2010/main" spid="_x0000_s39937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0" name="AutoShape 13" hidden="1">
          <a:extLst>
            <a:ext uri="{63B3BB69-23CF-44E3-9099-C40C66FF867C}">
              <a14:compatExt xmlns:a14="http://schemas.microsoft.com/office/drawing/2010/main" spid="_x0000_s39937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1"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2"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3"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4"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5"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6"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7"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8"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9"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0" name="AutoShape 11" hidden="1">
          <a:extLst>
            <a:ext uri="{63B3BB69-23CF-44E3-9099-C40C66FF867C}">
              <a14:compatExt xmlns:a14="http://schemas.microsoft.com/office/drawing/2010/main" spid="_x0000_s399371"/>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1" name="AutoShape 12" hidden="1">
          <a:extLst>
            <a:ext uri="{63B3BB69-23CF-44E3-9099-C40C66FF867C}">
              <a14:compatExt xmlns:a14="http://schemas.microsoft.com/office/drawing/2010/main" spid="_x0000_s39937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2" name="AutoShape 13" hidden="1">
          <a:extLst>
            <a:ext uri="{63B3BB69-23CF-44E3-9099-C40C66FF867C}">
              <a14:compatExt xmlns:a14="http://schemas.microsoft.com/office/drawing/2010/main" spid="_x0000_s39937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3"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4"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5"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6"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7"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8"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9"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0"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1"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2" name="AutoShape 11" hidden="1">
          <a:extLst>
            <a:ext uri="{63B3BB69-23CF-44E3-9099-C40C66FF867C}">
              <a14:compatExt xmlns:a14="http://schemas.microsoft.com/office/drawing/2010/main" spid="_x0000_s399371"/>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3" name="AutoShape 12" hidden="1">
          <a:extLst>
            <a:ext uri="{63B3BB69-23CF-44E3-9099-C40C66FF867C}">
              <a14:compatExt xmlns:a14="http://schemas.microsoft.com/office/drawing/2010/main" spid="_x0000_s39937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4" name="AutoShape 13" hidden="1">
          <a:extLst>
            <a:ext uri="{63B3BB69-23CF-44E3-9099-C40C66FF867C}">
              <a14:compatExt xmlns:a14="http://schemas.microsoft.com/office/drawing/2010/main" spid="_x0000_s39937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5"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6"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7"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8"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9"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0"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1"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2"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3"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4" name="AutoShape 11" hidden="1">
          <a:extLst>
            <a:ext uri="{63B3BB69-23CF-44E3-9099-C40C66FF867C}">
              <a14:compatExt xmlns:a14="http://schemas.microsoft.com/office/drawing/2010/main" spid="_x0000_s399371"/>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5" name="AutoShape 12" hidden="1">
          <a:extLst>
            <a:ext uri="{63B3BB69-23CF-44E3-9099-C40C66FF867C}">
              <a14:compatExt xmlns:a14="http://schemas.microsoft.com/office/drawing/2010/main" spid="_x0000_s39937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6" name="AutoShape 13" hidden="1">
          <a:extLst>
            <a:ext uri="{63B3BB69-23CF-44E3-9099-C40C66FF867C}">
              <a14:compatExt xmlns:a14="http://schemas.microsoft.com/office/drawing/2010/main" spid="_x0000_s39937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7" name="Spinner 1" hidden="1">
          <a:extLst>
            <a:ext uri="{63B3BB69-23CF-44E3-9099-C40C66FF867C}">
              <a14:compatExt xmlns:a14="http://schemas.microsoft.com/office/drawing/2010/main" spid="_x0000_s39936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8" name="AutoShape 3" hidden="1">
          <a:extLst>
            <a:ext uri="{63B3BB69-23CF-44E3-9099-C40C66FF867C}">
              <a14:compatExt xmlns:a14="http://schemas.microsoft.com/office/drawing/2010/main" spid="_x0000_s39936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9" name="AutoShape 4" hidden="1">
          <a:extLst>
            <a:ext uri="{63B3BB69-23CF-44E3-9099-C40C66FF867C}">
              <a14:compatExt xmlns:a14="http://schemas.microsoft.com/office/drawing/2010/main" spid="_x0000_s399364"/>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0" name="AutoShape 5" hidden="1">
          <a:extLst>
            <a:ext uri="{63B3BB69-23CF-44E3-9099-C40C66FF867C}">
              <a14:compatExt xmlns:a14="http://schemas.microsoft.com/office/drawing/2010/main" spid="_x0000_s399365"/>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1" name="AutoShape 6" hidden="1">
          <a:extLst>
            <a:ext uri="{63B3BB69-23CF-44E3-9099-C40C66FF867C}">
              <a14:compatExt xmlns:a14="http://schemas.microsoft.com/office/drawing/2010/main" spid="_x0000_s399366"/>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2" name="AutoShape 7" hidden="1">
          <a:extLst>
            <a:ext uri="{63B3BB69-23CF-44E3-9099-C40C66FF867C}">
              <a14:compatExt xmlns:a14="http://schemas.microsoft.com/office/drawing/2010/main" spid="_x0000_s399367"/>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3" name="AutoShape 8" hidden="1">
          <a:extLst>
            <a:ext uri="{63B3BB69-23CF-44E3-9099-C40C66FF867C}">
              <a14:compatExt xmlns:a14="http://schemas.microsoft.com/office/drawing/2010/main" spid="_x0000_s399368"/>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4" name="AutoShape 9" hidden="1">
          <a:extLst>
            <a:ext uri="{63B3BB69-23CF-44E3-9099-C40C66FF867C}">
              <a14:compatExt xmlns:a14="http://schemas.microsoft.com/office/drawing/2010/main" spid="_x0000_s399369"/>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5" name="AutoShape 10" hidden="1">
          <a:extLst>
            <a:ext uri="{63B3BB69-23CF-44E3-9099-C40C66FF867C}">
              <a14:compatExt xmlns:a14="http://schemas.microsoft.com/office/drawing/2010/main" spid="_x0000_s399370"/>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6" name="AutoShape 11" hidden="1">
          <a:extLst>
            <a:ext uri="{63B3BB69-23CF-44E3-9099-C40C66FF867C}">
              <a14:compatExt xmlns:a14="http://schemas.microsoft.com/office/drawing/2010/main" spid="_x0000_s399371"/>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7" name="AutoShape 12" hidden="1">
          <a:extLst>
            <a:ext uri="{63B3BB69-23CF-44E3-9099-C40C66FF867C}">
              <a14:compatExt xmlns:a14="http://schemas.microsoft.com/office/drawing/2010/main" spid="_x0000_s399372"/>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8" name="AutoShape 13" hidden="1">
          <a:extLst>
            <a:ext uri="{63B3BB69-23CF-44E3-9099-C40C66FF867C}">
              <a14:compatExt xmlns:a14="http://schemas.microsoft.com/office/drawing/2010/main" spid="_x0000_s399373"/>
            </a:ext>
          </a:extLst>
        </xdr:cNvPr>
        <xdr:cNvSpPr/>
      </xdr:nvSpPr>
      <xdr:spPr>
        <a:xfrm>
          <a:off x="8667750" y="7877175"/>
          <a:ext cx="247650" cy="45720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5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5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5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5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5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5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5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5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5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5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6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6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6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6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6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6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6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6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6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6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7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7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7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7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7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7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7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7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7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7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8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8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8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8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8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8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8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8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8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8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9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9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9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9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9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9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9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9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9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9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0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0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0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0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0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0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0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0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0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0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1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1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1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1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1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1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1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1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1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1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2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2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2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2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2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2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2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2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2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2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3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3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3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3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3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3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3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3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3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3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4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4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4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4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4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4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4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4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4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4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5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5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5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5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5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5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5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5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5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5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6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6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6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6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6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6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6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6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6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6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7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7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7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7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7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7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7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7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7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7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8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8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8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8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8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8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8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8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8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8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9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9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9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9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9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9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9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9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9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99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0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0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0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0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0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0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0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0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0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0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1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1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1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1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1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1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1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1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1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1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2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2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2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2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2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2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2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2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2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2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3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3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3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3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3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3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3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3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3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3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4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4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4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4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4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4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4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4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4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4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5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5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5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5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5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5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5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5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5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5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6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6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6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6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6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6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6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6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6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6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7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7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7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7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7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7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7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7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7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7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8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8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8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8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8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8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8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8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8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8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9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9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9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9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9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9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9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9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9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09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0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0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0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0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0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0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0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0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0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0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1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1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1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1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1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1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1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1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1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1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2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2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2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2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2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2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2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2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2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2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3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3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3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3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3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3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3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3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3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3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4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4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4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4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4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4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4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4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4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4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5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5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5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5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5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5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5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5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5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5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6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6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6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6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6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6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6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6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6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6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7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7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7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7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7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7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7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7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7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7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8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8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8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8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8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8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8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8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8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8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9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9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9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9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9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9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9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9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9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19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0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0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0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0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0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0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0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0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0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0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1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1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1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1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1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1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1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1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1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1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2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2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2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2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2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2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2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2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2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2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3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3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3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3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3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3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3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3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3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3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4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4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4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4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4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4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4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4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4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4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5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5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5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5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5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5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5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5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5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5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6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6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6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6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6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6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6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6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6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6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7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7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7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7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7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7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7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7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7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7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8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8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8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8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8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8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8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8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8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8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9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9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9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9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9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9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9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9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9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29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0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0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0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0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0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0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0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0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0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0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1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1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1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1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1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1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1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1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1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1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2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2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2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2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2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2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2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2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2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2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3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3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3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3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3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3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3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3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3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3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4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4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4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4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4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4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4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4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4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4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5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5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5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5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5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5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5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5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5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5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6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6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6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6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6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6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6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6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6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6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7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7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7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7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7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7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7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7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7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7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8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8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8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8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8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8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8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8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8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8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9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9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9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9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9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9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9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9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9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39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0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0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0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0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0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0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0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0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0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0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1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1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1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1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1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1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1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1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1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1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2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2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2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2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2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2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2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2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2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2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3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3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3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3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3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3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3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3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3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3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4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4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4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4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4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4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4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4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4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4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5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5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5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5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5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5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5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5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5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5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6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6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6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6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6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6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6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6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6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6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7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7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7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7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7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7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7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7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7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7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8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8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8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8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8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8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8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8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8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8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9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9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9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9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9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9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9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9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9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49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0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0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0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0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0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0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0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0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0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0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1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1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1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1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1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1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1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1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1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1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2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2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2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2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2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2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2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2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2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2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3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3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3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3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3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3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3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3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3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3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4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4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4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4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4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4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4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4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4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4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5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5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5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5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5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5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5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5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5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5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6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6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6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6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6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6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6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6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6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6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7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7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7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7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7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7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7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7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7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7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8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8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8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8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8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8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8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8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8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8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9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9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9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9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9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9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9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9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9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59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0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0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0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0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0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0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0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0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0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0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1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1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1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1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1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1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1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1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1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1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2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2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2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2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2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2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2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2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2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2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3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3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3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3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3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3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3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3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3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3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4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4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4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4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4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4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4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4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4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4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5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5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5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5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5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5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5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5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5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5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6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6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6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6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6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6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6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6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6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6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7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7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7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7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7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7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7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7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7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7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8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8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8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8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8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8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8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8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8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8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9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9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9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9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9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9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9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9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9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69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0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0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0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0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0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0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0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0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0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0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1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1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1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1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1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1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1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1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1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1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2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2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2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2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2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2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2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2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2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2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3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3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3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3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3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3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3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3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3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3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4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4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4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4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4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4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4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4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4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4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5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5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5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5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5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5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5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5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5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5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6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6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6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6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6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6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6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6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6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6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7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7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7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7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7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7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7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7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7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7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8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8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8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8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8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8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8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8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8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8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9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9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9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9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9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9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9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9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9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79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0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0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0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0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0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0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0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0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0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0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1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1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1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1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1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1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1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1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1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1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2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2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2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2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2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2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2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2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2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2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3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3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3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3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3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3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3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3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3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3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4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4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4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4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4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4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4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4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4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4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5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5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5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5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5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5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5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5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5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5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6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6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6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6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6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6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6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6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6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6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7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7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7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7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7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7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7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7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7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7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8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8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8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8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8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8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8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8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8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8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9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9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9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9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9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9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9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9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9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89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0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0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0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0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0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0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0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0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0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0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1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1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1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1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1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1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1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1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1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1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2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2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2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2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2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2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2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2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2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2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3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3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3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3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3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3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3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3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3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3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4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4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4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4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4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4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4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4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4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4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5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5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5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5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5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5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5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5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5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5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6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6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6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6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6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6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6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6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6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6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7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7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7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7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7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7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7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7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7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7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8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8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8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8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8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8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8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8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8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8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9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9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9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9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9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9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9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9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9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199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0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0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0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0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0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0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0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0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0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0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1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1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1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1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1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1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1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1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1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1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2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2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2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2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2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2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2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2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2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2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3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3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3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3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3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3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3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3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3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3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4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4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4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4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4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4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4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4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4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4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5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5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5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5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5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5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5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5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5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5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6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6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6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6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6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6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6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6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6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6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7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7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7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7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7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7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7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7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7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7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8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8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8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8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8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8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8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8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8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8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9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9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9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9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9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9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9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9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9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09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0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0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0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0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0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0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0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0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0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0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1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1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1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1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1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1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1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1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1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1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2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2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2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2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2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2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2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2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2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2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3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3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3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3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3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3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3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3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3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3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4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4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4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4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4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4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4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4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4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4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5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5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5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5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5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5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5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5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5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5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6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6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6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6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6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6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6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6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6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6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7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7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7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7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7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7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7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7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7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7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8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8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8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8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8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8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8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8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8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8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9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9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9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9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9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9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9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9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9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19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0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0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0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0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0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0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0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0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0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0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1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1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1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1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1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1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1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1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1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1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2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2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2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2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2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2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2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2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2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2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3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3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3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3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3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3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3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3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3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3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4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4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4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4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4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4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4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4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4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4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5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5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5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5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5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5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5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5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5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5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6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6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6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6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6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6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6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6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6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6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7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7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7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7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7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7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7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7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7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7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8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8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8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8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8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8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8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8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8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8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9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9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9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9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9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9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9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9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9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29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0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0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0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0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0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0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0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0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0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09"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10"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11"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12"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13"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14"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15"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16"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17"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18"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19"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20"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21"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22"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23"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24"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25"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26"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27"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28"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29"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30"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31"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32"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33"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34"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35"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36"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37"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38"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39"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40"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41"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42"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43"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44"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45"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46"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47"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48"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49"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50"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51"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52"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53"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54"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55"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56"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57"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58"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59"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60"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61"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62"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63"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64"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65"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66"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67"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68"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69"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70"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71"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72"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73"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74"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75"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76"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77"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78"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79"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80"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81"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82"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83"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84"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85"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86"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87"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88"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89"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90"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91"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92"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93"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94"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95"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96"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97"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98"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399"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00"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01"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02"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03"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04"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05"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06"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07"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08"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09"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10"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11"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12"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13"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14"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15"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16"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17"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18"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19"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20"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21"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22"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23"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24"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25"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26" name="Spinner 1" descr="Spinner control for changing years." hidden="1">
          <a:extLst>
            <a:ext uri="{63B3BB69-23CF-44E3-9099-C40C66FF867C}">
              <a14:compatExt xmlns:a14="http://schemas.microsoft.com/office/drawing/2010/main" spid="_x0000_s3993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27" name="AutoShape 3" descr="Spinner control for changing years." hidden="1">
          <a:extLst>
            <a:ext uri="{63B3BB69-23CF-44E3-9099-C40C66FF867C}">
              <a14:compatExt xmlns:a14="http://schemas.microsoft.com/office/drawing/2010/main" spid="_x0000_s39936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28" name="AutoShape 4" descr="Spinner control for changing years." hidden="1">
          <a:extLst>
            <a:ext uri="{63B3BB69-23CF-44E3-9099-C40C66FF867C}">
              <a14:compatExt xmlns:a14="http://schemas.microsoft.com/office/drawing/2010/main" spid="_x0000_s39936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29" name="AutoShape 5" descr="Spinner control for changing years." hidden="1">
          <a:extLst>
            <a:ext uri="{63B3BB69-23CF-44E3-9099-C40C66FF867C}">
              <a14:compatExt xmlns:a14="http://schemas.microsoft.com/office/drawing/2010/main" spid="_x0000_s39936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30" name="AutoShape 6" descr="Spinner control for changing years." hidden="1">
          <a:extLst>
            <a:ext uri="{63B3BB69-23CF-44E3-9099-C40C66FF867C}">
              <a14:compatExt xmlns:a14="http://schemas.microsoft.com/office/drawing/2010/main" spid="_x0000_s39936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31" name="AutoShape 7" descr="Spinner control for changing years." hidden="1">
          <a:extLst>
            <a:ext uri="{63B3BB69-23CF-44E3-9099-C40C66FF867C}">
              <a14:compatExt xmlns:a14="http://schemas.microsoft.com/office/drawing/2010/main" spid="_x0000_s39936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32" name="AutoShape 8" descr="Spinner control for changing years." hidden="1">
          <a:extLst>
            <a:ext uri="{63B3BB69-23CF-44E3-9099-C40C66FF867C}">
              <a14:compatExt xmlns:a14="http://schemas.microsoft.com/office/drawing/2010/main" spid="_x0000_s39936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33" name="AutoShape 9" descr="Spinner control for changing years." hidden="1">
          <a:extLst>
            <a:ext uri="{63B3BB69-23CF-44E3-9099-C40C66FF867C}">
              <a14:compatExt xmlns:a14="http://schemas.microsoft.com/office/drawing/2010/main" spid="_x0000_s39936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34" name="AutoShape 10" descr="Spinner control for changing years." hidden="1">
          <a:extLst>
            <a:ext uri="{63B3BB69-23CF-44E3-9099-C40C66FF867C}">
              <a14:compatExt xmlns:a14="http://schemas.microsoft.com/office/drawing/2010/main" spid="_x0000_s39937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35" name="AutoShape 11" descr="Spinner control for changing years." hidden="1">
          <a:extLst>
            <a:ext uri="{63B3BB69-23CF-44E3-9099-C40C66FF867C}">
              <a14:compatExt xmlns:a14="http://schemas.microsoft.com/office/drawing/2010/main" spid="_x0000_s39937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36" name="AutoShape 12" descr="Spinner control for changing years." hidden="1">
          <a:extLst>
            <a:ext uri="{63B3BB69-23CF-44E3-9099-C40C66FF867C}">
              <a14:compatExt xmlns:a14="http://schemas.microsoft.com/office/drawing/2010/main" spid="_x0000_s39937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37" name="AutoShape 13" descr="Spinner control for changing years." hidden="1">
          <a:extLst>
            <a:ext uri="{63B3BB69-23CF-44E3-9099-C40C66FF867C}">
              <a14:compatExt xmlns:a14="http://schemas.microsoft.com/office/drawing/2010/main" spid="_x0000_s39937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38" name="AutoShape 14" descr="Spinner control for changing years." hidden="1">
          <a:extLst>
            <a:ext uri="{63B3BB69-23CF-44E3-9099-C40C66FF867C}">
              <a14:compatExt xmlns:a14="http://schemas.microsoft.com/office/drawing/2010/main" spid="_x0000_s39937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3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4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4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4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4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4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4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4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4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4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4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5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5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5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5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5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5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5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5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5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5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6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6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6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6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6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6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6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6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6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6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7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7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7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7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7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7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7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7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7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7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8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8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8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8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8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8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8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8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8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8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9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9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9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9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9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9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9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9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9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49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0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0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0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0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0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0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0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0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0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0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1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1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1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1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1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1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1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1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1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1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2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2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2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2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2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2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2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2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2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2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3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3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3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3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3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3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3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3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3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3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4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4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4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4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4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4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4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4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4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4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5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5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5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5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5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5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5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5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5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5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6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6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6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6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6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6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6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6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6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6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7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7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7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7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7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7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7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7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7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7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8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8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8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8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8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8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8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8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8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8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9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9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9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9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9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9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9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9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9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59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0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0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0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0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0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0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0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0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0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0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1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1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1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1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1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1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1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1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1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1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2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2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2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2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2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2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2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2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2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2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3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3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3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3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3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3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3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3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3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3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4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4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4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4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4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4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4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4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4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4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5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5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5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5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5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5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5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5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5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5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6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6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6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6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6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6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6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6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6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6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7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7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7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7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7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7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7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7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7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7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8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8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8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8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8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8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8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8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8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8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9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9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9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9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9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9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9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9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9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69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0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0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0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0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0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0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0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0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0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0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1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1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1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1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1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1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1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1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1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1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2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2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2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2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2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2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2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2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2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2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3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3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3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3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3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3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3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3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3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3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4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4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4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4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4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4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4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4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4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4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5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5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5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5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5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5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5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5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5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5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6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6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6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6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6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6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6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6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6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6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7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7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7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7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7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7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7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7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7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7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8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8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8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8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8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8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8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8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8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8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9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9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9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9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9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9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9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9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9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79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0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0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0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0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0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0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0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0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0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0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1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1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1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1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1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1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1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1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1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1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2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2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2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2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2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2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2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2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2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2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3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3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3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3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3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3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3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3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3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3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4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4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4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4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4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4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4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4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4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4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5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5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5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5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5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5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5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5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5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5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6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6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6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6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6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6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6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6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6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6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7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7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7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7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7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7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7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7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7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7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8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8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8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8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8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8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8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8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8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8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9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9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9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9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9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9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9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9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9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89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0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0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0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0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0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0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0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0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0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0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1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1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1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1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1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1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1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1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1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1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2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2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2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2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2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2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2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2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2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2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3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3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3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3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3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3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3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3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3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3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4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4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4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4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4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4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4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4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4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4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5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5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5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5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5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5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5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5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5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5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6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6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6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6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6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6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6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6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6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6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7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7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7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7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7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7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7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7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7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7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8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8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8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8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8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8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8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8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8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8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9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9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9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9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9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9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9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9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9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299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0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0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0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0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0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0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0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0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0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0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1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1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1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1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1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1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1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1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1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1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2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2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2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2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2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2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2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2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2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2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3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3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3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3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3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3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3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3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3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3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4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4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4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4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4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4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4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4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4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4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5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5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5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5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5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5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5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5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5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5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6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6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6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6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6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6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6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6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6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6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7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7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7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7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7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7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7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7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7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7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8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8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8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8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8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8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8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8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8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8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9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9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9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9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9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9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9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9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9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09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0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0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0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0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0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0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0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0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0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0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1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1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1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1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1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1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1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1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1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1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2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2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2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2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2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2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2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2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2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2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3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3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3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3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3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3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3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3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3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3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4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4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4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4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4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4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4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4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4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4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5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5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5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5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5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5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5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5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5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5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6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6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6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6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6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6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6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6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6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6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7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7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7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7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7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7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7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7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7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7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8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8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8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8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8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8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8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8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8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8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9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9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9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9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9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9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9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9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9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19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0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0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0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0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0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0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0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0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0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0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1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1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1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1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1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1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1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1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1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1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2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2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2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2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2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2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2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2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2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2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3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3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3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3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3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3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3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3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3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3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4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4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4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4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4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4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4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4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4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4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5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5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5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5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5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5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5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5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5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5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6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6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6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6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6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6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6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6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6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6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7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7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7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7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7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7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7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7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7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7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8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8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8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8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8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8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8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8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8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8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9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9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9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9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9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9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9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9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9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29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0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0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0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0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0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0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0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0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0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0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1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1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1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1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1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1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1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1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1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1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2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2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2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2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2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2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2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2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2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2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3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3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3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3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3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3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3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3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3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3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4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4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4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4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4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4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4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4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4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4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5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5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5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5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5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5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5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5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5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5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6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6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6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6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6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6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6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6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6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6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7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7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7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7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7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7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7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7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7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7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8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8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8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8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8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8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8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8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8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8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9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9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9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9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9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9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9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9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9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39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0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0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0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0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0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0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0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0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0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0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1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1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1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1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1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1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1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1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1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1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2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2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2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2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2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2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2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2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2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2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3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3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3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3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3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3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3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3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3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3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4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4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4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4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4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4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4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4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4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4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5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5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5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5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5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5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5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5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5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5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6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6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6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6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6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6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6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6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6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6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7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7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7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7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7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7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7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7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7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7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8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8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8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8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8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8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8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8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8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8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9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9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9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9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9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9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9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9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9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49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0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0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0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0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0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0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0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0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0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0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1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1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1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1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1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1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1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1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1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1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2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2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2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2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2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2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2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2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2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2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3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3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3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3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3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3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3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3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3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3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4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4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4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4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4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4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4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4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4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4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5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5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5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5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5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5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5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5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5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5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6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6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6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6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6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6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6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6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6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6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7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7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7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7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7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7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7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7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7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7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8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8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8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8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8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8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8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8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8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8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9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9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9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9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9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9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9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9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9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59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0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0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0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0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0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0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0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0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0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0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1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1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1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1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1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1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1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1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1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1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2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2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2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2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2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2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2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2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2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2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3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3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3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3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3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3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3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3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3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3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4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4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4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4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4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4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4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4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4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4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5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5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5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5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5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5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5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5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5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5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6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6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6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6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6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6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6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6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6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6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7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7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7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7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7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7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7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7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7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7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8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8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8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8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8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8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8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8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8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8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9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9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9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9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9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9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9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9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9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69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0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0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0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0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0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0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0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0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0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0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1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1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1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1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1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1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1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1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1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1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2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2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2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2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2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2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2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2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2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2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3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3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3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3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3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3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3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3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3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3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4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4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4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4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4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4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4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4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4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4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5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5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5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5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5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5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5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5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5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5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6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6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6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6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6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6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6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6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6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6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7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7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7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7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7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7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7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7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7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7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8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8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8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8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8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8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8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8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8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8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9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9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9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9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9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9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9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9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9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79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0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0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0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0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0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0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0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0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0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0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1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1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1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1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1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1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1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1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1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1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2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2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2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2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2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2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2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2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2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2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3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3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3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3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3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3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3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3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3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3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4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4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4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4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4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4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4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4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4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4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5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5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5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5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5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5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5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5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5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5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6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6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6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6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6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6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6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6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6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6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7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7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7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7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7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7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7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7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7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7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8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8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8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8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8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8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8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8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8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8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9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9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9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9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9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9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9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9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9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89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0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0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0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0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0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0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0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0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0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0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1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1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1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1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1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1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1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1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1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1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2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2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2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2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2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2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2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2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2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2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3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3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3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3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3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3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3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3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3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3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4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4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4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4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4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4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4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4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4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4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5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5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5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5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5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5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5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5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5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5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6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6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6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6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6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6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6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6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6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6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7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7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7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7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7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7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7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7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7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7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8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8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8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8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8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8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8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8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8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8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9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9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9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9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9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9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9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9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9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399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0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0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0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0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0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0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0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0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0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0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1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1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1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1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1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1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1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1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1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1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2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2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2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2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2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2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2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2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2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2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3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3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3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3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3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3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3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3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3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3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4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4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4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4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4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4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4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4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4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4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5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5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5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5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5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5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5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5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5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5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6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6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6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6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6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6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6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6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6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6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7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7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7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7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7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7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7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7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7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7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8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8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8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8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8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8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8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8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8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8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9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9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9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9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9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9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9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9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9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09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0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0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0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0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0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0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0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0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0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0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1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1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1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1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1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1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1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1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1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1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2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2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2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2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2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2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2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2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2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2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3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3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3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3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3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3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3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3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3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3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4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4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4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4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4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4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4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4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4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4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5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5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5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5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5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5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5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5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5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5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6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6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6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6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6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6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6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6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6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6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7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7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7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7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7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7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7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7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7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7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8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8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8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8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8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8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8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8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8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8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9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9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9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9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9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9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9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9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9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19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0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0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0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0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0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0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0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0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0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0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1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1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1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1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1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1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1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1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1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1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2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2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2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2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2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2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2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2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2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2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3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3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3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3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3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3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3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3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3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3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4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4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4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4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4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4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4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4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4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4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5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5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5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5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5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5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5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5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5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5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6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6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6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6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6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6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6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6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6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6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7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7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7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7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7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7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7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7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7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7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8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8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8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8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8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8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8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8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8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8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9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9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9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9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9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9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9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9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9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29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0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0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0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0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0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0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0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0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0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0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1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1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1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1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1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1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1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1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1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1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2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2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2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2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2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2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2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2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2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2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3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3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3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3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3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3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3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3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3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3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4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4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4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4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4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4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4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4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4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4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5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5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5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5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5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5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5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5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5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5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6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6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6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6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6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6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6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6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6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6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7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7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7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7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7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7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7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7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7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7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8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8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8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8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8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8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8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8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8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8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9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9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9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9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9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9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9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9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9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39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0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0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0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0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0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0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0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0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0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0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1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1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1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1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1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1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1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1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1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1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2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2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2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2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2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2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2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2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2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2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3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3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3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3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3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3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3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3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3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3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4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4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4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4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4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4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4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4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4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4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5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5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5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5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5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5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5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5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5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5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6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6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6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6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6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6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6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6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6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6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7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7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7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7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7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7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7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7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7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7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8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8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8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8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8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8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8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8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8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8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9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9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9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9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9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9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9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9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9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49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0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0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0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0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0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0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0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0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0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0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1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1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1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1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1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1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1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1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1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1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2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2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2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2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2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2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2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2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2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2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3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3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3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3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3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3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3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3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3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3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4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4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4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4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4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4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4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4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4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4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5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5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5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5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5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5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5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5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5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5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6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6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6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6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6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6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6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6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6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6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7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7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7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7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7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7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7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7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7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7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8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8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8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8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8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8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8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8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8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8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9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9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9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9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9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9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9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9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9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59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0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0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0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0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0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0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0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0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0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0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1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1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1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1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1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1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1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1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1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1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2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2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2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2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2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2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2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2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2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2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3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3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3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3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3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3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3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3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3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3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4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4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4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4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4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4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4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4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4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4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5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5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5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5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5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5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5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5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5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5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6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6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6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6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6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6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6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6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6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6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7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7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7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7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7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7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7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7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7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7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8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8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8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8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8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8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8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8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8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8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9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9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9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9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9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9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9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9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9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69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0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0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0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0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0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0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0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0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0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0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1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1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1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1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1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1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1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1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1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1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2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2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2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2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2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2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2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2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2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2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3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3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3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3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3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3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3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3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3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3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4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4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4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4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4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4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4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4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4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4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5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5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5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5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5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5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5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5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5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5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6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6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6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6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6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6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6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6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6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6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7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7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7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7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7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7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7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7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7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7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8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8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8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8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8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8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8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8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8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8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9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9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9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9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9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9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9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9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9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79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0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0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0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0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0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0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0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0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0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0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1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1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1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1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1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1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1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1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1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1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2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2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2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2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2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2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2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2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2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2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3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3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3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3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3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3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3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3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3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3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4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4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4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4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4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4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4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4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4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4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5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5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5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5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5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5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5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5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5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5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6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6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6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6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6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6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6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6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6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6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7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7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7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7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7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7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7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7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7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7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8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8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8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8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8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8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8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8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8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8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9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9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9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9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9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9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9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9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9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89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0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0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0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0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0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0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0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0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0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0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1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1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1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1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1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1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1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1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1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1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2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2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2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2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2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2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2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2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2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2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3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3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3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3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3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3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3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3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3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3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4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4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4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4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4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4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4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4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4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4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5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5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5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5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5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5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5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5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5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5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6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6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6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6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6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6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6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6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6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6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7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7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7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7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7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7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7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7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7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7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8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8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8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8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8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8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8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8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8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8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9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9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9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9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9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9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9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9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9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499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0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0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0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0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0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0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0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0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0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0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1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1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1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1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1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1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1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1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1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1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2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2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2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2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2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2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2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2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2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2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3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3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3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3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3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3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3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3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3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3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4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4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4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4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4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4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4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4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4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4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5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5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5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5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5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5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5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5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5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5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6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6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6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6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6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6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6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6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6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6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7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7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7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7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7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7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7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7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7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7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8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8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8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8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8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8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8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8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8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8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9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9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9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9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9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9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9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9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9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09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0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0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0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0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0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0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0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0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0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0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1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1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1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1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1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1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1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1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1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1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2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2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2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2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2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2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2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2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2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2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3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3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3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3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3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3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3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3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3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3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4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4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4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4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4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4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4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4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4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4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5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5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5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5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5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5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5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5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5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5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6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6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6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6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6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6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6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6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6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6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7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7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7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7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7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7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7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7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7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7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8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8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8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8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8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8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8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8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8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8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9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9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9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9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9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9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9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9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9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19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0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0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0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0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0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0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0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0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0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0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1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1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1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1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1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1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1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1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1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1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2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2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2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2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2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2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2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2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2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2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3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3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3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3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3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3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3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3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3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3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4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4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4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4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4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4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4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4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4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4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5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5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5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5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5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5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5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5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5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5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6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6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6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6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6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6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6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6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6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6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7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7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7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7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7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7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7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7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7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7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8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8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8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8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8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8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8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8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8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8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9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9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9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9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9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9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9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9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9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29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0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0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0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0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0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0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0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0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0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0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1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1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1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1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1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1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1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1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1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1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2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2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2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2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2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2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2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2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2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2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3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3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3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3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3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3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3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3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3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3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4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4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4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4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4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4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4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4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4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4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5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5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5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5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5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5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5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5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5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5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6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6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6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6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6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6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6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6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6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6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7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7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7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7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7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7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7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7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7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7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8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8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8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8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8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8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8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8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8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8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9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9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9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9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9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9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9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9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9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39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0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0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0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0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0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0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0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0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0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0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1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1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1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1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1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1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1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1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1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1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2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2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2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2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2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2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2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2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2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2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3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3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3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3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3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3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3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3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3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3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4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4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4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4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4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4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4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4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4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4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5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5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5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5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5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5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5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5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5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5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6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6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6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6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6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6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6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6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6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6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7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7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7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7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7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7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7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7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7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7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8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8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8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8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8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8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8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8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8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8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9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9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9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9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9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9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9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9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9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49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0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0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0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0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0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0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0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0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0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0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1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1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1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1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1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1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1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1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1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1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2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2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2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2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2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2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2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2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2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2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3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3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3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3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3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3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3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3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3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3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4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4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4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4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4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4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4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4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4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4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5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5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5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5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5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5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5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5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5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5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6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6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6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6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6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6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6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6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6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6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7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7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7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7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7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7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7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7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7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7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8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8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8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8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8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8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8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8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8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8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9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9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9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9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9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9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9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9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9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59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0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0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0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0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0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0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0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0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0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0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1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1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1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1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1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1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1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1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1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1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2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2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2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2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2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2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2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2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2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2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3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3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3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3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3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3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3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3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3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3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4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4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4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4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4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4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4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4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4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4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5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5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5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5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5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5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5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5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5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5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6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6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6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6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6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6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6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6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6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6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7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7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7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7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7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7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7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7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7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7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8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8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8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8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8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8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8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8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8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8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9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9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9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9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9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9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9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9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9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69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0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0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0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0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0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0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0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0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0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0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1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1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1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1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1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1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1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1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1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1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2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2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2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2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2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2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2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2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2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2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3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3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3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3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3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3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3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3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3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3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4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4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4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4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4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4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4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4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4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4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5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5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5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5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5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5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5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5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5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5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6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6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6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6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6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6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6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6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6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6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7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7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7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7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7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7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7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7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7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7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8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8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8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8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8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8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8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8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8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8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9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9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9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9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9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9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9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9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9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79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0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0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0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0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0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0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0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0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0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0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1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1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1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1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1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1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1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1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1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1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2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2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2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2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2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2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2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2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2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2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3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3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3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3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3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3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3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3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3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3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4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4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4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4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4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4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4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4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4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4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5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5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5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5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5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5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5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5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5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5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6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6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6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6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6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6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6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6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6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6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7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7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7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7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7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7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7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7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7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7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8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8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8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8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8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8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8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8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8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8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9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9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9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9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9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9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9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9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9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89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0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0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0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0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0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0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0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0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0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0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1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1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1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1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1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1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1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1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1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1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2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2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2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2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2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2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2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2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2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2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3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3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3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3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3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3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3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3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3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3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4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4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4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4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4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4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4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4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4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4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5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5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5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5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5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5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5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5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5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5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6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6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6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6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6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6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6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6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6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6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7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7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7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7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7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7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7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7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7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7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8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8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8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8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8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8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8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8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8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8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9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9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9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9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9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9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9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9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9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599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0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0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0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0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0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0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0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0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0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0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1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1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1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1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1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1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1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1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1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1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2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2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2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2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2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2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2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2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2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2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3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3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3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3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3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3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3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3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3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3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4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4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4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4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4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4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4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4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4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4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5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5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5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5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5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5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5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5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5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5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6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6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6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6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6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6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6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6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6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6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7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7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7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7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7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7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7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7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7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7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8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8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8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8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8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8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8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8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8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8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9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9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9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9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9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9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9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9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9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09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0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0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0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0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0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0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0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0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0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0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1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1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1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1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1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1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1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1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1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1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2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2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2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2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2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2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2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2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2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2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3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3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3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3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3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3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3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3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3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3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4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4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4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4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4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4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4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4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4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4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5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5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5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5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5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5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5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5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5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5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6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6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6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6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6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6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6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6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6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6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7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7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7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7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7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7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7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7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7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7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8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8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8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8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8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8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8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8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8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8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9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9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9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9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9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9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9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9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9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19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0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0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0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0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0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0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0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0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0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0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1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1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1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1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1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1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1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1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1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1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2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2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2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2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2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2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2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2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2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2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3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3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3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3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3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3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3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3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3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3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4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4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4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4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4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4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4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4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4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4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5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5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5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5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5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5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5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5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5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5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6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6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6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6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6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6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6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6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6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6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7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7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7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7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7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7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7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7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7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7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8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8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8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8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8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8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8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8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8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8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9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9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9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9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9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9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9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9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9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29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0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0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0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0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0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0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0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0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0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0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1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1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1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1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1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1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1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1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1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1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2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2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2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2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2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2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2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2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2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2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3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3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3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3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3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3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3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3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3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3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4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4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4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4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4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4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4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4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4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4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5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5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5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5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5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5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5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5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5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5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6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6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6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6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6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6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6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6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6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6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7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7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7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7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7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7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7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7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7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7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8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8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8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8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8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8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8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8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8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8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9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9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9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9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9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9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9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9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9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39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0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0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0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0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0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0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0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0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0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0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1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1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1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1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1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1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1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1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1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1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2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2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2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2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2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2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2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2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2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2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3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3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3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3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3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3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3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3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3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3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4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4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4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4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4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4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4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4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4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4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5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5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5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5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5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5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5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5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5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5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6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6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6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6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6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6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6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6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6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6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7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7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7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7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7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7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7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7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7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7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8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8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8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8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8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8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8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8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8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8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9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9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9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9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9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9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9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9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9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49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0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0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0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0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0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0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0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0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0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0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1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1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1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1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1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1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1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1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1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1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2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2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2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2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2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2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2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2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2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2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3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3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3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3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3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3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3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3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3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3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4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4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4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4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4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4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4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4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4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4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5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5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5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5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5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5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5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5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5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5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6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6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6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6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6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6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6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6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6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6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7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7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7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7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7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7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7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7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7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7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8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8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8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8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8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8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8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8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8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8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9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9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9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9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9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9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9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9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9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59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0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0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0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0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0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0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0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0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0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0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1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1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1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1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1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1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1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1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1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1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2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2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2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2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2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2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2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2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2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2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3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3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3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3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3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3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3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3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3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3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4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4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4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4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4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4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4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4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4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4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5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5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5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5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5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5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5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5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5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5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6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6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6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6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6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6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6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6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6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6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7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7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7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7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7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7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7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7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7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7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8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8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8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8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8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8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8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8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8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8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9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9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9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9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9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9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9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9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9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69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0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0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0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0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0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0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0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0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0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0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1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1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1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1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1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1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1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1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1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1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2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2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2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2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2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2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2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2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2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2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3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3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3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3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3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3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3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3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3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3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4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4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4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4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4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4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4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4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4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4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5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5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5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5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5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5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5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5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5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5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6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6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6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6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6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6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6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6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6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6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7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7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7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7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7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7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7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7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7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7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8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8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8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8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8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8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8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8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8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8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9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9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9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9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9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9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9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9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9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79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0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0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0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0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0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0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0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0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0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0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1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1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1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1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1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1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1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1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1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1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2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2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2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2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2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2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2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2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2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2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3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3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3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3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3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3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3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3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3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3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4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4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4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4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4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4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4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4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4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4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5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5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5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5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5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5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5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5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5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5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6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6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6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6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6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6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6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6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6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6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7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7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7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7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7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7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7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7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7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7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8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8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8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8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8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8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8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8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8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8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9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9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9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9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9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9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9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9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9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89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0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0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0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0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0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0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0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0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0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0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1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1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1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1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1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1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1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1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1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1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2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2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2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2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2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2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2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2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2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2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3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3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3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3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3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3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3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3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3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3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4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4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4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4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4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4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4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4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4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4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5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5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5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5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5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5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5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5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5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5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6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6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6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6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6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6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6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6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6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6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7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7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7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7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7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7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7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7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7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7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8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8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8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8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8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8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8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8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8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8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9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9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9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9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9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9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9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9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9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699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0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0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0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0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0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0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0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0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0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0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1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1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1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1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1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1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1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1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1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1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2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2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2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2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2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2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2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2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2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2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3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3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3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3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3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3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3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3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3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3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4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4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4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4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4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4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4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4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4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4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5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5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5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5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5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5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5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5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5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5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6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6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6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6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6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6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6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6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6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6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7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7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7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7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7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7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7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7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7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7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8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8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8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8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8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8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8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8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8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8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9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9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9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9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9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9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9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9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9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09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0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0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0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0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0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0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0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0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0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0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1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1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1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1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1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1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1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1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1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1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2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2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2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2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2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2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2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2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2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2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3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3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3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3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3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3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3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3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3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3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4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4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4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4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4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4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4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4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4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4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5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5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5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5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5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5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5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5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5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5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6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6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6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6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6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6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6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6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6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6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7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7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7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7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7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7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7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7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7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7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8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8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8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8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8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8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8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8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8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8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9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9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9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9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9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9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9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9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9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19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0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0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0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0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0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0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0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0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0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0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1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1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1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1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1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1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1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1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1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1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2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2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2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2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2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2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2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2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2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2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3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3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3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3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3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3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3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3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3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3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4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4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4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4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4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4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4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4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4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4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5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5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5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5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5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5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5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5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5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5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6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6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6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6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6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6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6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6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6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6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7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7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7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7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7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7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7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7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7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7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8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8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8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8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8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8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8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8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8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8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9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9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9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9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9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9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9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9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9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29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0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0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0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0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0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0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0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0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0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0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1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1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1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1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1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1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1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1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1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1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2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2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2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2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2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2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2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2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2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2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3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3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3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3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3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3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3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3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3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3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4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4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4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4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4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4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4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4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4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4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5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5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5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5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5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5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5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5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5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5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6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6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6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6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6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6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6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6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6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6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7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7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7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7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7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7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7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7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7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7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8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8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8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8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8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8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8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8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8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8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9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9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9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9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9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9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9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9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9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39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0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0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0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0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0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0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0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0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0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0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1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1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1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1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1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1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1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1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1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1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2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2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2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2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2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2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2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2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2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2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3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3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3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3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3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3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3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3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3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3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4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4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4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4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4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4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4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4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4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4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5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5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5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5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5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5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5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5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5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5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6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6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6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6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6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6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6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6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6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6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7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7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7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7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7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7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7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7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7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7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8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8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8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8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8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8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8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8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8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8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9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9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9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9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9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9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9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9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9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49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0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0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0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0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0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0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0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0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0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0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1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1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1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1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1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1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1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1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1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1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2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2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2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2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2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2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2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2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2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2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3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3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3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3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3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3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3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3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3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3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4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4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4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4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4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4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4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4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4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4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5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5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5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5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5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5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5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5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5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5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6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6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6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6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6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6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6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6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6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6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7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7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7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7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7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7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7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7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7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7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8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8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8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8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8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8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8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8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8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8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9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9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9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9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9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9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9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9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9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59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0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0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0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0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0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0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0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0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0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0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1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1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1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1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1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1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1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1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1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1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2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2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2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2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2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2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2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2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2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2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3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3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3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3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3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3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3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3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3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3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4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4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4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4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4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4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4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4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4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4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5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5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5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5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5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5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5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5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5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5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6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6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6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6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6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6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6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6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6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6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7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7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7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7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7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7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7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7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7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7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8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8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8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8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8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8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8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8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8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8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9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9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9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9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9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9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9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9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9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69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0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0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0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0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0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0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0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0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0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0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1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1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1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1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1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1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1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1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1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1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2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2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2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2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2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2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2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2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2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2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3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3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3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3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3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3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3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3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3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3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4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4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4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4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4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4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4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4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4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4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5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5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5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5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5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5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5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5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5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5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6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6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6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6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6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6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6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6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6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6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7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7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7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7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7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7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7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7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7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7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8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8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8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8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8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8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8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8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8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8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9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9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9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9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9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9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9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9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9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79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0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0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0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0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0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0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0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0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0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0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1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1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1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1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1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1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1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1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1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1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2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2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2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2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2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2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2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2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2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2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3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3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3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3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3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3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3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3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3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3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4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4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4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4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4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4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4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4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4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4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5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5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5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5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5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5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5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5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5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5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6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6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6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6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6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6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6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6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6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6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7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7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7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7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7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7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7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7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7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7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8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8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8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8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8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8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8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8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8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8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9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9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9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9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9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9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9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9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9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89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0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0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0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0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0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0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0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0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0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0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1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1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1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1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1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1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1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1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1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1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2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2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2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2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2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2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2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2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2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2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3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3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3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3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3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3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3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3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3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3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4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4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4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4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4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4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4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4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4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4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5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5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5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5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5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5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5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5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5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5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6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6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6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6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6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6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6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6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6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6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7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7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7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7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7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7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7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7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7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7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8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8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8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8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8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8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8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8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8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8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9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9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9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9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9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9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9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9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9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799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0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0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0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0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0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0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0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0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0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0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1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1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1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1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1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1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1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1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1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1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2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2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2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2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2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2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2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2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2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2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3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3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3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3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3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3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3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3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3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3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4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4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4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4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4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4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4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4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4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4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5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5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5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5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5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55"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56"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57"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58"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59"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60"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61"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62"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63"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64"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65"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66"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67"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68"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69"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70"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71"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72"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73"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74"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75"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76"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77"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78"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79"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80"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81"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82"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83"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84"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85"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86"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87"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88"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89"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90"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91"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92"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93"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94"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95"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96"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97"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98"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099"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00"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01"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02"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03"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04"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05"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06"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07"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08"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09"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10"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11"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12"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13"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14"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15"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16"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17"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18"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19"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20"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21"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22"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23"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24"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25"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26"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27"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28"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29"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30"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31"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32"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33"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34"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35"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36"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37"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38"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39"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40"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41"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42"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43"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44"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45"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46"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47"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48"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49"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50"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51"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52"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53"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54"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55"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56"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57"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58"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59"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60"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61"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62"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63"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64"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65"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66"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67"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68"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69"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70"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71"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72" name="Spinner 1" descr="Spinner control for changing years." hidden="1">
          <a:extLst>
            <a:ext uri="{63B3BB69-23CF-44E3-9099-C40C66FF867C}">
              <a14:compatExt xmlns:a14="http://schemas.microsoft.com/office/drawing/2010/main" spid="_x0000_s205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73" name="AutoShape 3" descr="Spinner control for changing years." hidden="1">
          <a:extLst>
            <a:ext uri="{63B3BB69-23CF-44E3-9099-C40C66FF867C}">
              <a14:compatExt xmlns:a14="http://schemas.microsoft.com/office/drawing/2010/main" spid="_x0000_s205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74" name="AutoShape 4" descr="Spinner control for changing years." hidden="1">
          <a:extLst>
            <a:ext uri="{63B3BB69-23CF-44E3-9099-C40C66FF867C}">
              <a14:compatExt xmlns:a14="http://schemas.microsoft.com/office/drawing/2010/main" spid="_x0000_s205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75" name="AutoShape 5" descr="Spinner control for changing years." hidden="1">
          <a:extLst>
            <a:ext uri="{63B3BB69-23CF-44E3-9099-C40C66FF867C}">
              <a14:compatExt xmlns:a14="http://schemas.microsoft.com/office/drawing/2010/main" spid="_x0000_s2053"/>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76" name="AutoShape 6" descr="Spinner control for changing years." hidden="1">
          <a:extLst>
            <a:ext uri="{63B3BB69-23CF-44E3-9099-C40C66FF867C}">
              <a14:compatExt xmlns:a14="http://schemas.microsoft.com/office/drawing/2010/main" spid="_x0000_s2054"/>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77" name="AutoShape 7" descr="Spinner control for changing years." hidden="1">
          <a:extLst>
            <a:ext uri="{63B3BB69-23CF-44E3-9099-C40C66FF867C}">
              <a14:compatExt xmlns:a14="http://schemas.microsoft.com/office/drawing/2010/main" spid="_x0000_s2055"/>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78" name="AutoShape 8" descr="Spinner control for changing years." hidden="1">
          <a:extLst>
            <a:ext uri="{63B3BB69-23CF-44E3-9099-C40C66FF867C}">
              <a14:compatExt xmlns:a14="http://schemas.microsoft.com/office/drawing/2010/main" spid="_x0000_s2056"/>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79" name="AutoShape 9" descr="Spinner control for changing years." hidden="1">
          <a:extLst>
            <a:ext uri="{63B3BB69-23CF-44E3-9099-C40C66FF867C}">
              <a14:compatExt xmlns:a14="http://schemas.microsoft.com/office/drawing/2010/main" spid="_x0000_s2057"/>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80" name="AutoShape 10" descr="Spinner control for changing years." hidden="1">
          <a:extLst>
            <a:ext uri="{63B3BB69-23CF-44E3-9099-C40C66FF867C}">
              <a14:compatExt xmlns:a14="http://schemas.microsoft.com/office/drawing/2010/main" spid="_x0000_s2058"/>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81" name="AutoShape 11" descr="Spinner control for changing years." hidden="1">
          <a:extLst>
            <a:ext uri="{63B3BB69-23CF-44E3-9099-C40C66FF867C}">
              <a14:compatExt xmlns:a14="http://schemas.microsoft.com/office/drawing/2010/main" spid="_x0000_s2059"/>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82" name="AutoShape 12" descr="Spinner control for changing years." hidden="1">
          <a:extLst>
            <a:ext uri="{63B3BB69-23CF-44E3-9099-C40C66FF867C}">
              <a14:compatExt xmlns:a14="http://schemas.microsoft.com/office/drawing/2010/main" spid="_x0000_s2060"/>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83" name="AutoShape 13" descr="Spinner control for changing years." hidden="1">
          <a:extLst>
            <a:ext uri="{63B3BB69-23CF-44E3-9099-C40C66FF867C}">
              <a14:compatExt xmlns:a14="http://schemas.microsoft.com/office/drawing/2010/main" spid="_x0000_s2061"/>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84" name="AutoShape 14" descr="Spinner control for changing years." hidden="1">
          <a:extLst>
            <a:ext uri="{63B3BB69-23CF-44E3-9099-C40C66FF867C}">
              <a14:compatExt xmlns:a14="http://schemas.microsoft.com/office/drawing/2010/main" spid="_x0000_s2062"/>
            </a:ext>
          </a:extLst>
        </xdr:cNvPr>
        <xdr:cNvSpPr/>
      </xdr:nvSpPr>
      <xdr:spPr bwMode="auto">
        <a:xfrm>
          <a:off x="8667750" y="7877175"/>
          <a:ext cx="247650" cy="457200"/>
        </a:xfrm>
        <a:prstGeom prst="rect">
          <a:avLst/>
        </a:prstGeom>
        <a:noFill/>
        <a:extLst>
          <a:ext uri="{909E8E84-426E-40DD-AFC4-6F175D3DCCD1}">
            <a14:hiddenFill xmlns:a14="http://schemas.microsoft.com/office/drawing/2010/main">
              <a:solidFill>
                <a:srgbClr val="FFFFFF"/>
              </a:solidFill>
            </a14:hiddenFill>
          </a:ext>
        </a:extLst>
      </xdr:spPr>
    </xdr:sp>
    <xdr:clientData fPrintsWithSheet="0"/>
  </xdr:twoCellAnchor>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185" name="Spinner 1" hidden="1">
              <a:extLst>
                <a:ext uri="{63B3BB69-23CF-44E3-9099-C40C66FF867C}">
                  <a14:compatExt spid="_x0000_s2049"/>
                </a:ext>
              </a:extLst>
            </xdr:cNvPr>
            <xdr:cNvSpPr/>
          </xdr:nvSpPr>
          <xdr:spPr>
            <a:xfrm>
              <a:off x="0" y="0"/>
              <a:ext cx="0" cy="0"/>
            </a:xfrm>
            <a:prstGeom prst="rect">
              <a:avLst/>
            </a:prstGeom>
          </xdr:spPr>
        </xdr:sp>
        <xdr:clientData fPrintsWithSheet="0"/>
      </xdr:twoCellAnchor>
    </mc:Choice>
    <mc:Fallback/>
  </mc:AlternateContent>
  <xdr:twoCellAnchor>
    <xdr:from>
      <xdr:col>15</xdr:col>
      <xdr:colOff>38100</xdr:colOff>
      <xdr:row>16</xdr:row>
      <xdr:rowOff>152400</xdr:rowOff>
    </xdr:from>
    <xdr:to>
      <xdr:col>15</xdr:col>
      <xdr:colOff>285750</xdr:colOff>
      <xdr:row>16</xdr:row>
      <xdr:rowOff>609600</xdr:rowOff>
    </xdr:to>
    <xdr:sp macro="" textlink="">
      <xdr:nvSpPr>
        <xdr:cNvPr id="8186"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87"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88"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89"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90"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91"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92"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93"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94"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95"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96"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97"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198"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editAs="oneCell">
    <xdr:from>
      <xdr:col>7</xdr:col>
      <xdr:colOff>47625</xdr:colOff>
      <xdr:row>3</xdr:row>
      <xdr:rowOff>9525</xdr:rowOff>
    </xdr:from>
    <xdr:to>
      <xdr:col>9</xdr:col>
      <xdr:colOff>0</xdr:colOff>
      <xdr:row>9</xdr:row>
      <xdr:rowOff>28575</xdr:rowOff>
    </xdr:to>
    <xdr:pic>
      <xdr:nvPicPr>
        <xdr:cNvPr id="8199" name="Picture 2479"/>
        <xdr:cNvPicPr>
          <a:picLocks noChangeAspect="1" noChangeArrowheads="1"/>
          <a:extLst/>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14850" y="638175"/>
          <a:ext cx="895350" cy="99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38100</xdr:colOff>
      <xdr:row>16</xdr:row>
      <xdr:rowOff>152400</xdr:rowOff>
    </xdr:from>
    <xdr:to>
      <xdr:col>15</xdr:col>
      <xdr:colOff>285750</xdr:colOff>
      <xdr:row>16</xdr:row>
      <xdr:rowOff>609600</xdr:rowOff>
    </xdr:to>
    <xdr:sp macro="" textlink="">
      <xdr:nvSpPr>
        <xdr:cNvPr id="8200"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01"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02"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03"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04"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05"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06"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07"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08"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09"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10"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11"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12"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13"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14"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15"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16"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17"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18"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19"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20"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21"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22"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23"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24"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25"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26"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27"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28"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29"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30"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31"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32"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33"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34"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35"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36"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37"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38"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39"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40"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41"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42"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43"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44"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45"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46"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47"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48"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49"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50"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51"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52"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53"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54"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55"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56"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57"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58"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59"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60"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61"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62"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63"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64"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65"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66"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67"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68"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69"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70"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71"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72"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73"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74"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75"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76"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77"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78"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79"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80"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81"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82"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83"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84"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85"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86"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87"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88"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89"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90"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91"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92"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93"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94"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95"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96"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97"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98"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299"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00"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01"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02"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03"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04"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05"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06"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07"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08"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09"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10"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11"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12"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13"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14"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15"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16"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17"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18"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19"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20"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21"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22"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23"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24"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25"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26"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27"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28"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29"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30"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31"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32"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33"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34"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35"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36"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37"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38"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39"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40"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41"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42"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43"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44"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45"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46"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47"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48"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49"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50"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51"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52"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53"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54"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55"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56"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57"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58"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59"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60"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61"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62"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63"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64"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65"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66"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67"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68"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69"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70"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71"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72"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73"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74"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75"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76"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77"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78"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79"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80"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81"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82"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83"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84"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85"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86"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87"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88"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89"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90"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91"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92"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93"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94"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95"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96"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97"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98"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399"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00"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01"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02"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03"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04"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05"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06"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07"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08"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09"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10"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11"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12"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13"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14"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15"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16"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17"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18"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19"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20"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21"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22"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23"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24"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25"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26"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27"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28"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29"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30"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31"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32"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33"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34"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35"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36"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37"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38"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39"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40"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41"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42"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43"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44"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45"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38100</xdr:colOff>
      <xdr:row>16</xdr:row>
      <xdr:rowOff>152400</xdr:rowOff>
    </xdr:from>
    <xdr:to>
      <xdr:col>15</xdr:col>
      <xdr:colOff>285750</xdr:colOff>
      <xdr:row>16</xdr:row>
      <xdr:rowOff>609600</xdr:rowOff>
    </xdr:to>
    <xdr:sp macro="" textlink="">
      <xdr:nvSpPr>
        <xdr:cNvPr id="8446"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47"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48"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49"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50"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51"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52"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53"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54"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55"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56"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57"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58"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59"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60"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61"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62"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63"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64"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65"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66"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67"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68"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69"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70"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71"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72"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73"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74"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75"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76"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77"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78"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79"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80"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81"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82"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83"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84"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85"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86"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87"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88"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89"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90"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91"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92"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93"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94"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95"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96"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97"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98"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499"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00"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01"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02"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03"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04"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05"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06"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07"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08"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09"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10"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11"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12" name="Spinner 1" hidden="1">
          <a:extLst>
            <a:ext uri="{63B3BB69-23CF-44E3-9099-C40C66FF867C}">
              <a14:compatExt xmlns:a14="http://schemas.microsoft.com/office/drawing/2010/main" spid="_x0000_s205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13" name="AutoShape 3" hidden="1">
          <a:extLst>
            <a:ext uri="{63B3BB69-23CF-44E3-9099-C40C66FF867C}">
              <a14:compatExt xmlns:a14="http://schemas.microsoft.com/office/drawing/2010/main" spid="_x0000_s205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14" name="AutoShape 4" hidden="1">
          <a:extLst>
            <a:ext uri="{63B3BB69-23CF-44E3-9099-C40C66FF867C}">
              <a14:compatExt xmlns:a14="http://schemas.microsoft.com/office/drawing/2010/main" spid="_x0000_s2052"/>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15" name="AutoShape 5" hidden="1">
          <a:extLst>
            <a:ext uri="{63B3BB69-23CF-44E3-9099-C40C66FF867C}">
              <a14:compatExt xmlns:a14="http://schemas.microsoft.com/office/drawing/2010/main" spid="_x0000_s2053"/>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16" name="AutoShape 6" hidden="1">
          <a:extLst>
            <a:ext uri="{63B3BB69-23CF-44E3-9099-C40C66FF867C}">
              <a14:compatExt xmlns:a14="http://schemas.microsoft.com/office/drawing/2010/main" spid="_x0000_s2054"/>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17" name="AutoShape 7" hidden="1">
          <a:extLst>
            <a:ext uri="{63B3BB69-23CF-44E3-9099-C40C66FF867C}">
              <a14:compatExt xmlns:a14="http://schemas.microsoft.com/office/drawing/2010/main" spid="_x0000_s2055"/>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18" name="AutoShape 8" hidden="1">
          <a:extLst>
            <a:ext uri="{63B3BB69-23CF-44E3-9099-C40C66FF867C}">
              <a14:compatExt xmlns:a14="http://schemas.microsoft.com/office/drawing/2010/main" spid="_x0000_s2056"/>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19" name="AutoShape 9" hidden="1">
          <a:extLst>
            <a:ext uri="{63B3BB69-23CF-44E3-9099-C40C66FF867C}">
              <a14:compatExt xmlns:a14="http://schemas.microsoft.com/office/drawing/2010/main" spid="_x0000_s2057"/>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20" name="AutoShape 10" hidden="1">
          <a:extLst>
            <a:ext uri="{63B3BB69-23CF-44E3-9099-C40C66FF867C}">
              <a14:compatExt xmlns:a14="http://schemas.microsoft.com/office/drawing/2010/main" spid="_x0000_s2058"/>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21" name="AutoShape 11" hidden="1">
          <a:extLst>
            <a:ext uri="{63B3BB69-23CF-44E3-9099-C40C66FF867C}">
              <a14:compatExt xmlns:a14="http://schemas.microsoft.com/office/drawing/2010/main" spid="_x0000_s2059"/>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22" name="AutoShape 12" hidden="1">
          <a:extLst>
            <a:ext uri="{63B3BB69-23CF-44E3-9099-C40C66FF867C}">
              <a14:compatExt xmlns:a14="http://schemas.microsoft.com/office/drawing/2010/main" spid="_x0000_s2060"/>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23" name="AutoShape 13" hidden="1">
          <a:extLst>
            <a:ext uri="{63B3BB69-23CF-44E3-9099-C40C66FF867C}">
              <a14:compatExt xmlns:a14="http://schemas.microsoft.com/office/drawing/2010/main" spid="_x0000_s2061"/>
            </a:ext>
          </a:extLst>
        </xdr:cNvPr>
        <xdr:cNvSpPr/>
      </xdr:nvSpPr>
      <xdr:spPr>
        <a:xfrm>
          <a:off x="0" y="0"/>
          <a:ext cx="0" cy="0"/>
        </a:xfrm>
        <a:prstGeom prst="rect">
          <a:avLst/>
        </a:prstGeom>
      </xdr:spPr>
    </xdr:sp>
    <xdr:clientData fPrintsWithSheet="0"/>
  </xdr:twoCellAnchor>
  <xdr:twoCellAnchor>
    <xdr:from>
      <xdr:col>15</xdr:col>
      <xdr:colOff>0</xdr:colOff>
      <xdr:row>16</xdr:row>
      <xdr:rowOff>142875</xdr:rowOff>
    </xdr:from>
    <xdr:to>
      <xdr:col>15</xdr:col>
      <xdr:colOff>247650</xdr:colOff>
      <xdr:row>16</xdr:row>
      <xdr:rowOff>600075</xdr:rowOff>
    </xdr:to>
    <xdr:sp macro="" textlink="">
      <xdr:nvSpPr>
        <xdr:cNvPr id="8524" name="AutoShape 14" hidden="1">
          <a:extLst>
            <a:ext uri="{63B3BB69-23CF-44E3-9099-C40C66FF867C}">
              <a14:compatExt xmlns:a14="http://schemas.microsoft.com/office/drawing/2010/main" spid="_x0000_s2062"/>
            </a:ext>
          </a:extLst>
        </xdr:cNvPr>
        <xdr:cNvSpPr/>
      </xdr:nvSpPr>
      <xdr:spPr>
        <a:xfrm>
          <a:off x="0" y="0"/>
          <a:ext cx="0" cy="0"/>
        </a:xfrm>
        <a:prstGeom prst="rect">
          <a:avLst/>
        </a:prstGeom>
      </xdr:spPr>
    </xdr:sp>
    <xdr:clientData fPrintsWithSheet="0"/>
  </xdr:twoCellAnchor>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25" name="Spinner 1" hidden="1">
              <a:extLst>
                <a:ext uri="{63B3BB69-23CF-44E3-9099-C40C66FF867C}">
                  <a14:compatExt spid="_x0000_s2050"/>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26" name="AutoShape 3" hidden="1">
              <a:extLst>
                <a:ext uri="{63B3BB69-23CF-44E3-9099-C40C66FF867C}">
                  <a14:compatExt spid="_x0000_s2051"/>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27" name="AutoShape 4" hidden="1">
              <a:extLst>
                <a:ext uri="{63B3BB69-23CF-44E3-9099-C40C66FF867C}">
                  <a14:compatExt spid="_x0000_s2052"/>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28" name="AutoShape 5" hidden="1">
              <a:extLst>
                <a:ext uri="{63B3BB69-23CF-44E3-9099-C40C66FF867C}">
                  <a14:compatExt spid="_x0000_s2053"/>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29" name="AutoShape 6" hidden="1">
              <a:extLst>
                <a:ext uri="{63B3BB69-23CF-44E3-9099-C40C66FF867C}">
                  <a14:compatExt spid="_x0000_s2054"/>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30" name="AutoShape 7" hidden="1">
              <a:extLst>
                <a:ext uri="{63B3BB69-23CF-44E3-9099-C40C66FF867C}">
                  <a14:compatExt spid="_x0000_s2055"/>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31" name="AutoShape 8" hidden="1">
              <a:extLst>
                <a:ext uri="{63B3BB69-23CF-44E3-9099-C40C66FF867C}">
                  <a14:compatExt spid="_x0000_s2056"/>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32" name="AutoShape 9" hidden="1">
              <a:extLst>
                <a:ext uri="{63B3BB69-23CF-44E3-9099-C40C66FF867C}">
                  <a14:compatExt spid="_x0000_s2057"/>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33" name="AutoShape 10" hidden="1">
              <a:extLst>
                <a:ext uri="{63B3BB69-23CF-44E3-9099-C40C66FF867C}">
                  <a14:compatExt spid="_x0000_s2058"/>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34" name="AutoShape 11" hidden="1">
              <a:extLst>
                <a:ext uri="{63B3BB69-23CF-44E3-9099-C40C66FF867C}">
                  <a14:compatExt spid="_x0000_s2059"/>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35" name="AutoShape 12" hidden="1">
              <a:extLst>
                <a:ext uri="{63B3BB69-23CF-44E3-9099-C40C66FF867C}">
                  <a14:compatExt spid="_x0000_s2060"/>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36" name="AutoShape 13" hidden="1">
              <a:extLst>
                <a:ext uri="{63B3BB69-23CF-44E3-9099-C40C66FF867C}">
                  <a14:compatExt spid="_x0000_s2061"/>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0</xdr:colOff>
          <xdr:row>16</xdr:row>
          <xdr:rowOff>142875</xdr:rowOff>
        </xdr:from>
        <xdr:to>
          <xdr:col>15</xdr:col>
          <xdr:colOff>247650</xdr:colOff>
          <xdr:row>16</xdr:row>
          <xdr:rowOff>600075</xdr:rowOff>
        </xdr:to>
        <xdr:sp macro="" textlink="">
          <xdr:nvSpPr>
            <xdr:cNvPr id="8537" name="AutoShape 14" hidden="1">
              <a:extLst>
                <a:ext uri="{63B3BB69-23CF-44E3-9099-C40C66FF867C}">
                  <a14:compatExt spid="_x0000_s2062"/>
                </a:ext>
              </a:extLst>
            </xdr:cNvPr>
            <xdr:cNvSpPr/>
          </xdr:nvSpPr>
          <xdr:spPr>
            <a:xfrm>
              <a:off x="0" y="0"/>
              <a:ext cx="0" cy="0"/>
            </a:xfrm>
            <a:prstGeom prst="rect">
              <a:avLst/>
            </a:prstGeom>
          </xdr:spPr>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istrator\Documents\DU%20LIEU%20CU\Attendance%20calendar%20Angel%20201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2015"/>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OD15"/>
  <sheetViews>
    <sheetView view="pageBreakPreview" topLeftCell="NC1" zoomScale="66" zoomScaleNormal="106" zoomScaleSheetLayoutView="66" workbookViewId="0">
      <selection activeCell="NU5" sqref="NU5"/>
    </sheetView>
  </sheetViews>
  <sheetFormatPr defaultRowHeight="15" x14ac:dyDescent="0.25"/>
  <cols>
    <col min="388" max="388" width="13.7109375" customWidth="1"/>
  </cols>
  <sheetData>
    <row r="2" spans="2:394" x14ac:dyDescent="0.25">
      <c r="I2" s="71"/>
    </row>
    <row r="4" spans="2:394" x14ac:dyDescent="0.25">
      <c r="B4" s="77" t="s">
        <v>18</v>
      </c>
      <c r="C4" s="77">
        <v>1</v>
      </c>
      <c r="D4" s="77">
        <v>2</v>
      </c>
      <c r="E4" s="77">
        <v>3</v>
      </c>
      <c r="F4" s="77">
        <v>4</v>
      </c>
      <c r="G4" s="77">
        <v>5</v>
      </c>
      <c r="H4" s="77">
        <v>6</v>
      </c>
      <c r="I4" s="77">
        <v>7</v>
      </c>
      <c r="J4" s="77">
        <v>8</v>
      </c>
      <c r="K4" s="77">
        <v>9</v>
      </c>
      <c r="L4" s="77">
        <v>10</v>
      </c>
      <c r="M4" s="77">
        <v>11</v>
      </c>
      <c r="N4" s="77">
        <v>12</v>
      </c>
      <c r="O4" s="77">
        <v>13</v>
      </c>
      <c r="P4" s="77">
        <v>14</v>
      </c>
      <c r="Q4" s="77">
        <v>15</v>
      </c>
      <c r="R4" s="77">
        <v>16</v>
      </c>
      <c r="S4" s="77">
        <v>17</v>
      </c>
      <c r="T4" s="77">
        <v>18</v>
      </c>
      <c r="U4" s="77">
        <v>19</v>
      </c>
      <c r="V4" s="77">
        <v>20</v>
      </c>
      <c r="W4" s="77">
        <v>21</v>
      </c>
      <c r="X4" s="77">
        <v>22</v>
      </c>
      <c r="Y4" s="77">
        <v>23</v>
      </c>
      <c r="Z4" s="77">
        <v>24</v>
      </c>
      <c r="AA4" s="77">
        <v>25</v>
      </c>
      <c r="AB4" s="77">
        <v>26</v>
      </c>
      <c r="AC4" s="77">
        <v>27</v>
      </c>
      <c r="AD4" s="77">
        <v>28</v>
      </c>
      <c r="AE4" s="77">
        <v>29</v>
      </c>
      <c r="AF4" s="77">
        <v>30</v>
      </c>
      <c r="AG4" s="77">
        <v>31</v>
      </c>
      <c r="AH4" s="77">
        <v>32</v>
      </c>
      <c r="AI4" s="77">
        <v>33</v>
      </c>
      <c r="AJ4" s="77">
        <v>34</v>
      </c>
      <c r="AK4" s="77">
        <v>35</v>
      </c>
      <c r="AL4" s="77">
        <v>36</v>
      </c>
      <c r="AM4" s="77">
        <v>37</v>
      </c>
      <c r="AN4" s="77">
        <v>38</v>
      </c>
      <c r="AO4" s="77">
        <v>39</v>
      </c>
      <c r="AP4" s="77">
        <v>40</v>
      </c>
      <c r="AQ4" s="77">
        <v>41</v>
      </c>
      <c r="AR4" s="77">
        <v>42</v>
      </c>
      <c r="AS4" s="77">
        <v>43</v>
      </c>
      <c r="AT4" s="77">
        <v>44</v>
      </c>
      <c r="AU4" s="77">
        <v>45</v>
      </c>
      <c r="AV4" s="77">
        <v>46</v>
      </c>
      <c r="AW4" s="77">
        <v>47</v>
      </c>
      <c r="AX4" s="77">
        <v>48</v>
      </c>
      <c r="AY4" s="77">
        <v>49</v>
      </c>
      <c r="AZ4" s="77">
        <v>50</v>
      </c>
      <c r="BA4" s="77">
        <v>51</v>
      </c>
      <c r="BB4" s="77">
        <v>52</v>
      </c>
      <c r="BC4" s="77">
        <v>53</v>
      </c>
      <c r="BD4" s="77">
        <v>54</v>
      </c>
      <c r="BE4" s="77">
        <v>55</v>
      </c>
      <c r="BF4" s="77">
        <v>56</v>
      </c>
      <c r="BG4" s="77">
        <v>57</v>
      </c>
      <c r="BH4" s="77">
        <v>58</v>
      </c>
      <c r="BI4" s="77">
        <v>59</v>
      </c>
      <c r="BJ4" s="77">
        <v>60</v>
      </c>
      <c r="BK4" s="77">
        <v>61</v>
      </c>
      <c r="BL4" s="77">
        <v>62</v>
      </c>
      <c r="BM4" s="77">
        <v>63</v>
      </c>
      <c r="BN4" s="77">
        <v>64</v>
      </c>
      <c r="BO4" s="77">
        <v>65</v>
      </c>
      <c r="BP4" s="77">
        <v>66</v>
      </c>
      <c r="BQ4" s="77">
        <v>67</v>
      </c>
      <c r="BR4" s="77">
        <v>68</v>
      </c>
      <c r="BS4" s="77">
        <v>69</v>
      </c>
      <c r="BT4" s="77">
        <v>70</v>
      </c>
      <c r="BU4" s="77">
        <v>71</v>
      </c>
      <c r="BV4" s="77">
        <v>72</v>
      </c>
      <c r="BW4" s="77">
        <v>73</v>
      </c>
      <c r="BX4" s="77">
        <v>74</v>
      </c>
      <c r="BY4" s="77">
        <v>75</v>
      </c>
      <c r="BZ4" s="77">
        <v>76</v>
      </c>
      <c r="CA4" s="77">
        <v>77</v>
      </c>
      <c r="CB4" s="77">
        <v>78</v>
      </c>
      <c r="CC4" s="77">
        <v>79</v>
      </c>
      <c r="CD4" s="77">
        <v>80</v>
      </c>
      <c r="CE4" s="77">
        <v>81</v>
      </c>
      <c r="CF4" s="77">
        <v>82</v>
      </c>
      <c r="CG4" s="77">
        <v>83</v>
      </c>
      <c r="CH4" s="77">
        <v>84</v>
      </c>
      <c r="CI4" s="77">
        <v>85</v>
      </c>
      <c r="CJ4" s="77">
        <v>86</v>
      </c>
      <c r="CK4" s="77">
        <v>87</v>
      </c>
      <c r="CL4" s="77">
        <v>88</v>
      </c>
      <c r="CM4" s="77">
        <v>89</v>
      </c>
      <c r="CN4" s="77">
        <v>90</v>
      </c>
      <c r="CO4" s="77">
        <v>91</v>
      </c>
      <c r="CP4" s="77">
        <v>92</v>
      </c>
      <c r="CQ4" s="77">
        <v>93</v>
      </c>
      <c r="CR4" s="77">
        <v>94</v>
      </c>
      <c r="CS4" s="77">
        <v>95</v>
      </c>
      <c r="CT4" s="77">
        <v>96</v>
      </c>
      <c r="CU4" s="77">
        <v>97</v>
      </c>
      <c r="CV4" s="77">
        <v>98</v>
      </c>
      <c r="CW4" s="77">
        <v>99</v>
      </c>
      <c r="CX4" s="77">
        <v>100</v>
      </c>
      <c r="CY4" s="77">
        <v>101</v>
      </c>
      <c r="CZ4" s="77">
        <v>102</v>
      </c>
      <c r="DA4" s="77">
        <v>103</v>
      </c>
      <c r="DB4" s="77">
        <v>104</v>
      </c>
      <c r="DC4" s="77">
        <v>105</v>
      </c>
      <c r="DD4" s="77">
        <v>106</v>
      </c>
      <c r="DE4" s="77">
        <v>107</v>
      </c>
      <c r="DF4" s="77">
        <v>108</v>
      </c>
      <c r="DG4" s="77">
        <v>109</v>
      </c>
      <c r="DH4" s="77">
        <v>110</v>
      </c>
      <c r="DI4" s="77">
        <v>111</v>
      </c>
      <c r="DJ4" s="77">
        <v>112</v>
      </c>
      <c r="DK4" s="77">
        <v>113</v>
      </c>
      <c r="DL4" s="77">
        <v>114</v>
      </c>
      <c r="DM4" s="77">
        <v>115</v>
      </c>
      <c r="DN4" s="77">
        <v>116</v>
      </c>
      <c r="DO4" s="77">
        <v>117</v>
      </c>
      <c r="DP4" s="77">
        <v>118</v>
      </c>
      <c r="DQ4" s="77">
        <v>119</v>
      </c>
      <c r="DR4" s="77">
        <v>120</v>
      </c>
      <c r="DS4" s="77">
        <v>121</v>
      </c>
      <c r="DT4" s="77">
        <v>122</v>
      </c>
      <c r="DU4" s="77">
        <v>123</v>
      </c>
      <c r="DV4" s="77">
        <v>124</v>
      </c>
      <c r="DW4" s="77">
        <v>125</v>
      </c>
      <c r="DX4" s="77">
        <v>126</v>
      </c>
      <c r="DY4" s="77">
        <v>127</v>
      </c>
      <c r="DZ4" s="77">
        <v>128</v>
      </c>
      <c r="EA4" s="77">
        <v>129</v>
      </c>
      <c r="EB4" s="77">
        <v>130</v>
      </c>
      <c r="EC4" s="77">
        <v>131</v>
      </c>
      <c r="ED4" s="77">
        <v>132</v>
      </c>
      <c r="EE4" s="77">
        <v>133</v>
      </c>
      <c r="EF4" s="77">
        <v>134</v>
      </c>
      <c r="EG4" s="77">
        <v>135</v>
      </c>
      <c r="EH4" s="77">
        <v>136</v>
      </c>
      <c r="EI4" s="77">
        <v>137</v>
      </c>
      <c r="EJ4" s="77">
        <v>138</v>
      </c>
      <c r="EK4" s="77">
        <v>139</v>
      </c>
      <c r="EL4" s="77">
        <v>140</v>
      </c>
      <c r="EM4" s="77">
        <v>141</v>
      </c>
      <c r="EN4" s="77">
        <v>142</v>
      </c>
      <c r="EO4" s="77">
        <v>143</v>
      </c>
      <c r="EP4" s="77">
        <v>144</v>
      </c>
      <c r="EQ4" s="77">
        <v>145</v>
      </c>
      <c r="ER4" s="77">
        <v>146</v>
      </c>
      <c r="ES4" s="77">
        <v>147</v>
      </c>
      <c r="ET4" s="77">
        <v>148</v>
      </c>
      <c r="EU4" s="77">
        <v>149</v>
      </c>
      <c r="EV4" s="77">
        <v>150</v>
      </c>
      <c r="EW4" s="77">
        <v>151</v>
      </c>
      <c r="EX4" s="77">
        <v>152</v>
      </c>
      <c r="EY4" s="77">
        <v>153</v>
      </c>
      <c r="EZ4" s="77">
        <v>154</v>
      </c>
      <c r="FA4" s="77">
        <v>155</v>
      </c>
      <c r="FB4" s="77">
        <v>156</v>
      </c>
      <c r="FC4" s="77">
        <v>157</v>
      </c>
      <c r="FD4" s="77">
        <v>158</v>
      </c>
      <c r="FE4" s="77">
        <v>159</v>
      </c>
      <c r="FF4" s="77">
        <v>160</v>
      </c>
      <c r="FG4" s="77">
        <v>161</v>
      </c>
      <c r="FH4" s="77">
        <v>162</v>
      </c>
      <c r="FI4" s="77">
        <v>163</v>
      </c>
      <c r="FJ4" s="77">
        <v>164</v>
      </c>
      <c r="FK4" s="77">
        <v>165</v>
      </c>
      <c r="FL4" s="77">
        <v>166</v>
      </c>
      <c r="FM4" s="77">
        <v>167</v>
      </c>
      <c r="FN4" s="77">
        <v>168</v>
      </c>
      <c r="FO4" s="77">
        <v>169</v>
      </c>
      <c r="FP4" s="77">
        <v>170</v>
      </c>
      <c r="FQ4" s="77">
        <v>171</v>
      </c>
      <c r="FR4" s="77">
        <v>172</v>
      </c>
      <c r="FS4" s="77">
        <v>173</v>
      </c>
      <c r="FT4" s="77">
        <v>174</v>
      </c>
      <c r="FU4" s="77">
        <v>175</v>
      </c>
      <c r="FV4" s="77">
        <v>176</v>
      </c>
      <c r="FW4" s="77">
        <v>177</v>
      </c>
      <c r="FX4" s="77">
        <v>178</v>
      </c>
      <c r="FY4" s="77">
        <v>179</v>
      </c>
      <c r="FZ4" s="77">
        <v>180</v>
      </c>
      <c r="GA4" s="77">
        <v>181</v>
      </c>
      <c r="GB4" s="77">
        <v>182</v>
      </c>
      <c r="GC4" s="77">
        <v>183</v>
      </c>
      <c r="GD4" s="77">
        <v>184</v>
      </c>
      <c r="GE4" s="77">
        <v>185</v>
      </c>
      <c r="GF4" s="77">
        <v>186</v>
      </c>
      <c r="GG4" s="77">
        <v>187</v>
      </c>
      <c r="GH4" s="77">
        <v>188</v>
      </c>
      <c r="GI4" s="77">
        <v>189</v>
      </c>
      <c r="GJ4" s="77">
        <v>190</v>
      </c>
      <c r="GK4" s="77">
        <v>191</v>
      </c>
      <c r="GL4" s="77">
        <v>192</v>
      </c>
      <c r="GM4" s="77">
        <v>193</v>
      </c>
      <c r="GN4" s="77">
        <v>194</v>
      </c>
      <c r="GO4" s="77">
        <v>195</v>
      </c>
      <c r="GP4" s="77">
        <v>196</v>
      </c>
      <c r="GQ4" s="77">
        <v>197</v>
      </c>
      <c r="GR4" s="77">
        <v>198</v>
      </c>
      <c r="GS4" s="77">
        <v>199</v>
      </c>
      <c r="GT4" s="77">
        <v>200</v>
      </c>
      <c r="GU4" s="77">
        <v>201</v>
      </c>
      <c r="GV4" s="77">
        <v>202</v>
      </c>
      <c r="GW4" s="77">
        <v>203</v>
      </c>
      <c r="GX4" s="77">
        <v>204</v>
      </c>
      <c r="GY4" s="77">
        <v>205</v>
      </c>
      <c r="GZ4" s="77">
        <v>206</v>
      </c>
      <c r="HA4" s="77">
        <v>207</v>
      </c>
      <c r="HB4" s="77">
        <v>208</v>
      </c>
      <c r="HC4" s="77">
        <v>209</v>
      </c>
      <c r="HD4" s="77">
        <v>210</v>
      </c>
      <c r="HE4" s="77">
        <v>211</v>
      </c>
      <c r="HF4" s="77">
        <v>212</v>
      </c>
      <c r="HG4" s="77">
        <v>213</v>
      </c>
      <c r="HH4" s="77">
        <v>214</v>
      </c>
      <c r="HI4" s="77">
        <v>215</v>
      </c>
      <c r="HJ4" s="77">
        <v>216</v>
      </c>
      <c r="HK4" s="77">
        <v>217</v>
      </c>
      <c r="HL4" s="77">
        <v>218</v>
      </c>
      <c r="HM4" s="77">
        <v>219</v>
      </c>
      <c r="HN4" s="77">
        <v>220</v>
      </c>
      <c r="HO4" s="77">
        <v>221</v>
      </c>
      <c r="HP4" s="77">
        <v>222</v>
      </c>
      <c r="HQ4" s="77">
        <v>223</v>
      </c>
      <c r="HR4" s="77">
        <v>224</v>
      </c>
      <c r="HS4" s="77">
        <v>225</v>
      </c>
      <c r="HT4" s="77">
        <v>226</v>
      </c>
      <c r="HU4" s="77">
        <v>227</v>
      </c>
      <c r="HV4" s="77">
        <v>228</v>
      </c>
      <c r="HW4" s="77">
        <v>229</v>
      </c>
      <c r="HX4" s="77">
        <v>230</v>
      </c>
      <c r="HY4" s="77">
        <v>231</v>
      </c>
      <c r="HZ4" s="77">
        <v>232</v>
      </c>
      <c r="IA4" s="77">
        <v>233</v>
      </c>
      <c r="IB4" s="77">
        <v>234</v>
      </c>
      <c r="IC4" s="77">
        <v>235</v>
      </c>
      <c r="ID4" s="77">
        <v>236</v>
      </c>
      <c r="IE4" s="77">
        <v>237</v>
      </c>
      <c r="IF4" s="77">
        <v>238</v>
      </c>
      <c r="IG4" s="77">
        <v>239</v>
      </c>
      <c r="IH4" s="77">
        <v>240</v>
      </c>
      <c r="II4" s="77">
        <v>241</v>
      </c>
      <c r="IJ4" s="77">
        <v>242</v>
      </c>
      <c r="IK4" s="77">
        <v>243</v>
      </c>
      <c r="IL4" s="77">
        <v>244</v>
      </c>
      <c r="IM4" s="77">
        <v>245</v>
      </c>
      <c r="IN4" s="77">
        <v>246</v>
      </c>
      <c r="IO4" s="77">
        <v>247</v>
      </c>
      <c r="IP4" s="77">
        <v>248</v>
      </c>
      <c r="IQ4" s="77">
        <v>249</v>
      </c>
      <c r="IR4" s="77">
        <v>250</v>
      </c>
      <c r="IS4" s="77">
        <v>251</v>
      </c>
      <c r="IT4" s="77">
        <v>252</v>
      </c>
      <c r="IU4" s="77">
        <v>253</v>
      </c>
      <c r="IV4" s="77">
        <v>254</v>
      </c>
      <c r="IW4" s="77">
        <v>255</v>
      </c>
      <c r="IX4" s="77">
        <v>256</v>
      </c>
      <c r="IY4" s="77">
        <v>257</v>
      </c>
      <c r="IZ4" s="77">
        <v>258</v>
      </c>
      <c r="JA4" s="77">
        <v>259</v>
      </c>
      <c r="JB4" s="77">
        <v>260</v>
      </c>
      <c r="JC4" s="77">
        <v>261</v>
      </c>
      <c r="JD4" s="77">
        <v>262</v>
      </c>
      <c r="JE4" s="77">
        <v>263</v>
      </c>
      <c r="JF4" s="77">
        <v>264</v>
      </c>
      <c r="JG4" s="77">
        <v>265</v>
      </c>
      <c r="JH4" s="77">
        <v>266</v>
      </c>
      <c r="JI4" s="77">
        <v>267</v>
      </c>
      <c r="JJ4" s="77">
        <v>268</v>
      </c>
      <c r="JK4" s="77">
        <v>269</v>
      </c>
      <c r="JL4" s="77">
        <v>270</v>
      </c>
      <c r="JM4" s="77">
        <v>271</v>
      </c>
      <c r="JN4" s="77">
        <v>272</v>
      </c>
      <c r="JO4" s="77">
        <v>273</v>
      </c>
      <c r="JP4" s="77">
        <v>274</v>
      </c>
      <c r="JQ4" s="77">
        <v>275</v>
      </c>
      <c r="JR4" s="77">
        <v>276</v>
      </c>
      <c r="JS4" s="77">
        <v>277</v>
      </c>
      <c r="JT4" s="77">
        <v>278</v>
      </c>
      <c r="JU4" s="77">
        <v>279</v>
      </c>
      <c r="JV4" s="77">
        <v>280</v>
      </c>
      <c r="JW4" s="77">
        <v>281</v>
      </c>
      <c r="JX4" s="77">
        <v>282</v>
      </c>
      <c r="JY4" s="77">
        <v>283</v>
      </c>
      <c r="JZ4" s="77">
        <v>284</v>
      </c>
      <c r="KA4" s="77">
        <v>285</v>
      </c>
      <c r="KB4" s="77">
        <v>286</v>
      </c>
      <c r="KC4" s="77">
        <v>287</v>
      </c>
      <c r="KD4" s="77">
        <v>288</v>
      </c>
      <c r="KE4" s="77">
        <v>289</v>
      </c>
      <c r="KF4" s="77">
        <v>290</v>
      </c>
      <c r="KG4" s="77">
        <v>291</v>
      </c>
      <c r="KH4" s="77">
        <v>292</v>
      </c>
      <c r="KI4" s="77">
        <v>293</v>
      </c>
      <c r="KJ4" s="77">
        <v>294</v>
      </c>
      <c r="KK4" s="77">
        <v>295</v>
      </c>
      <c r="KL4" s="77">
        <v>296</v>
      </c>
      <c r="KM4" s="77">
        <v>297</v>
      </c>
      <c r="KN4" s="77">
        <v>298</v>
      </c>
      <c r="KO4" s="77">
        <v>299</v>
      </c>
      <c r="KP4" s="77">
        <v>300</v>
      </c>
      <c r="KQ4" s="77">
        <v>301</v>
      </c>
      <c r="KR4" s="77">
        <v>302</v>
      </c>
      <c r="KS4" s="77">
        <v>303</v>
      </c>
      <c r="KT4" s="77">
        <v>304</v>
      </c>
      <c r="KU4" s="77">
        <v>305</v>
      </c>
      <c r="KV4" s="77">
        <v>306</v>
      </c>
      <c r="KW4" s="77">
        <v>307</v>
      </c>
      <c r="KX4" s="77">
        <v>308</v>
      </c>
      <c r="KY4" s="77">
        <v>309</v>
      </c>
      <c r="KZ4" s="77">
        <v>310</v>
      </c>
      <c r="LA4" s="77">
        <v>311</v>
      </c>
      <c r="LB4" s="77">
        <v>312</v>
      </c>
      <c r="LC4" s="77">
        <v>313</v>
      </c>
      <c r="LD4" s="77">
        <v>314</v>
      </c>
      <c r="LE4" s="77">
        <v>315</v>
      </c>
      <c r="LF4" s="77">
        <v>316</v>
      </c>
      <c r="LG4" s="77">
        <v>317</v>
      </c>
      <c r="LH4" s="77">
        <v>318</v>
      </c>
      <c r="LI4" s="77">
        <v>319</v>
      </c>
      <c r="LJ4" s="77">
        <v>320</v>
      </c>
      <c r="LK4" s="77">
        <v>321</v>
      </c>
      <c r="LL4" s="77">
        <v>322</v>
      </c>
      <c r="LM4" s="77">
        <v>323</v>
      </c>
      <c r="LN4" s="77">
        <v>324</v>
      </c>
      <c r="LO4" s="77">
        <v>325</v>
      </c>
      <c r="LP4" s="77">
        <v>326</v>
      </c>
      <c r="LQ4" s="77">
        <v>327</v>
      </c>
      <c r="LR4" s="77">
        <v>328</v>
      </c>
      <c r="LS4" s="77">
        <v>329</v>
      </c>
      <c r="LT4" s="77">
        <v>330</v>
      </c>
      <c r="LU4" s="77">
        <v>331</v>
      </c>
      <c r="LV4" s="77">
        <v>332</v>
      </c>
      <c r="LW4" s="77">
        <v>333</v>
      </c>
      <c r="LX4" s="77">
        <v>334</v>
      </c>
      <c r="LY4" s="77">
        <v>335</v>
      </c>
      <c r="LZ4" s="77">
        <v>336</v>
      </c>
      <c r="MA4" s="77">
        <v>337</v>
      </c>
      <c r="MB4" s="77">
        <v>338</v>
      </c>
      <c r="MC4" s="77">
        <v>339</v>
      </c>
      <c r="MD4" s="77">
        <v>340</v>
      </c>
      <c r="ME4" s="77">
        <v>341</v>
      </c>
      <c r="MF4" s="77">
        <v>342</v>
      </c>
      <c r="MG4" s="77">
        <v>343</v>
      </c>
      <c r="MH4" s="77">
        <v>344</v>
      </c>
      <c r="MI4" s="77">
        <v>345</v>
      </c>
      <c r="MJ4" s="77">
        <v>346</v>
      </c>
      <c r="MK4" s="77">
        <v>347</v>
      </c>
      <c r="ML4" s="77">
        <v>348</v>
      </c>
      <c r="MM4" s="77">
        <v>349</v>
      </c>
      <c r="MN4" s="77">
        <v>350</v>
      </c>
      <c r="MO4" s="77">
        <v>351</v>
      </c>
      <c r="MP4" s="77">
        <v>352</v>
      </c>
      <c r="MQ4" s="77">
        <v>353</v>
      </c>
      <c r="MR4" s="77">
        <v>354</v>
      </c>
      <c r="MS4" s="77">
        <v>355</v>
      </c>
      <c r="MT4" s="77">
        <v>356</v>
      </c>
      <c r="MU4" s="77">
        <v>357</v>
      </c>
      <c r="MV4" s="77">
        <v>358</v>
      </c>
      <c r="MW4" s="77">
        <v>359</v>
      </c>
      <c r="MX4" s="77">
        <v>360</v>
      </c>
      <c r="MY4" s="77">
        <v>361</v>
      </c>
      <c r="MZ4" s="77">
        <v>362</v>
      </c>
      <c r="NA4" s="77">
        <v>363</v>
      </c>
      <c r="NB4" s="77">
        <v>364</v>
      </c>
      <c r="NC4" s="77">
        <v>365</v>
      </c>
      <c r="ND4" s="77">
        <v>366</v>
      </c>
      <c r="NE4" s="77" t="s">
        <v>36</v>
      </c>
      <c r="NF4" s="77" t="s">
        <v>37</v>
      </c>
      <c r="NG4" s="77" t="s">
        <v>38</v>
      </c>
      <c r="NH4" s="77" t="s">
        <v>39</v>
      </c>
      <c r="NI4" s="77" t="s">
        <v>40</v>
      </c>
      <c r="NJ4" s="77" t="s">
        <v>41</v>
      </c>
      <c r="NM4" s="77" t="s">
        <v>25</v>
      </c>
      <c r="NN4" s="77" t="s">
        <v>26</v>
      </c>
      <c r="NO4" s="77" t="s">
        <v>27</v>
      </c>
      <c r="NP4" s="77" t="s">
        <v>28</v>
      </c>
      <c r="NQ4" s="77" t="s">
        <v>29</v>
      </c>
      <c r="NR4" s="77" t="s">
        <v>30</v>
      </c>
      <c r="NS4" s="77" t="s">
        <v>31</v>
      </c>
      <c r="NT4" s="77" t="s">
        <v>32</v>
      </c>
      <c r="NU4" s="77" t="s">
        <v>33</v>
      </c>
      <c r="NV4" s="77" t="s">
        <v>34</v>
      </c>
      <c r="NW4" s="77" t="s">
        <v>24</v>
      </c>
      <c r="NX4" s="77" t="s">
        <v>35</v>
      </c>
    </row>
    <row r="5" spans="2:394" x14ac:dyDescent="0.25">
      <c r="B5" s="77" t="s">
        <v>23</v>
      </c>
      <c r="C5" s="77" t="s">
        <v>54</v>
      </c>
      <c r="D5" s="77" t="s">
        <v>55</v>
      </c>
      <c r="E5" s="77" t="s">
        <v>56</v>
      </c>
      <c r="F5" s="77" t="s">
        <v>57</v>
      </c>
      <c r="G5" s="77" t="s">
        <v>58</v>
      </c>
      <c r="H5" s="77" t="s">
        <v>59</v>
      </c>
      <c r="I5" s="77" t="s">
        <v>60</v>
      </c>
      <c r="J5" s="77" t="s">
        <v>61</v>
      </c>
      <c r="K5" s="77" t="s">
        <v>62</v>
      </c>
      <c r="L5" s="77" t="s">
        <v>63</v>
      </c>
      <c r="M5" s="77" t="s">
        <v>64</v>
      </c>
      <c r="N5" s="77" t="s">
        <v>65</v>
      </c>
      <c r="O5" s="77" t="s">
        <v>66</v>
      </c>
      <c r="P5" s="77" t="s">
        <v>67</v>
      </c>
      <c r="Q5" s="77" t="s">
        <v>68</v>
      </c>
      <c r="R5" s="77" t="s">
        <v>69</v>
      </c>
      <c r="S5" s="77" t="s">
        <v>70</v>
      </c>
      <c r="T5" s="77" t="s">
        <v>71</v>
      </c>
      <c r="U5" s="77" t="s">
        <v>72</v>
      </c>
      <c r="V5" s="77" t="s">
        <v>73</v>
      </c>
      <c r="W5" s="77" t="s">
        <v>75</v>
      </c>
      <c r="X5" s="77" t="s">
        <v>76</v>
      </c>
      <c r="Y5" s="77" t="s">
        <v>77</v>
      </c>
      <c r="Z5" s="77" t="s">
        <v>78</v>
      </c>
      <c r="AA5" s="77" t="s">
        <v>79</v>
      </c>
      <c r="AB5" s="77" t="s">
        <v>80</v>
      </c>
      <c r="AC5" s="77" t="s">
        <v>81</v>
      </c>
      <c r="AD5" s="77" t="s">
        <v>82</v>
      </c>
      <c r="AE5" s="77" t="s">
        <v>83</v>
      </c>
      <c r="AF5" s="77" t="s">
        <v>74</v>
      </c>
      <c r="AG5" s="77" t="s">
        <v>85</v>
      </c>
      <c r="AH5" s="77" t="s">
        <v>86</v>
      </c>
      <c r="AI5" s="77" t="s">
        <v>87</v>
      </c>
      <c r="AJ5" s="77" t="s">
        <v>88</v>
      </c>
      <c r="AK5" s="77" t="s">
        <v>89</v>
      </c>
      <c r="AL5" s="77" t="s">
        <v>90</v>
      </c>
      <c r="AM5" s="77" t="s">
        <v>91</v>
      </c>
      <c r="AN5" s="77" t="s">
        <v>92</v>
      </c>
      <c r="AO5" s="77" t="s">
        <v>93</v>
      </c>
      <c r="AP5" s="77" t="s">
        <v>84</v>
      </c>
      <c r="AQ5" s="77" t="s">
        <v>95</v>
      </c>
      <c r="AR5" s="77" t="s">
        <v>96</v>
      </c>
      <c r="AS5" s="77" t="s">
        <v>97</v>
      </c>
      <c r="AT5" s="77" t="s">
        <v>98</v>
      </c>
      <c r="AU5" s="77" t="s">
        <v>99</v>
      </c>
      <c r="AV5" s="77" t="s">
        <v>100</v>
      </c>
      <c r="AW5" s="77" t="s">
        <v>101</v>
      </c>
      <c r="AX5" s="77" t="s">
        <v>102</v>
      </c>
      <c r="AY5" s="77" t="s">
        <v>103</v>
      </c>
      <c r="AZ5" s="77" t="s">
        <v>94</v>
      </c>
      <c r="BA5" s="77" t="s">
        <v>105</v>
      </c>
      <c r="BB5" s="77" t="s">
        <v>106</v>
      </c>
      <c r="BC5" s="77" t="s">
        <v>107</v>
      </c>
      <c r="BD5" s="77" t="s">
        <v>108</v>
      </c>
      <c r="BE5" s="77" t="s">
        <v>109</v>
      </c>
      <c r="BF5" s="77" t="s">
        <v>110</v>
      </c>
      <c r="BG5" s="77" t="s">
        <v>111</v>
      </c>
      <c r="BH5" s="77" t="s">
        <v>112</v>
      </c>
      <c r="BI5" s="77" t="s">
        <v>113</v>
      </c>
      <c r="BJ5" s="77" t="s">
        <v>104</v>
      </c>
      <c r="BK5" s="77" t="s">
        <v>115</v>
      </c>
      <c r="BL5" s="77" t="s">
        <v>116</v>
      </c>
      <c r="BM5" s="77" t="s">
        <v>117</v>
      </c>
      <c r="BN5" s="77" t="s">
        <v>118</v>
      </c>
      <c r="BO5" s="77" t="s">
        <v>119</v>
      </c>
      <c r="BP5" s="77" t="s">
        <v>120</v>
      </c>
      <c r="BQ5" s="77" t="s">
        <v>121</v>
      </c>
      <c r="BR5" s="77" t="s">
        <v>122</v>
      </c>
      <c r="BS5" s="77" t="s">
        <v>123</v>
      </c>
      <c r="BT5" s="77" t="s">
        <v>114</v>
      </c>
      <c r="BU5" s="77" t="s">
        <v>125</v>
      </c>
      <c r="BV5" s="77" t="s">
        <v>126</v>
      </c>
      <c r="BW5" s="77" t="s">
        <v>127</v>
      </c>
      <c r="BX5" s="77" t="s">
        <v>128</v>
      </c>
      <c r="BY5" s="77" t="s">
        <v>129</v>
      </c>
      <c r="BZ5" s="77" t="s">
        <v>130</v>
      </c>
      <c r="CA5" s="77" t="s">
        <v>131</v>
      </c>
      <c r="CB5" s="77" t="s">
        <v>132</v>
      </c>
      <c r="CC5" s="77" t="s">
        <v>133</v>
      </c>
      <c r="CD5" s="77" t="s">
        <v>124</v>
      </c>
      <c r="CE5" s="77" t="s">
        <v>124</v>
      </c>
      <c r="CF5" s="77" t="s">
        <v>124</v>
      </c>
      <c r="CG5" s="77" t="s">
        <v>124</v>
      </c>
      <c r="CH5" s="77" t="s">
        <v>124</v>
      </c>
      <c r="CI5" s="77" t="s">
        <v>124</v>
      </c>
      <c r="CJ5" s="77" t="s">
        <v>124</v>
      </c>
      <c r="CK5" s="77" t="s">
        <v>124</v>
      </c>
      <c r="CL5" s="77" t="s">
        <v>124</v>
      </c>
      <c r="CM5" s="77" t="s">
        <v>124</v>
      </c>
      <c r="CN5" s="77" t="s">
        <v>134</v>
      </c>
      <c r="CO5" s="77" t="s">
        <v>136</v>
      </c>
      <c r="CP5" s="77" t="s">
        <v>137</v>
      </c>
      <c r="CQ5" s="77" t="s">
        <v>138</v>
      </c>
      <c r="CR5" s="77" t="s">
        <v>139</v>
      </c>
      <c r="CS5" s="77" t="s">
        <v>140</v>
      </c>
      <c r="CT5" s="77" t="s">
        <v>141</v>
      </c>
      <c r="CU5" s="77" t="s">
        <v>142</v>
      </c>
      <c r="CV5" s="77" t="s">
        <v>143</v>
      </c>
      <c r="CW5" s="77" t="s">
        <v>144</v>
      </c>
      <c r="CX5" s="77" t="s">
        <v>135</v>
      </c>
      <c r="CY5" s="77" t="s">
        <v>146</v>
      </c>
      <c r="CZ5" s="77" t="s">
        <v>147</v>
      </c>
      <c r="DA5" s="77" t="s">
        <v>148</v>
      </c>
      <c r="DB5" s="77" t="s">
        <v>149</v>
      </c>
      <c r="DC5" s="77" t="s">
        <v>150</v>
      </c>
      <c r="DD5" s="77" t="s">
        <v>151</v>
      </c>
      <c r="DE5" s="77" t="s">
        <v>152</v>
      </c>
      <c r="DF5" s="77" t="s">
        <v>153</v>
      </c>
      <c r="DG5" s="77" t="s">
        <v>154</v>
      </c>
      <c r="DH5" s="77" t="s">
        <v>145</v>
      </c>
      <c r="DI5" s="77" t="s">
        <v>156</v>
      </c>
      <c r="DJ5" s="77" t="s">
        <v>157</v>
      </c>
      <c r="DK5" s="77" t="s">
        <v>158</v>
      </c>
      <c r="DL5" s="77" t="s">
        <v>159</v>
      </c>
      <c r="DM5" s="77" t="s">
        <v>160</v>
      </c>
      <c r="DN5" s="77" t="s">
        <v>161</v>
      </c>
      <c r="DO5" s="77" t="s">
        <v>162</v>
      </c>
      <c r="DP5" s="77" t="s">
        <v>163</v>
      </c>
      <c r="DQ5" s="77" t="s">
        <v>164</v>
      </c>
      <c r="DR5" s="77" t="s">
        <v>155</v>
      </c>
      <c r="DS5" s="77" t="s">
        <v>166</v>
      </c>
      <c r="DT5" s="77" t="s">
        <v>167</v>
      </c>
      <c r="DU5" s="77" t="s">
        <v>168</v>
      </c>
      <c r="DV5" s="77" t="s">
        <v>169</v>
      </c>
      <c r="DW5" s="77" t="s">
        <v>170</v>
      </c>
      <c r="DX5" s="77" t="s">
        <v>171</v>
      </c>
      <c r="DY5" s="77" t="s">
        <v>172</v>
      </c>
      <c r="DZ5" s="77" t="s">
        <v>173</v>
      </c>
      <c r="EA5" s="77" t="s">
        <v>174</v>
      </c>
      <c r="EB5" s="77" t="s">
        <v>165</v>
      </c>
      <c r="EC5" s="77" t="s">
        <v>175</v>
      </c>
      <c r="ED5" s="77" t="s">
        <v>176</v>
      </c>
      <c r="EE5" s="77" t="s">
        <v>177</v>
      </c>
      <c r="EF5" s="77" t="s">
        <v>178</v>
      </c>
      <c r="EG5" s="77" t="s">
        <v>179</v>
      </c>
      <c r="EH5" s="77" t="s">
        <v>180</v>
      </c>
      <c r="EI5" s="77" t="s">
        <v>181</v>
      </c>
      <c r="EJ5" s="77" t="s">
        <v>182</v>
      </c>
      <c r="EK5" s="77" t="s">
        <v>183</v>
      </c>
      <c r="EL5" s="77" t="s">
        <v>184</v>
      </c>
      <c r="EM5" s="77" t="s">
        <v>185</v>
      </c>
      <c r="EN5" s="77" t="s">
        <v>186</v>
      </c>
      <c r="EO5" s="77" t="s">
        <v>187</v>
      </c>
      <c r="EP5" s="77" t="s">
        <v>188</v>
      </c>
      <c r="EQ5" s="77" t="s">
        <v>189</v>
      </c>
      <c r="ER5" s="77" t="s">
        <v>190</v>
      </c>
      <c r="ES5" s="77" t="s">
        <v>191</v>
      </c>
      <c r="ET5" s="77" t="s">
        <v>192</v>
      </c>
      <c r="EU5" s="77" t="s">
        <v>193</v>
      </c>
      <c r="EV5" s="77" t="s">
        <v>194</v>
      </c>
      <c r="EW5" s="77" t="s">
        <v>195</v>
      </c>
      <c r="EX5" s="77" t="s">
        <v>196</v>
      </c>
      <c r="EY5" s="77" t="s">
        <v>197</v>
      </c>
      <c r="EZ5" s="77" t="s">
        <v>198</v>
      </c>
      <c r="FA5" s="77" t="s">
        <v>199</v>
      </c>
      <c r="FB5" s="77" t="s">
        <v>200</v>
      </c>
      <c r="FC5" s="77" t="s">
        <v>201</v>
      </c>
      <c r="FD5" s="77" t="s">
        <v>202</v>
      </c>
      <c r="FE5" s="77" t="s">
        <v>203</v>
      </c>
      <c r="FF5" s="77" t="s">
        <v>204</v>
      </c>
      <c r="FG5" s="77" t="s">
        <v>205</v>
      </c>
      <c r="FH5" s="77" t="s">
        <v>206</v>
      </c>
      <c r="FI5" s="77" t="s">
        <v>207</v>
      </c>
      <c r="FJ5" s="77" t="s">
        <v>208</v>
      </c>
      <c r="FK5" s="77" t="s">
        <v>209</v>
      </c>
      <c r="FL5" s="77" t="s">
        <v>210</v>
      </c>
      <c r="FM5" s="77" t="s">
        <v>211</v>
      </c>
      <c r="FN5" s="77" t="s">
        <v>212</v>
      </c>
      <c r="FO5" s="77" t="s">
        <v>213</v>
      </c>
      <c r="FP5" s="77" t="s">
        <v>214</v>
      </c>
      <c r="FQ5" s="77" t="s">
        <v>215</v>
      </c>
      <c r="FR5" s="77" t="s">
        <v>216</v>
      </c>
      <c r="FS5" s="77" t="s">
        <v>217</v>
      </c>
      <c r="FT5" s="77" t="s">
        <v>218</v>
      </c>
      <c r="FU5" s="77" t="s">
        <v>219</v>
      </c>
      <c r="FV5" s="77" t="s">
        <v>220</v>
      </c>
      <c r="FW5" s="77" t="s">
        <v>221</v>
      </c>
      <c r="FX5" s="77" t="s">
        <v>222</v>
      </c>
      <c r="FY5" s="77" t="s">
        <v>223</v>
      </c>
      <c r="FZ5" s="77" t="s">
        <v>224</v>
      </c>
      <c r="GA5" s="77" t="s">
        <v>225</v>
      </c>
      <c r="GB5" s="77" t="s">
        <v>226</v>
      </c>
      <c r="GC5" s="77" t="s">
        <v>227</v>
      </c>
      <c r="GD5" s="77" t="s">
        <v>228</v>
      </c>
      <c r="GE5" s="77" t="s">
        <v>229</v>
      </c>
      <c r="GF5" s="77" t="s">
        <v>230</v>
      </c>
      <c r="GG5" s="77" t="s">
        <v>231</v>
      </c>
      <c r="GH5" s="77" t="s">
        <v>232</v>
      </c>
      <c r="GI5" s="77" t="s">
        <v>233</v>
      </c>
      <c r="GJ5" s="77" t="s">
        <v>234</v>
      </c>
      <c r="GK5" s="77" t="s">
        <v>235</v>
      </c>
      <c r="GL5" s="77" t="s">
        <v>236</v>
      </c>
      <c r="GM5" s="77" t="s">
        <v>237</v>
      </c>
      <c r="GN5" s="77" t="s">
        <v>238</v>
      </c>
      <c r="GO5" s="77" t="s">
        <v>239</v>
      </c>
      <c r="GP5" s="77" t="s">
        <v>240</v>
      </c>
      <c r="GQ5" s="77" t="s">
        <v>241</v>
      </c>
      <c r="GR5" s="77" t="s">
        <v>242</v>
      </c>
      <c r="GS5" s="77" t="s">
        <v>243</v>
      </c>
      <c r="GT5" s="77" t="s">
        <v>244</v>
      </c>
      <c r="GU5" s="77" t="s">
        <v>245</v>
      </c>
      <c r="GV5" s="77" t="s">
        <v>246</v>
      </c>
      <c r="GW5" s="77" t="s">
        <v>247</v>
      </c>
      <c r="GX5" s="77" t="s">
        <v>248</v>
      </c>
      <c r="GY5" s="77" t="s">
        <v>249</v>
      </c>
      <c r="GZ5" s="77" t="s">
        <v>250</v>
      </c>
      <c r="HA5" s="77" t="s">
        <v>251</v>
      </c>
      <c r="HB5" s="77" t="s">
        <v>252</v>
      </c>
      <c r="HC5" s="77" t="s">
        <v>253</v>
      </c>
      <c r="HD5" s="77" t="s">
        <v>254</v>
      </c>
      <c r="HE5" s="77" t="s">
        <v>255</v>
      </c>
      <c r="HF5" s="77" t="s">
        <v>256</v>
      </c>
      <c r="HG5" s="77" t="s">
        <v>257</v>
      </c>
      <c r="HH5" s="77" t="s">
        <v>258</v>
      </c>
      <c r="HI5" s="77" t="s">
        <v>259</v>
      </c>
      <c r="HJ5" s="77" t="s">
        <v>260</v>
      </c>
      <c r="HK5" s="77" t="s">
        <v>261</v>
      </c>
      <c r="HL5" s="77" t="s">
        <v>262</v>
      </c>
      <c r="HM5" s="77" t="s">
        <v>263</v>
      </c>
      <c r="HN5" s="77" t="s">
        <v>264</v>
      </c>
      <c r="HO5" s="77" t="s">
        <v>265</v>
      </c>
      <c r="HP5" s="77" t="s">
        <v>266</v>
      </c>
      <c r="HQ5" s="77" t="s">
        <v>267</v>
      </c>
      <c r="HR5" s="77" t="s">
        <v>268</v>
      </c>
      <c r="HS5" s="77" t="s">
        <v>269</v>
      </c>
      <c r="HT5" s="77" t="s">
        <v>270</v>
      </c>
      <c r="HU5" s="77" t="s">
        <v>271</v>
      </c>
      <c r="HV5" s="77" t="s">
        <v>272</v>
      </c>
      <c r="HW5" s="77" t="s">
        <v>273</v>
      </c>
      <c r="HX5" s="77" t="s">
        <v>274</v>
      </c>
      <c r="HY5" s="77" t="s">
        <v>275</v>
      </c>
      <c r="HZ5" s="77" t="s">
        <v>276</v>
      </c>
      <c r="IA5" s="77" t="s">
        <v>277</v>
      </c>
      <c r="IB5" s="77" t="s">
        <v>278</v>
      </c>
      <c r="IC5" s="77" t="s">
        <v>279</v>
      </c>
      <c r="ID5" s="77" t="s">
        <v>280</v>
      </c>
      <c r="IE5" s="77" t="s">
        <v>281</v>
      </c>
      <c r="IF5" s="77" t="s">
        <v>282</v>
      </c>
      <c r="IG5" s="77" t="s">
        <v>283</v>
      </c>
      <c r="IH5" s="77" t="s">
        <v>284</v>
      </c>
      <c r="II5" s="77" t="s">
        <v>285</v>
      </c>
      <c r="IJ5" s="77" t="s">
        <v>286</v>
      </c>
      <c r="IK5" s="77" t="s">
        <v>287</v>
      </c>
      <c r="IL5" s="77" t="s">
        <v>288</v>
      </c>
      <c r="IM5" s="77" t="s">
        <v>289</v>
      </c>
      <c r="IN5" s="77" t="s">
        <v>290</v>
      </c>
      <c r="IO5" s="77" t="s">
        <v>291</v>
      </c>
      <c r="IP5" s="77" t="s">
        <v>292</v>
      </c>
      <c r="IQ5" s="77" t="s">
        <v>293</v>
      </c>
      <c r="IR5" s="77" t="s">
        <v>294</v>
      </c>
      <c r="IS5" s="77" t="s">
        <v>295</v>
      </c>
      <c r="IT5" s="77" t="s">
        <v>296</v>
      </c>
      <c r="IU5" s="77" t="s">
        <v>297</v>
      </c>
      <c r="IV5" s="77" t="s">
        <v>298</v>
      </c>
      <c r="IW5" s="77" t="s">
        <v>299</v>
      </c>
      <c r="IX5" s="77" t="s">
        <v>300</v>
      </c>
      <c r="IY5" s="77" t="s">
        <v>301</v>
      </c>
      <c r="IZ5" s="77" t="s">
        <v>302</v>
      </c>
      <c r="JA5" s="77" t="s">
        <v>303</v>
      </c>
      <c r="JB5" s="77" t="s">
        <v>304</v>
      </c>
      <c r="JC5" s="77" t="s">
        <v>305</v>
      </c>
      <c r="JD5" s="77" t="s">
        <v>306</v>
      </c>
      <c r="JE5" s="77" t="s">
        <v>307</v>
      </c>
      <c r="JF5" s="77" t="s">
        <v>308</v>
      </c>
      <c r="JG5" s="77" t="s">
        <v>309</v>
      </c>
      <c r="JH5" s="77" t="s">
        <v>310</v>
      </c>
      <c r="JI5" s="77" t="s">
        <v>311</v>
      </c>
      <c r="JJ5" s="77" t="s">
        <v>312</v>
      </c>
      <c r="JK5" s="77" t="s">
        <v>313</v>
      </c>
      <c r="JL5" s="77" t="s">
        <v>314</v>
      </c>
      <c r="JM5" s="77" t="s">
        <v>315</v>
      </c>
      <c r="JN5" s="77" t="s">
        <v>316</v>
      </c>
      <c r="JO5" s="77" t="s">
        <v>317</v>
      </c>
      <c r="JP5" s="77" t="s">
        <v>318</v>
      </c>
      <c r="JQ5" s="77" t="s">
        <v>319</v>
      </c>
      <c r="JR5" s="77" t="s">
        <v>320</v>
      </c>
      <c r="JS5" s="77" t="s">
        <v>321</v>
      </c>
      <c r="JT5" s="77" t="s">
        <v>322</v>
      </c>
      <c r="JU5" s="77" t="s">
        <v>323</v>
      </c>
      <c r="JV5" s="77" t="s">
        <v>324</v>
      </c>
      <c r="JW5" s="77" t="s">
        <v>325</v>
      </c>
      <c r="JX5" s="77" t="s">
        <v>326</v>
      </c>
      <c r="JY5" s="77" t="s">
        <v>327</v>
      </c>
      <c r="JZ5" s="77" t="s">
        <v>328</v>
      </c>
      <c r="KA5" s="77" t="s">
        <v>329</v>
      </c>
      <c r="KB5" s="77" t="s">
        <v>330</v>
      </c>
      <c r="KC5" s="77" t="s">
        <v>331</v>
      </c>
      <c r="KD5" s="77" t="s">
        <v>332</v>
      </c>
      <c r="KE5" s="77" t="s">
        <v>333</v>
      </c>
      <c r="KF5" s="77" t="s">
        <v>334</v>
      </c>
      <c r="KG5" s="77" t="s">
        <v>335</v>
      </c>
      <c r="KH5" s="77" t="s">
        <v>336</v>
      </c>
      <c r="KI5" s="77" t="s">
        <v>337</v>
      </c>
      <c r="KJ5" s="77" t="s">
        <v>338</v>
      </c>
      <c r="KK5" s="77" t="s">
        <v>339</v>
      </c>
      <c r="KL5" s="77" t="s">
        <v>340</v>
      </c>
      <c r="KM5" s="77" t="s">
        <v>341</v>
      </c>
      <c r="KN5" s="77" t="s">
        <v>342</v>
      </c>
      <c r="KO5" s="77" t="s">
        <v>343</v>
      </c>
      <c r="KP5" s="77" t="s">
        <v>344</v>
      </c>
      <c r="KQ5" s="77" t="s">
        <v>345</v>
      </c>
      <c r="KR5" s="77" t="s">
        <v>346</v>
      </c>
      <c r="KS5" s="77" t="s">
        <v>347</v>
      </c>
      <c r="KT5" s="77" t="s">
        <v>348</v>
      </c>
      <c r="KU5" s="77" t="s">
        <v>349</v>
      </c>
      <c r="KV5" s="77" t="s">
        <v>350</v>
      </c>
      <c r="KW5" s="77" t="s">
        <v>351</v>
      </c>
      <c r="KX5" s="77" t="s">
        <v>352</v>
      </c>
      <c r="KY5" s="77" t="s">
        <v>353</v>
      </c>
      <c r="KZ5" s="77" t="s">
        <v>354</v>
      </c>
      <c r="LA5" s="77" t="s">
        <v>355</v>
      </c>
      <c r="LB5" s="77" t="s">
        <v>356</v>
      </c>
      <c r="LC5" s="77" t="s">
        <v>357</v>
      </c>
      <c r="LD5" s="77" t="s">
        <v>358</v>
      </c>
      <c r="LE5" s="77" t="s">
        <v>359</v>
      </c>
      <c r="LF5" s="77" t="s">
        <v>360</v>
      </c>
      <c r="LG5" s="77" t="s">
        <v>361</v>
      </c>
      <c r="LH5" s="77" t="s">
        <v>362</v>
      </c>
      <c r="LI5" s="77" t="s">
        <v>363</v>
      </c>
      <c r="LJ5" s="77" t="s">
        <v>364</v>
      </c>
      <c r="LK5" s="77" t="s">
        <v>365</v>
      </c>
      <c r="LL5" s="77" t="s">
        <v>366</v>
      </c>
      <c r="LM5" s="77" t="s">
        <v>367</v>
      </c>
      <c r="LN5" s="77" t="s">
        <v>368</v>
      </c>
      <c r="LO5" s="77" t="s">
        <v>369</v>
      </c>
      <c r="LP5" s="77" t="s">
        <v>370</v>
      </c>
      <c r="LQ5" s="77" t="s">
        <v>371</v>
      </c>
      <c r="LR5" s="77" t="s">
        <v>372</v>
      </c>
      <c r="LS5" s="77" t="s">
        <v>373</v>
      </c>
      <c r="LT5" s="77" t="s">
        <v>374</v>
      </c>
      <c r="LU5" s="77" t="s">
        <v>375</v>
      </c>
      <c r="LV5" s="77" t="s">
        <v>376</v>
      </c>
      <c r="LW5" s="77" t="s">
        <v>377</v>
      </c>
      <c r="LX5" s="77" t="s">
        <v>378</v>
      </c>
      <c r="LY5" s="77" t="s">
        <v>379</v>
      </c>
      <c r="LZ5" s="77" t="s">
        <v>380</v>
      </c>
      <c r="MA5" s="77" t="s">
        <v>381</v>
      </c>
      <c r="MB5" s="77" t="s">
        <v>382</v>
      </c>
      <c r="MC5" s="77" t="s">
        <v>383</v>
      </c>
      <c r="MD5" s="77" t="s">
        <v>384</v>
      </c>
      <c r="ME5" s="77" t="s">
        <v>385</v>
      </c>
      <c r="MF5" s="77" t="s">
        <v>386</v>
      </c>
      <c r="MG5" s="77" t="s">
        <v>387</v>
      </c>
      <c r="MH5" s="77" t="s">
        <v>388</v>
      </c>
      <c r="MI5" s="77" t="s">
        <v>389</v>
      </c>
      <c r="MJ5" s="77" t="s">
        <v>390</v>
      </c>
      <c r="MK5" s="77" t="s">
        <v>391</v>
      </c>
      <c r="ML5" s="77" t="s">
        <v>392</v>
      </c>
      <c r="MM5" s="77" t="s">
        <v>393</v>
      </c>
      <c r="MN5" s="77" t="s">
        <v>394</v>
      </c>
      <c r="MO5" s="77" t="s">
        <v>395</v>
      </c>
      <c r="MP5" s="77" t="s">
        <v>396</v>
      </c>
      <c r="MQ5" s="77" t="s">
        <v>397</v>
      </c>
      <c r="MR5" s="77" t="s">
        <v>398</v>
      </c>
      <c r="MS5" s="77" t="s">
        <v>399</v>
      </c>
      <c r="MT5" s="77" t="s">
        <v>400</v>
      </c>
      <c r="MU5" s="77" t="s">
        <v>401</v>
      </c>
      <c r="MV5" s="77" t="s">
        <v>402</v>
      </c>
      <c r="MW5" s="77" t="s">
        <v>403</v>
      </c>
      <c r="MX5" s="77" t="s">
        <v>404</v>
      </c>
      <c r="MY5" s="77" t="s">
        <v>405</v>
      </c>
      <c r="MZ5" s="77" t="s">
        <v>406</v>
      </c>
      <c r="NA5" s="77" t="s">
        <v>407</v>
      </c>
      <c r="NB5" s="77" t="s">
        <v>408</v>
      </c>
      <c r="NC5" s="77" t="s">
        <v>409</v>
      </c>
      <c r="ND5" s="81" t="s">
        <v>410</v>
      </c>
      <c r="NE5" s="77" t="s">
        <v>411</v>
      </c>
      <c r="NF5" s="77" t="s">
        <v>412</v>
      </c>
      <c r="NG5" s="77" t="s">
        <v>413</v>
      </c>
      <c r="NH5" s="77" t="s">
        <v>414</v>
      </c>
      <c r="NI5" s="77" t="s">
        <v>415</v>
      </c>
      <c r="NJ5" s="77" t="s">
        <v>416</v>
      </c>
      <c r="NL5" t="s">
        <v>417</v>
      </c>
      <c r="NM5" s="77" t="s">
        <v>42</v>
      </c>
      <c r="NN5" s="77" t="s">
        <v>43</v>
      </c>
      <c r="NO5" s="77" t="s">
        <v>44</v>
      </c>
      <c r="NP5" s="77" t="s">
        <v>45</v>
      </c>
      <c r="NQ5" s="77" t="s">
        <v>46</v>
      </c>
      <c r="NR5" s="77" t="s">
        <v>47</v>
      </c>
      <c r="NS5" s="77" t="s">
        <v>48</v>
      </c>
      <c r="NT5" s="77" t="s">
        <v>49</v>
      </c>
      <c r="NU5" s="77" t="s">
        <v>50</v>
      </c>
      <c r="NV5" s="77" t="s">
        <v>51</v>
      </c>
      <c r="NW5" s="77" t="s">
        <v>52</v>
      </c>
      <c r="NX5" s="77" t="s">
        <v>53</v>
      </c>
      <c r="NY5" s="80"/>
      <c r="NZ5" s="83"/>
      <c r="OA5" s="84"/>
      <c r="OB5" s="85"/>
      <c r="OC5" s="85"/>
      <c r="OD5" s="80"/>
    </row>
    <row r="6" spans="2:394" x14ac:dyDescent="0.25">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c r="CT6" s="80"/>
      <c r="CU6" s="80"/>
      <c r="CV6" s="80"/>
      <c r="CW6" s="80"/>
      <c r="CX6" s="80"/>
      <c r="CY6" s="80"/>
      <c r="CZ6" s="80"/>
      <c r="DA6" s="80"/>
      <c r="DB6" s="80"/>
      <c r="DC6" s="80"/>
      <c r="DD6" s="80"/>
      <c r="DE6" s="80"/>
      <c r="DF6" s="80"/>
      <c r="DG6" s="80"/>
      <c r="DH6" s="80"/>
      <c r="DI6" s="80"/>
      <c r="DJ6" s="80"/>
      <c r="DK6" s="80"/>
      <c r="DL6" s="80"/>
      <c r="DM6" s="80"/>
      <c r="DN6" s="80"/>
      <c r="DO6" s="80"/>
      <c r="DP6" s="80"/>
      <c r="DQ6" s="80"/>
      <c r="DR6" s="80"/>
      <c r="DS6" s="80"/>
      <c r="DT6" s="80"/>
      <c r="DU6" s="80"/>
      <c r="DV6" s="80"/>
      <c r="DW6" s="80"/>
      <c r="DX6" s="80"/>
      <c r="DY6" s="80"/>
      <c r="DZ6" s="80"/>
      <c r="EA6" s="80"/>
      <c r="EB6" s="80"/>
      <c r="EC6" s="80"/>
      <c r="ED6" s="80"/>
      <c r="EE6" s="80"/>
      <c r="EF6" s="80"/>
      <c r="EG6" s="80"/>
      <c r="EH6" s="80"/>
      <c r="EI6" s="80"/>
      <c r="EJ6" s="80"/>
      <c r="EK6" s="80"/>
      <c r="EL6" s="80"/>
      <c r="EM6" s="80"/>
      <c r="EN6" s="80"/>
      <c r="EO6" s="80"/>
      <c r="EP6" s="80"/>
      <c r="EQ6" s="80"/>
      <c r="ER6" s="80"/>
      <c r="ES6" s="80"/>
      <c r="ET6" s="80"/>
      <c r="EU6" s="80"/>
      <c r="EV6" s="80"/>
      <c r="EW6" s="80"/>
      <c r="EX6" s="80"/>
      <c r="EY6" s="80"/>
      <c r="EZ6" s="80"/>
      <c r="FA6" s="80"/>
      <c r="FB6" s="80"/>
      <c r="FC6" s="80"/>
      <c r="FD6" s="80"/>
      <c r="FE6" s="80"/>
      <c r="FF6" s="80"/>
      <c r="FG6" s="80"/>
      <c r="FH6" s="80"/>
      <c r="FI6" s="80"/>
      <c r="FJ6" s="80"/>
      <c r="FK6" s="80"/>
      <c r="FL6" s="80"/>
      <c r="FM6" s="80"/>
      <c r="FN6" s="80"/>
      <c r="FO6" s="80"/>
      <c r="FP6" s="80"/>
      <c r="FQ6" s="80"/>
      <c r="FR6" s="80"/>
      <c r="FS6" s="80"/>
      <c r="FT6" s="80"/>
      <c r="FU6" s="80"/>
      <c r="FV6" s="80"/>
      <c r="FW6" s="80"/>
      <c r="FX6" s="80"/>
      <c r="FY6" s="80"/>
      <c r="FZ6" s="80"/>
      <c r="GA6" s="80"/>
      <c r="GB6" s="80"/>
      <c r="GC6" s="80"/>
      <c r="GD6" s="80"/>
      <c r="GE6" s="80"/>
      <c r="GF6" s="80"/>
      <c r="GG6" s="80"/>
      <c r="GH6" s="80"/>
      <c r="GI6" s="80"/>
      <c r="GJ6" s="80"/>
      <c r="GK6" s="80"/>
      <c r="GL6" s="80"/>
      <c r="GM6" s="80"/>
      <c r="GN6" s="80"/>
      <c r="GO6" s="80"/>
      <c r="GP6" s="80"/>
      <c r="GQ6" s="80"/>
      <c r="GR6" s="80"/>
      <c r="GS6" s="80"/>
      <c r="GT6" s="80"/>
      <c r="GU6" s="80"/>
      <c r="GV6" s="80"/>
      <c r="GW6" s="80"/>
      <c r="GX6" s="80"/>
      <c r="GY6" s="80"/>
      <c r="GZ6" s="80"/>
      <c r="HA6" s="80"/>
      <c r="HB6" s="80"/>
      <c r="HC6" s="80"/>
      <c r="HD6" s="80"/>
      <c r="HE6" s="80"/>
      <c r="HF6" s="80"/>
      <c r="HG6" s="80"/>
      <c r="HH6" s="80"/>
      <c r="HI6" s="80"/>
      <c r="HJ6" s="80"/>
      <c r="HK6" s="80"/>
      <c r="HL6" s="80"/>
      <c r="HM6" s="80"/>
      <c r="HN6" s="80"/>
      <c r="HO6" s="80"/>
      <c r="HP6" s="80"/>
      <c r="HQ6" s="80"/>
      <c r="HR6" s="80"/>
      <c r="HS6" s="80"/>
      <c r="HT6" s="80"/>
      <c r="HU6" s="80"/>
      <c r="HV6" s="80"/>
      <c r="HW6" s="80"/>
      <c r="HX6" s="80"/>
      <c r="HY6" s="80"/>
      <c r="HZ6" s="80"/>
      <c r="IA6" s="80"/>
      <c r="IB6" s="80"/>
      <c r="IC6" s="80"/>
      <c r="ID6" s="80"/>
      <c r="IE6" s="80"/>
      <c r="IF6" s="80"/>
      <c r="IG6" s="80"/>
      <c r="IH6" s="80"/>
      <c r="II6" s="80"/>
      <c r="IJ6" s="80"/>
      <c r="IK6" s="80"/>
      <c r="IL6" s="80"/>
      <c r="IM6" s="80"/>
      <c r="IN6" s="80"/>
      <c r="IO6" s="80"/>
      <c r="IP6" s="80"/>
      <c r="IQ6" s="80"/>
      <c r="IR6" s="80"/>
      <c r="IS6" s="80"/>
      <c r="IT6" s="80"/>
      <c r="IU6" s="80"/>
      <c r="IV6" s="80"/>
      <c r="IW6" s="80"/>
      <c r="IX6" s="80"/>
      <c r="IY6" s="80"/>
      <c r="IZ6" s="80"/>
      <c r="JA6" s="80"/>
      <c r="JB6" s="80"/>
      <c r="JC6" s="80"/>
      <c r="JD6" s="80"/>
      <c r="JE6" s="80"/>
      <c r="JF6" s="80"/>
      <c r="JG6" s="80"/>
      <c r="JH6" s="80"/>
      <c r="JI6" s="80"/>
      <c r="JJ6" s="80"/>
      <c r="JK6" s="80"/>
      <c r="JL6" s="80"/>
      <c r="JM6" s="80"/>
      <c r="JN6" s="80"/>
      <c r="JO6" s="80"/>
      <c r="JP6" s="80"/>
      <c r="JQ6" s="80"/>
      <c r="JR6" s="80"/>
      <c r="JS6" s="80"/>
      <c r="JT6" s="80"/>
      <c r="JU6" s="80"/>
      <c r="JV6" s="80"/>
      <c r="JW6" s="80"/>
      <c r="JX6" s="80"/>
      <c r="JY6" s="80"/>
      <c r="JZ6" s="80"/>
      <c r="KA6" s="80"/>
      <c r="KB6" s="80"/>
      <c r="KC6" s="80"/>
      <c r="KD6" s="80"/>
      <c r="KE6" s="80"/>
      <c r="KF6" s="80"/>
      <c r="KG6" s="80"/>
      <c r="KH6" s="80"/>
      <c r="KI6" s="80"/>
      <c r="KJ6" s="80"/>
      <c r="KK6" s="80"/>
      <c r="KL6" s="80"/>
      <c r="KM6" s="80"/>
      <c r="KN6" s="80"/>
      <c r="KO6" s="80"/>
      <c r="KP6" s="80"/>
      <c r="KQ6" s="80"/>
      <c r="KR6" s="80"/>
      <c r="KS6" s="80"/>
      <c r="KT6" s="80"/>
      <c r="KU6" s="80"/>
      <c r="KV6" s="80"/>
      <c r="KW6" s="80"/>
      <c r="KX6" s="80"/>
      <c r="KY6" s="80"/>
      <c r="KZ6" s="80"/>
      <c r="LA6" s="80"/>
      <c r="LB6" s="80"/>
      <c r="LC6" s="80"/>
      <c r="LD6" s="80"/>
      <c r="LE6" s="80"/>
      <c r="LF6" s="80"/>
      <c r="LG6" s="80"/>
      <c r="LH6" s="80"/>
      <c r="LI6" s="80"/>
      <c r="LJ6" s="80"/>
      <c r="LK6" s="80"/>
      <c r="LL6" s="80"/>
      <c r="LM6" s="80"/>
      <c r="LN6" s="80"/>
      <c r="LO6" s="80"/>
      <c r="LP6" s="80"/>
      <c r="LQ6" s="80"/>
      <c r="LR6" s="80"/>
      <c r="LS6" s="80"/>
      <c r="LT6" s="80"/>
      <c r="LU6" s="80"/>
      <c r="LV6" s="80"/>
      <c r="LW6" s="80"/>
      <c r="LX6" s="80"/>
      <c r="LY6" s="80"/>
      <c r="LZ6" s="80"/>
      <c r="MA6" s="80"/>
      <c r="MB6" s="80"/>
      <c r="MC6" s="80"/>
      <c r="MD6" s="80"/>
      <c r="ME6" s="80"/>
      <c r="MF6" s="80"/>
      <c r="MG6" s="80"/>
      <c r="MH6" s="80"/>
      <c r="MI6" s="80"/>
      <c r="MJ6" s="80"/>
      <c r="MK6" s="80"/>
      <c r="ML6" s="80"/>
      <c r="MM6" s="80"/>
      <c r="MN6" s="80"/>
      <c r="MO6" s="80"/>
      <c r="MP6" s="80"/>
      <c r="MQ6" s="80"/>
      <c r="MR6" s="80"/>
      <c r="MS6" s="80"/>
      <c r="MT6" s="80"/>
      <c r="MU6" s="80"/>
      <c r="MV6" s="80"/>
      <c r="MW6" s="80"/>
      <c r="NE6" s="80"/>
    </row>
    <row r="7" spans="2:394" x14ac:dyDescent="0.25">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c r="CL7" s="80"/>
      <c r="CM7" s="80"/>
      <c r="CN7" s="80"/>
      <c r="CO7" s="80"/>
      <c r="CP7" s="80"/>
      <c r="CQ7" s="80"/>
      <c r="CR7" s="80"/>
      <c r="CS7" s="80"/>
      <c r="CT7" s="80"/>
      <c r="CU7" s="80"/>
      <c r="CV7" s="80"/>
      <c r="CW7" s="80"/>
      <c r="CX7" s="80"/>
      <c r="CY7" s="80"/>
      <c r="CZ7" s="80"/>
      <c r="DA7" s="80"/>
      <c r="DB7" s="80"/>
      <c r="DC7" s="80"/>
      <c r="DD7" s="80"/>
      <c r="DE7" s="80"/>
      <c r="DF7" s="80"/>
      <c r="DG7" s="80"/>
      <c r="DH7" s="80"/>
      <c r="DI7" s="80"/>
      <c r="DJ7" s="80"/>
      <c r="DK7" s="80"/>
      <c r="DL7" s="80"/>
      <c r="DM7" s="80"/>
      <c r="DN7" s="80"/>
      <c r="DO7" s="80"/>
      <c r="DP7" s="80"/>
      <c r="DQ7" s="80"/>
      <c r="DR7" s="80"/>
      <c r="DS7" s="80"/>
      <c r="DT7" s="80"/>
      <c r="DU7" s="80"/>
      <c r="DV7" s="80"/>
      <c r="DW7" s="80"/>
      <c r="DX7" s="80"/>
      <c r="DY7" s="80"/>
      <c r="DZ7" s="80"/>
      <c r="EA7" s="80"/>
      <c r="EB7" s="80"/>
      <c r="EC7" s="80"/>
      <c r="ED7" s="80"/>
      <c r="EE7" s="80"/>
      <c r="EF7" s="80"/>
      <c r="EG7" s="80"/>
      <c r="EH7" s="80"/>
      <c r="EI7" s="80"/>
      <c r="EJ7" s="80"/>
      <c r="EK7" s="80"/>
      <c r="EL7" s="80"/>
      <c r="EM7" s="80"/>
      <c r="EN7" s="80"/>
      <c r="EO7" s="80"/>
      <c r="EP7" s="80"/>
      <c r="EQ7" s="80"/>
      <c r="ER7" s="80"/>
      <c r="ES7" s="80"/>
      <c r="ET7" s="80"/>
      <c r="EU7" s="80"/>
      <c r="EV7" s="80"/>
      <c r="EW7" s="80"/>
      <c r="EX7" s="80"/>
      <c r="EY7" s="80"/>
      <c r="EZ7" s="80"/>
      <c r="FA7" s="80"/>
      <c r="FB7" s="80"/>
      <c r="FC7" s="80"/>
      <c r="FD7" s="80"/>
      <c r="FE7" s="80"/>
      <c r="FF7" s="80"/>
      <c r="FG7" s="80"/>
      <c r="FH7" s="80"/>
      <c r="FI7" s="80"/>
      <c r="FJ7" s="80"/>
      <c r="FK7" s="80"/>
      <c r="FL7" s="80"/>
      <c r="FM7" s="80"/>
      <c r="FN7" s="80"/>
      <c r="FO7" s="80"/>
      <c r="FP7" s="80"/>
      <c r="FQ7" s="80"/>
      <c r="FR7" s="80"/>
      <c r="FS7" s="80"/>
      <c r="FT7" s="80"/>
      <c r="FU7" s="80"/>
      <c r="FV7" s="80"/>
      <c r="FW7" s="80"/>
      <c r="FX7" s="80"/>
      <c r="FY7" s="80"/>
      <c r="FZ7" s="80"/>
      <c r="GA7" s="80"/>
      <c r="GB7" s="80"/>
      <c r="GC7" s="80"/>
      <c r="GD7" s="80"/>
      <c r="GE7" s="80"/>
      <c r="GF7" s="80"/>
      <c r="GG7" s="80"/>
      <c r="GH7" s="80"/>
      <c r="GI7" s="80"/>
      <c r="GJ7" s="80"/>
      <c r="GK7" s="80"/>
      <c r="GL7" s="80"/>
      <c r="GM7" s="80"/>
      <c r="GN7" s="80"/>
      <c r="GO7" s="80"/>
      <c r="GP7" s="80"/>
      <c r="GQ7" s="80"/>
      <c r="GR7" s="80"/>
      <c r="GS7" s="80"/>
      <c r="GT7" s="80"/>
      <c r="GU7" s="80"/>
      <c r="GV7" s="80"/>
      <c r="GW7" s="80"/>
      <c r="GX7" s="80"/>
      <c r="GY7" s="80"/>
      <c r="GZ7" s="80"/>
      <c r="HA7" s="80"/>
      <c r="HB7" s="80"/>
      <c r="HC7" s="80"/>
      <c r="HD7" s="80"/>
      <c r="HE7" s="80"/>
      <c r="HF7" s="80"/>
      <c r="HG7" s="80"/>
      <c r="HH7" s="80"/>
      <c r="HI7" s="80"/>
      <c r="HJ7" s="80"/>
      <c r="HK7" s="80"/>
      <c r="HL7" s="80"/>
      <c r="HM7" s="80"/>
      <c r="HN7" s="80"/>
      <c r="HO7" s="80"/>
      <c r="HP7" s="80"/>
      <c r="HQ7" s="80"/>
      <c r="HR7" s="80"/>
      <c r="HS7" s="80"/>
      <c r="HT7" s="80"/>
      <c r="HU7" s="80"/>
      <c r="HV7" s="80"/>
      <c r="HW7" s="80"/>
      <c r="HX7" s="80"/>
      <c r="HY7" s="80"/>
      <c r="HZ7" s="80"/>
      <c r="IA7" s="80"/>
      <c r="IB7" s="80"/>
      <c r="IC7" s="80"/>
      <c r="ID7" s="80"/>
      <c r="IE7" s="80"/>
      <c r="IF7" s="80"/>
      <c r="IG7" s="80"/>
      <c r="IH7" s="80"/>
      <c r="II7" s="80"/>
      <c r="IJ7" s="80"/>
      <c r="IK7" s="80"/>
      <c r="IL7" s="80"/>
      <c r="IM7" s="80"/>
      <c r="IN7" s="80"/>
      <c r="IO7" s="80"/>
      <c r="IP7" s="80"/>
      <c r="IQ7" s="80"/>
      <c r="IR7" s="80"/>
      <c r="IS7" s="80"/>
      <c r="IT7" s="80"/>
      <c r="IU7" s="80"/>
      <c r="IV7" s="80"/>
      <c r="IW7" s="80"/>
      <c r="IX7" s="80"/>
      <c r="IY7" s="80"/>
      <c r="IZ7" s="80"/>
      <c r="JA7" s="80"/>
      <c r="JB7" s="80"/>
      <c r="JC7" s="80"/>
      <c r="JD7" s="80"/>
      <c r="JE7" s="80"/>
      <c r="JF7" s="80"/>
      <c r="JG7" s="80"/>
      <c r="JH7" s="80"/>
      <c r="JI7" s="80"/>
      <c r="JJ7" s="80"/>
      <c r="JK7" s="80"/>
      <c r="JL7" s="80"/>
      <c r="JM7" s="80"/>
      <c r="JN7" s="80"/>
      <c r="JO7" s="80"/>
      <c r="JP7" s="80"/>
      <c r="JQ7" s="80"/>
      <c r="JR7" s="80"/>
      <c r="JS7" s="80"/>
      <c r="JT7" s="80"/>
      <c r="JU7" s="80"/>
      <c r="JV7" s="80"/>
      <c r="JW7" s="80"/>
      <c r="JX7" s="80"/>
      <c r="JY7" s="80"/>
      <c r="JZ7" s="80"/>
      <c r="KA7" s="80"/>
      <c r="KB7" s="80"/>
      <c r="KC7" s="80"/>
      <c r="KD7" s="80"/>
      <c r="KE7" s="80"/>
      <c r="KF7" s="80"/>
      <c r="KG7" s="80"/>
      <c r="KH7" s="80"/>
      <c r="KI7" s="80"/>
      <c r="KJ7" s="80"/>
      <c r="KK7" s="80"/>
      <c r="KL7" s="80"/>
      <c r="KM7" s="80"/>
      <c r="KN7" s="80"/>
      <c r="KO7" s="80"/>
      <c r="KP7" s="80"/>
      <c r="KQ7" s="80"/>
      <c r="KR7" s="80"/>
      <c r="KS7" s="80"/>
      <c r="KT7" s="80"/>
      <c r="KU7" s="80"/>
      <c r="KV7" s="80"/>
      <c r="KW7" s="80"/>
      <c r="KX7" s="80"/>
      <c r="KY7" s="80"/>
      <c r="KZ7" s="80"/>
      <c r="LA7" s="80"/>
      <c r="LB7" s="80"/>
      <c r="LC7" s="80"/>
      <c r="LD7" s="80"/>
      <c r="LE7" s="80"/>
      <c r="LF7" s="80"/>
      <c r="LG7" s="80"/>
      <c r="LH7" s="80"/>
      <c r="LI7" s="80"/>
      <c r="LJ7" s="80"/>
      <c r="LK7" s="80"/>
      <c r="LL7" s="80"/>
      <c r="LM7" s="80"/>
      <c r="LN7" s="80"/>
      <c r="LO7" s="80"/>
      <c r="LP7" s="80"/>
      <c r="LQ7" s="80"/>
      <c r="LR7" s="80"/>
      <c r="LS7" s="80"/>
      <c r="LT7" s="80"/>
      <c r="LU7" s="80"/>
      <c r="LV7" s="80"/>
      <c r="LW7" s="80"/>
      <c r="LX7" s="80"/>
      <c r="LY7" s="80"/>
      <c r="LZ7" s="80"/>
      <c r="MA7" s="80"/>
      <c r="MB7" s="80"/>
      <c r="MC7" s="80"/>
      <c r="MD7" s="80"/>
      <c r="ME7" s="80"/>
      <c r="MF7" s="80"/>
      <c r="MG7" s="80"/>
      <c r="MH7" s="80"/>
      <c r="MI7" s="80"/>
      <c r="MJ7" s="80"/>
      <c r="MK7" s="80"/>
      <c r="ML7" s="80"/>
      <c r="MM7" s="80"/>
      <c r="MN7" s="80"/>
      <c r="MO7" s="80"/>
      <c r="MP7" s="80"/>
      <c r="MQ7" s="80"/>
      <c r="MR7" s="80"/>
      <c r="MS7" s="80"/>
      <c r="MT7" s="80"/>
      <c r="MU7" s="80"/>
      <c r="MV7" s="80"/>
      <c r="MW7" s="80"/>
      <c r="MX7" s="80"/>
      <c r="MY7" s="80"/>
      <c r="MZ7" s="80"/>
      <c r="NA7" s="80"/>
      <c r="NB7" s="80"/>
      <c r="NC7" s="80"/>
      <c r="ND7" s="80"/>
    </row>
    <row r="8" spans="2:394" x14ac:dyDescent="0.25">
      <c r="B8" s="80"/>
      <c r="C8" s="80"/>
      <c r="D8" s="80"/>
      <c r="E8" s="80"/>
      <c r="F8" s="80"/>
      <c r="G8" s="80"/>
      <c r="H8" s="80"/>
      <c r="I8" s="80"/>
      <c r="J8" s="80"/>
      <c r="K8" s="80"/>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c r="CA8" s="80"/>
      <c r="CB8" s="80"/>
      <c r="CC8" s="80"/>
      <c r="CD8" s="80"/>
      <c r="CE8" s="80"/>
      <c r="CF8" s="80"/>
      <c r="CG8" s="80"/>
      <c r="CH8" s="80"/>
      <c r="CI8" s="80"/>
      <c r="CJ8" s="80"/>
      <c r="CK8" s="80"/>
      <c r="CL8" s="80"/>
      <c r="CM8" s="80"/>
      <c r="CN8" s="80"/>
      <c r="CO8" s="80"/>
      <c r="CP8" s="80"/>
      <c r="CQ8" s="80"/>
      <c r="CR8" s="80"/>
      <c r="CS8" s="80"/>
      <c r="CT8" s="80"/>
      <c r="CU8" s="80"/>
      <c r="CV8" s="80"/>
      <c r="CW8" s="80"/>
      <c r="CX8" s="80"/>
      <c r="CY8" s="80"/>
      <c r="CZ8" s="80"/>
      <c r="DA8" s="80"/>
      <c r="DB8" s="80"/>
      <c r="DC8" s="80"/>
      <c r="DD8" s="80"/>
      <c r="DE8" s="80"/>
      <c r="DF8" s="80"/>
      <c r="DG8" s="80"/>
      <c r="DH8" s="80"/>
      <c r="DI8" s="80"/>
      <c r="DJ8" s="80"/>
      <c r="DK8" s="80"/>
      <c r="DL8" s="80"/>
      <c r="DM8" s="80"/>
      <c r="DN8" s="80"/>
      <c r="DO8" s="80"/>
      <c r="DP8" s="80"/>
      <c r="DQ8" s="80"/>
      <c r="DR8" s="80"/>
      <c r="DS8" s="80"/>
      <c r="DT8" s="80"/>
      <c r="DU8" s="80"/>
      <c r="DV8" s="80"/>
      <c r="DW8" s="80"/>
      <c r="DX8" s="80"/>
      <c r="DY8" s="80"/>
      <c r="DZ8" s="80"/>
      <c r="EA8" s="80"/>
      <c r="EB8" s="80"/>
      <c r="EC8" s="80"/>
      <c r="ED8" s="80"/>
      <c r="EE8" s="80"/>
      <c r="EF8" s="80"/>
      <c r="EG8" s="80"/>
      <c r="EH8" s="80"/>
      <c r="EI8" s="80"/>
      <c r="EJ8" s="80"/>
      <c r="EK8" s="80"/>
      <c r="EL8" s="80"/>
      <c r="EM8" s="80"/>
      <c r="EN8" s="80"/>
      <c r="EO8" s="80"/>
      <c r="EP8" s="80"/>
      <c r="EQ8" s="80"/>
      <c r="ER8" s="80"/>
      <c r="ES8" s="80"/>
      <c r="ET8" s="80"/>
      <c r="EU8" s="80"/>
      <c r="EV8" s="80"/>
      <c r="EW8" s="80"/>
      <c r="EX8" s="80"/>
      <c r="EY8" s="80"/>
      <c r="EZ8" s="80"/>
      <c r="FA8" s="80"/>
      <c r="FB8" s="80"/>
      <c r="FC8" s="80"/>
      <c r="FD8" s="80"/>
      <c r="FE8" s="80"/>
      <c r="FF8" s="80"/>
      <c r="FG8" s="80"/>
      <c r="FH8" s="80"/>
      <c r="FI8" s="80"/>
      <c r="FJ8" s="80"/>
      <c r="FK8" s="80"/>
      <c r="FL8" s="80"/>
      <c r="FM8" s="80"/>
      <c r="FN8" s="80"/>
      <c r="FO8" s="80"/>
      <c r="FP8" s="80"/>
      <c r="FQ8" s="80"/>
      <c r="FR8" s="80"/>
      <c r="FS8" s="80"/>
      <c r="FT8" s="80"/>
      <c r="FU8" s="80"/>
      <c r="FV8" s="80"/>
      <c r="FW8" s="80"/>
      <c r="FX8" s="80"/>
      <c r="FY8" s="80"/>
      <c r="FZ8" s="80"/>
      <c r="GA8" s="80"/>
      <c r="GB8" s="80"/>
      <c r="GC8" s="80"/>
      <c r="GD8" s="80"/>
      <c r="GE8" s="80"/>
      <c r="GF8" s="80"/>
      <c r="GG8" s="80"/>
      <c r="GH8" s="80"/>
      <c r="GI8" s="80"/>
      <c r="GJ8" s="80"/>
      <c r="GK8" s="80"/>
      <c r="GL8" s="80"/>
      <c r="GM8" s="80"/>
      <c r="GN8" s="80"/>
      <c r="GO8" s="80"/>
      <c r="GP8" s="80"/>
      <c r="GQ8" s="80"/>
      <c r="GR8" s="80"/>
      <c r="GS8" s="80"/>
      <c r="GT8" s="80"/>
      <c r="GU8" s="80"/>
      <c r="GV8" s="80"/>
      <c r="GW8" s="80"/>
      <c r="GX8" s="80"/>
      <c r="GY8" s="80"/>
      <c r="GZ8" s="80"/>
      <c r="HA8" s="80"/>
      <c r="HB8" s="80"/>
      <c r="HC8" s="80"/>
      <c r="HD8" s="80"/>
      <c r="HE8" s="80"/>
      <c r="HF8" s="80"/>
      <c r="HG8" s="80"/>
      <c r="HH8" s="80"/>
      <c r="HI8" s="80"/>
      <c r="HJ8" s="80"/>
      <c r="HK8" s="80"/>
      <c r="HL8" s="80"/>
      <c r="HM8" s="80"/>
      <c r="HN8" s="80"/>
      <c r="HO8" s="80"/>
      <c r="HP8" s="80"/>
      <c r="HQ8" s="80"/>
      <c r="HR8" s="80"/>
      <c r="HS8" s="80"/>
      <c r="HT8" s="80"/>
      <c r="HU8" s="80"/>
      <c r="HV8" s="80"/>
      <c r="HW8" s="80"/>
      <c r="HX8" s="80"/>
      <c r="HY8" s="80"/>
      <c r="HZ8" s="80"/>
      <c r="IA8" s="80"/>
      <c r="IB8" s="80"/>
      <c r="IC8" s="80"/>
      <c r="ID8" s="80"/>
      <c r="IE8" s="80"/>
      <c r="IF8" s="80"/>
      <c r="IG8" s="80"/>
      <c r="IH8" s="80"/>
      <c r="II8" s="80"/>
      <c r="IJ8" s="80"/>
      <c r="IK8" s="80"/>
      <c r="IL8" s="80"/>
      <c r="IM8" s="80"/>
      <c r="IN8" s="80"/>
      <c r="IO8" s="80"/>
      <c r="IP8" s="80"/>
      <c r="IQ8" s="80"/>
      <c r="IR8" s="80"/>
      <c r="IS8" s="80"/>
      <c r="IT8" s="80"/>
      <c r="IU8" s="80"/>
      <c r="IV8" s="80"/>
      <c r="IW8" s="80"/>
      <c r="IX8" s="80"/>
      <c r="IY8" s="80"/>
      <c r="IZ8" s="80"/>
      <c r="JA8" s="80"/>
      <c r="JB8" s="80"/>
      <c r="JC8" s="80"/>
      <c r="JD8" s="80"/>
      <c r="JE8" s="80"/>
      <c r="JF8" s="80"/>
      <c r="JG8" s="80"/>
      <c r="JH8" s="80"/>
      <c r="JI8" s="80"/>
      <c r="JJ8" s="80"/>
      <c r="JK8" s="80"/>
      <c r="JL8" s="80"/>
      <c r="JM8" s="80"/>
      <c r="JN8" s="80"/>
      <c r="JO8" s="80"/>
      <c r="JP8" s="80"/>
      <c r="JQ8" s="80"/>
      <c r="JR8" s="80"/>
      <c r="JS8" s="80"/>
      <c r="JT8" s="80"/>
      <c r="JU8" s="80"/>
      <c r="JV8" s="80"/>
      <c r="JW8" s="80"/>
      <c r="JX8" s="80"/>
      <c r="JY8" s="80"/>
      <c r="JZ8" s="80"/>
      <c r="KA8" s="80"/>
      <c r="KB8" s="80"/>
      <c r="KC8" s="80"/>
      <c r="KD8" s="80"/>
      <c r="KE8" s="80"/>
      <c r="KF8" s="80"/>
      <c r="KG8" s="80"/>
      <c r="KH8" s="80"/>
      <c r="KI8" s="80"/>
      <c r="KJ8" s="80"/>
      <c r="KK8" s="80"/>
      <c r="KL8" s="80"/>
      <c r="KM8" s="80"/>
      <c r="KN8" s="80"/>
      <c r="KO8" s="80"/>
      <c r="KP8" s="80"/>
      <c r="KQ8" s="80"/>
      <c r="KR8" s="80"/>
      <c r="KS8" s="80"/>
      <c r="KT8" s="80"/>
      <c r="KU8" s="80"/>
      <c r="KV8" s="80"/>
      <c r="KW8" s="80"/>
      <c r="KX8" s="80"/>
      <c r="KY8" s="80"/>
      <c r="KZ8" s="80"/>
      <c r="LA8" s="80"/>
      <c r="LB8" s="80"/>
      <c r="LC8" s="80"/>
      <c r="LD8" s="80"/>
      <c r="LE8" s="80"/>
      <c r="LF8" s="80"/>
      <c r="LG8" s="80"/>
      <c r="LH8" s="80"/>
      <c r="LI8" s="80"/>
      <c r="LJ8" s="80"/>
      <c r="LK8" s="80"/>
      <c r="LL8" s="80"/>
      <c r="LM8" s="80"/>
      <c r="LN8" s="80"/>
      <c r="LO8" s="80"/>
      <c r="LP8" s="80"/>
      <c r="LQ8" s="80"/>
      <c r="LR8" s="80"/>
      <c r="LS8" s="80"/>
      <c r="LT8" s="80"/>
      <c r="LU8" s="80"/>
      <c r="LV8" s="80"/>
      <c r="LW8" s="80"/>
      <c r="LX8" s="80"/>
      <c r="LY8" s="80"/>
      <c r="LZ8" s="80"/>
      <c r="MA8" s="80"/>
      <c r="MB8" s="80"/>
      <c r="MC8" s="80"/>
      <c r="MD8" s="80"/>
      <c r="ME8" s="80"/>
      <c r="MF8" s="80"/>
      <c r="MG8" s="80"/>
      <c r="MH8" s="80"/>
      <c r="MI8" s="80"/>
      <c r="MJ8" s="80"/>
      <c r="MK8" s="80"/>
      <c r="ML8" s="80"/>
      <c r="MM8" s="80"/>
      <c r="MN8" s="80"/>
      <c r="MO8" s="80"/>
      <c r="MP8" s="80"/>
      <c r="MQ8" s="80"/>
      <c r="MR8" s="80"/>
      <c r="MS8" s="80"/>
      <c r="MT8" s="80"/>
      <c r="MU8" s="80"/>
      <c r="MV8" s="80"/>
      <c r="MW8" s="80"/>
      <c r="MX8" s="80"/>
      <c r="MY8" s="80"/>
      <c r="MZ8" s="80"/>
      <c r="NA8" s="80"/>
      <c r="NB8" s="80"/>
      <c r="NC8" s="80"/>
      <c r="ND8" s="80"/>
    </row>
    <row r="9" spans="2:394" x14ac:dyDescent="0.25">
      <c r="B9" s="80"/>
      <c r="C9" s="80"/>
      <c r="D9" s="80"/>
      <c r="E9" s="80"/>
      <c r="F9" s="80"/>
      <c r="G9" s="80"/>
      <c r="H9" s="80"/>
      <c r="I9" s="80"/>
      <c r="J9" s="80"/>
      <c r="K9" s="80"/>
      <c r="L9" s="80"/>
      <c r="M9" s="80"/>
      <c r="N9" s="80"/>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0"/>
      <c r="CO9" s="80"/>
      <c r="CP9" s="80"/>
      <c r="CQ9" s="80"/>
      <c r="CR9" s="80"/>
      <c r="CS9" s="80"/>
      <c r="CT9" s="80"/>
      <c r="CU9" s="80"/>
      <c r="CV9" s="80"/>
      <c r="CW9" s="80"/>
      <c r="CX9" s="80"/>
      <c r="CY9" s="80"/>
      <c r="CZ9" s="80"/>
      <c r="DA9" s="80"/>
      <c r="DB9" s="80"/>
      <c r="DC9" s="80"/>
      <c r="DD9" s="80"/>
      <c r="DE9" s="80"/>
      <c r="DF9" s="80"/>
      <c r="DG9" s="80"/>
      <c r="DH9" s="80"/>
      <c r="DI9" s="80"/>
      <c r="DJ9" s="80"/>
      <c r="DK9" s="80"/>
      <c r="DL9" s="80"/>
      <c r="DM9" s="80"/>
      <c r="DN9" s="80"/>
      <c r="DO9" s="80"/>
      <c r="DP9" s="80"/>
      <c r="DQ9" s="80"/>
      <c r="DR9" s="80"/>
      <c r="DS9" s="80"/>
      <c r="DT9" s="80"/>
      <c r="DU9" s="80"/>
      <c r="DV9" s="80"/>
      <c r="DW9" s="80"/>
      <c r="DX9" s="80"/>
      <c r="DY9" s="80"/>
      <c r="DZ9" s="80"/>
      <c r="EA9" s="80"/>
      <c r="EB9" s="80"/>
      <c r="EC9" s="80"/>
      <c r="ED9" s="80"/>
      <c r="EE9" s="80"/>
      <c r="EF9" s="80"/>
      <c r="EG9" s="80"/>
      <c r="EH9" s="80"/>
      <c r="EI9" s="80"/>
      <c r="EJ9" s="80"/>
      <c r="EK9" s="80"/>
      <c r="EL9" s="80"/>
      <c r="EM9" s="80"/>
      <c r="EN9" s="80"/>
      <c r="EO9" s="80"/>
      <c r="EP9" s="80"/>
      <c r="EQ9" s="80"/>
      <c r="ER9" s="80"/>
      <c r="ES9" s="80"/>
      <c r="ET9" s="80"/>
      <c r="EU9" s="80"/>
      <c r="EV9" s="80"/>
      <c r="EW9" s="80"/>
      <c r="EX9" s="80"/>
      <c r="EY9" s="80"/>
      <c r="EZ9" s="80"/>
      <c r="FA9" s="80"/>
      <c r="FB9" s="80"/>
      <c r="FC9" s="80"/>
      <c r="FD9" s="80"/>
      <c r="FE9" s="80"/>
      <c r="FF9" s="80"/>
      <c r="FG9" s="80"/>
      <c r="FH9" s="80"/>
      <c r="FI9" s="80"/>
      <c r="FJ9" s="80"/>
      <c r="FK9" s="80"/>
      <c r="FL9" s="80"/>
      <c r="FM9" s="80"/>
      <c r="FN9" s="80"/>
      <c r="FO9" s="80"/>
      <c r="FP9" s="80"/>
      <c r="FQ9" s="80"/>
      <c r="FR9" s="80"/>
      <c r="FS9" s="80"/>
      <c r="FT9" s="80"/>
      <c r="FU9" s="80"/>
      <c r="FV9" s="80"/>
      <c r="FW9" s="80"/>
      <c r="FX9" s="80"/>
      <c r="FY9" s="80"/>
      <c r="FZ9" s="80"/>
      <c r="GA9" s="80"/>
      <c r="GB9" s="80"/>
      <c r="GC9" s="80"/>
      <c r="GD9" s="80"/>
      <c r="GE9" s="80"/>
      <c r="GF9" s="80"/>
      <c r="GG9" s="80"/>
      <c r="GH9" s="80"/>
      <c r="GI9" s="80"/>
      <c r="GJ9" s="80"/>
      <c r="GK9" s="80"/>
      <c r="GL9" s="80"/>
      <c r="GM9" s="80"/>
      <c r="GN9" s="80"/>
      <c r="GO9" s="80"/>
      <c r="GP9" s="80"/>
      <c r="GQ9" s="80"/>
      <c r="GR9" s="80"/>
      <c r="GS9" s="80"/>
      <c r="GT9" s="80"/>
      <c r="GU9" s="80"/>
      <c r="GV9" s="80"/>
      <c r="GW9" s="80"/>
      <c r="GX9" s="80"/>
      <c r="GY9" s="80"/>
      <c r="GZ9" s="80"/>
      <c r="HA9" s="80"/>
      <c r="HB9" s="80"/>
      <c r="HC9" s="80"/>
      <c r="HD9" s="80"/>
      <c r="HE9" s="80"/>
      <c r="HF9" s="80"/>
      <c r="HG9" s="80"/>
      <c r="HH9" s="80"/>
      <c r="HI9" s="80"/>
      <c r="HJ9" s="80"/>
      <c r="HK9" s="80"/>
      <c r="HL9" s="80"/>
      <c r="HM9" s="80"/>
      <c r="HN9" s="80"/>
      <c r="HO9" s="80"/>
      <c r="HP9" s="80"/>
      <c r="HQ9" s="80"/>
      <c r="HR9" s="80"/>
      <c r="HS9" s="80"/>
      <c r="HT9" s="80"/>
      <c r="HU9" s="80"/>
      <c r="HV9" s="80"/>
      <c r="HW9" s="80"/>
      <c r="HX9" s="80"/>
      <c r="HY9" s="80"/>
      <c r="HZ9" s="80"/>
      <c r="IA9" s="80"/>
      <c r="IB9" s="80"/>
      <c r="IC9" s="80"/>
      <c r="ID9" s="80"/>
      <c r="IE9" s="80"/>
      <c r="IF9" s="80"/>
      <c r="IG9" s="80"/>
      <c r="IH9" s="80"/>
      <c r="II9" s="80"/>
      <c r="IJ9" s="80"/>
      <c r="IK9" s="80"/>
      <c r="IL9" s="80"/>
      <c r="IM9" s="80"/>
      <c r="IN9" s="80"/>
      <c r="IO9" s="80"/>
      <c r="IP9" s="80"/>
      <c r="IQ9" s="80"/>
      <c r="IR9" s="80"/>
      <c r="IS9" s="80"/>
      <c r="IT9" s="80"/>
      <c r="IU9" s="80"/>
      <c r="IV9" s="80"/>
      <c r="IW9" s="80"/>
      <c r="IX9" s="80"/>
      <c r="IY9" s="80"/>
      <c r="IZ9" s="80"/>
      <c r="JA9" s="80"/>
      <c r="JB9" s="80"/>
      <c r="JC9" s="80"/>
      <c r="JD9" s="80"/>
      <c r="JE9" s="80"/>
      <c r="JF9" s="80"/>
      <c r="JG9" s="80"/>
      <c r="JH9" s="80"/>
      <c r="JI9" s="80"/>
      <c r="JJ9" s="80"/>
      <c r="JK9" s="80"/>
      <c r="JL9" s="80"/>
      <c r="JM9" s="80"/>
      <c r="JN9" s="80"/>
      <c r="JO9" s="80"/>
      <c r="JP9" s="80"/>
      <c r="JQ9" s="80"/>
      <c r="JR9" s="80"/>
      <c r="JS9" s="80"/>
      <c r="JT9" s="80"/>
      <c r="JU9" s="80"/>
      <c r="JV9" s="80"/>
      <c r="JW9" s="80"/>
      <c r="JX9" s="80"/>
      <c r="JY9" s="80"/>
      <c r="JZ9" s="80"/>
      <c r="KA9" s="80"/>
      <c r="KB9" s="80"/>
      <c r="KC9" s="80"/>
      <c r="KD9" s="80"/>
      <c r="KE9" s="80"/>
      <c r="KF9" s="80"/>
      <c r="KG9" s="80"/>
      <c r="KH9" s="80"/>
      <c r="KI9" s="80"/>
      <c r="KJ9" s="80"/>
      <c r="KK9" s="80"/>
      <c r="KL9" s="80"/>
      <c r="KM9" s="80"/>
      <c r="KN9" s="80"/>
      <c r="KO9" s="80"/>
      <c r="KP9" s="80"/>
      <c r="KQ9" s="80"/>
      <c r="KR9" s="80"/>
      <c r="KS9" s="80"/>
      <c r="KT9" s="80"/>
      <c r="KU9" s="80"/>
      <c r="KV9" s="80"/>
      <c r="KW9" s="80"/>
      <c r="KX9" s="80"/>
      <c r="KY9" s="80"/>
      <c r="KZ9" s="80"/>
      <c r="LA9" s="80"/>
      <c r="LB9" s="80"/>
      <c r="LC9" s="80"/>
      <c r="LD9" s="80"/>
      <c r="LE9" s="80"/>
      <c r="LF9" s="80"/>
      <c r="LG9" s="80"/>
      <c r="LH9" s="80"/>
      <c r="LI9" s="80"/>
      <c r="LJ9" s="80"/>
      <c r="LK9" s="80"/>
      <c r="LL9" s="80"/>
      <c r="LM9" s="80"/>
      <c r="LN9" s="80"/>
      <c r="LO9" s="80"/>
      <c r="LP9" s="80"/>
      <c r="LQ9" s="80"/>
      <c r="LR9" s="80"/>
      <c r="LS9" s="80"/>
      <c r="LT9" s="80"/>
      <c r="LU9" s="80"/>
      <c r="LV9" s="80"/>
      <c r="LW9" s="80"/>
      <c r="LX9" s="80"/>
      <c r="LY9" s="80"/>
      <c r="LZ9" s="80"/>
      <c r="MA9" s="80"/>
      <c r="MB9" s="80"/>
      <c r="MC9" s="80"/>
      <c r="MD9" s="80"/>
      <c r="ME9" s="80"/>
      <c r="MF9" s="80"/>
      <c r="MG9" s="80"/>
      <c r="MH9" s="80"/>
      <c r="MI9" s="80"/>
      <c r="MJ9" s="80"/>
      <c r="MK9" s="80"/>
      <c r="ML9" s="80"/>
      <c r="MM9" s="80"/>
      <c r="MN9" s="80"/>
      <c r="MO9" s="80"/>
      <c r="MP9" s="80"/>
      <c r="MQ9" s="80"/>
      <c r="MR9" s="80"/>
      <c r="MS9" s="80"/>
      <c r="MT9" s="80"/>
      <c r="MU9" s="80"/>
      <c r="MV9" s="80"/>
      <c r="MW9" s="80"/>
      <c r="MX9" s="80"/>
      <c r="MY9" s="80"/>
      <c r="MZ9" s="80"/>
      <c r="NA9" s="80"/>
      <c r="NB9" s="80"/>
      <c r="NC9" s="80"/>
      <c r="ND9" s="80"/>
    </row>
    <row r="10" spans="2:394" x14ac:dyDescent="0.25">
      <c r="B10" s="80"/>
      <c r="C10" s="80"/>
      <c r="D10" s="80"/>
      <c r="E10" s="80"/>
      <c r="F10" s="80"/>
      <c r="G10" s="80"/>
      <c r="H10" s="80"/>
      <c r="I10" s="80"/>
      <c r="J10" s="80"/>
      <c r="K10" s="80"/>
      <c r="L10" s="80"/>
      <c r="M10" s="80"/>
      <c r="N10" s="80"/>
      <c r="O10" s="80"/>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c r="CM10" s="80"/>
      <c r="CN10" s="80"/>
      <c r="CO10" s="80"/>
      <c r="CP10" s="80"/>
      <c r="CQ10" s="80"/>
      <c r="CR10" s="80"/>
      <c r="CS10" s="80"/>
      <c r="CT10" s="80"/>
      <c r="CU10" s="80"/>
      <c r="CV10" s="80"/>
      <c r="CW10" s="80"/>
      <c r="CX10" s="80"/>
      <c r="CY10" s="80"/>
      <c r="CZ10" s="80"/>
      <c r="DA10" s="80"/>
      <c r="DB10" s="80"/>
      <c r="DC10" s="80"/>
      <c r="DD10" s="80"/>
      <c r="DE10" s="80"/>
      <c r="DF10" s="80"/>
      <c r="DG10" s="80"/>
      <c r="DH10" s="80"/>
      <c r="DI10" s="80"/>
      <c r="DJ10" s="80"/>
      <c r="DK10" s="80"/>
      <c r="DL10" s="80"/>
      <c r="DM10" s="80"/>
      <c r="DN10" s="80"/>
      <c r="DO10" s="80"/>
      <c r="DP10" s="80"/>
      <c r="DQ10" s="80"/>
      <c r="DR10" s="80"/>
      <c r="DS10" s="80"/>
      <c r="DT10" s="80"/>
      <c r="DU10" s="80"/>
      <c r="DV10" s="80"/>
      <c r="DW10" s="80"/>
      <c r="DX10" s="80"/>
      <c r="DY10" s="80"/>
      <c r="DZ10" s="80"/>
      <c r="EA10" s="80"/>
      <c r="EB10" s="80"/>
      <c r="EC10" s="80"/>
      <c r="ED10" s="80"/>
      <c r="EE10" s="80"/>
      <c r="EF10" s="80"/>
      <c r="EG10" s="80"/>
      <c r="EH10" s="80"/>
      <c r="EI10" s="80"/>
      <c r="EJ10" s="80"/>
      <c r="EK10" s="80"/>
      <c r="EL10" s="80"/>
      <c r="EM10" s="80"/>
      <c r="EN10" s="80"/>
      <c r="EO10" s="80"/>
      <c r="EP10" s="80"/>
      <c r="EQ10" s="80"/>
      <c r="ER10" s="80"/>
      <c r="ES10" s="80"/>
      <c r="ET10" s="80"/>
      <c r="EU10" s="80"/>
      <c r="EV10" s="80"/>
      <c r="EW10" s="80"/>
      <c r="EX10" s="80"/>
      <c r="EY10" s="80"/>
      <c r="EZ10" s="80"/>
      <c r="FA10" s="80"/>
      <c r="FB10" s="80"/>
      <c r="FC10" s="80"/>
      <c r="FD10" s="80"/>
      <c r="FE10" s="80"/>
      <c r="FF10" s="80"/>
      <c r="FG10" s="80"/>
      <c r="FH10" s="80"/>
      <c r="FI10" s="80"/>
      <c r="FJ10" s="80"/>
      <c r="FK10" s="80"/>
      <c r="FL10" s="80"/>
      <c r="FM10" s="80"/>
      <c r="FN10" s="80"/>
      <c r="FO10" s="80"/>
      <c r="FP10" s="80"/>
      <c r="FQ10" s="80"/>
      <c r="FR10" s="80"/>
      <c r="FS10" s="80"/>
      <c r="FT10" s="80"/>
      <c r="FU10" s="80"/>
      <c r="FV10" s="80"/>
      <c r="FW10" s="80"/>
      <c r="FX10" s="80"/>
      <c r="FY10" s="80"/>
      <c r="FZ10" s="80"/>
      <c r="GA10" s="80"/>
      <c r="GB10" s="80"/>
      <c r="GC10" s="80"/>
      <c r="GD10" s="80"/>
      <c r="GE10" s="80"/>
      <c r="GF10" s="80"/>
      <c r="GG10" s="80"/>
      <c r="GH10" s="80"/>
      <c r="GI10" s="80"/>
      <c r="GJ10" s="80"/>
      <c r="GK10" s="80"/>
      <c r="GL10" s="80"/>
      <c r="GM10" s="80"/>
      <c r="GN10" s="80"/>
      <c r="GO10" s="80"/>
      <c r="GP10" s="80"/>
      <c r="GQ10" s="80"/>
      <c r="GR10" s="80"/>
      <c r="GS10" s="80"/>
      <c r="GT10" s="80"/>
      <c r="GU10" s="80"/>
      <c r="GV10" s="80"/>
      <c r="GW10" s="80"/>
      <c r="GX10" s="80"/>
      <c r="GY10" s="80"/>
      <c r="GZ10" s="80"/>
      <c r="HA10" s="80"/>
      <c r="HB10" s="80"/>
      <c r="HC10" s="80"/>
      <c r="HD10" s="80"/>
      <c r="HE10" s="80"/>
      <c r="HF10" s="80"/>
      <c r="HG10" s="80"/>
      <c r="HH10" s="80"/>
      <c r="HI10" s="80"/>
      <c r="HJ10" s="80"/>
      <c r="HK10" s="80"/>
      <c r="HL10" s="80"/>
      <c r="HM10" s="80"/>
      <c r="HN10" s="80"/>
      <c r="HO10" s="80"/>
      <c r="HP10" s="80"/>
      <c r="HQ10" s="80"/>
      <c r="HR10" s="80"/>
      <c r="HS10" s="80"/>
      <c r="HT10" s="80"/>
      <c r="HU10" s="80"/>
      <c r="HV10" s="80"/>
      <c r="HW10" s="80"/>
      <c r="HX10" s="80"/>
      <c r="HY10" s="80"/>
      <c r="HZ10" s="80"/>
      <c r="IA10" s="80"/>
      <c r="IB10" s="80"/>
      <c r="IC10" s="80"/>
      <c r="ID10" s="80"/>
      <c r="IE10" s="80"/>
      <c r="IF10" s="80"/>
      <c r="IG10" s="80"/>
      <c r="IH10" s="80"/>
      <c r="II10" s="80"/>
      <c r="IJ10" s="80"/>
      <c r="IK10" s="80"/>
      <c r="IL10" s="80"/>
      <c r="IM10" s="80"/>
      <c r="IN10" s="80"/>
      <c r="IO10" s="80"/>
      <c r="IP10" s="80"/>
      <c r="IQ10" s="80"/>
      <c r="IR10" s="80"/>
      <c r="IS10" s="80"/>
      <c r="IT10" s="80"/>
      <c r="IU10" s="80"/>
      <c r="IV10" s="80"/>
      <c r="IW10" s="80"/>
      <c r="IX10" s="80"/>
      <c r="IY10" s="80"/>
      <c r="IZ10" s="80"/>
      <c r="JA10" s="80"/>
      <c r="JB10" s="80"/>
      <c r="JC10" s="80"/>
      <c r="JD10" s="80"/>
      <c r="JE10" s="80"/>
      <c r="JF10" s="80"/>
      <c r="JG10" s="80"/>
      <c r="JH10" s="80"/>
      <c r="JI10" s="80"/>
      <c r="JJ10" s="80"/>
      <c r="JK10" s="80"/>
      <c r="JL10" s="80"/>
      <c r="JM10" s="80"/>
      <c r="JN10" s="80"/>
      <c r="JO10" s="80"/>
      <c r="JP10" s="80"/>
      <c r="JQ10" s="80"/>
      <c r="JR10" s="80"/>
      <c r="JS10" s="80"/>
      <c r="JT10" s="80"/>
      <c r="JU10" s="80"/>
      <c r="JV10" s="80"/>
      <c r="JW10" s="80"/>
      <c r="JX10" s="80"/>
      <c r="JY10" s="80"/>
      <c r="JZ10" s="80"/>
      <c r="KA10" s="80"/>
      <c r="KB10" s="80"/>
      <c r="KC10" s="80"/>
      <c r="KD10" s="80"/>
      <c r="KE10" s="80"/>
      <c r="KF10" s="80"/>
      <c r="KG10" s="80"/>
      <c r="KH10" s="80"/>
      <c r="KI10" s="80"/>
      <c r="KJ10" s="80"/>
      <c r="KK10" s="80"/>
      <c r="KL10" s="80"/>
      <c r="KM10" s="80"/>
      <c r="KN10" s="80"/>
      <c r="KO10" s="80"/>
      <c r="KP10" s="80"/>
      <c r="KQ10" s="80"/>
      <c r="KR10" s="80"/>
      <c r="KS10" s="80"/>
      <c r="KT10" s="80"/>
      <c r="KU10" s="80"/>
      <c r="KV10" s="80"/>
      <c r="KW10" s="80"/>
      <c r="KX10" s="80"/>
      <c r="KY10" s="80"/>
      <c r="KZ10" s="80"/>
      <c r="LA10" s="80"/>
      <c r="LB10" s="80"/>
      <c r="LC10" s="80"/>
      <c r="LD10" s="80"/>
      <c r="LE10" s="80"/>
      <c r="LF10" s="80"/>
      <c r="LG10" s="80"/>
      <c r="LH10" s="80"/>
      <c r="LI10" s="80"/>
      <c r="LJ10" s="80"/>
      <c r="LK10" s="80"/>
      <c r="LL10" s="80"/>
      <c r="LM10" s="80"/>
      <c r="LN10" s="80"/>
      <c r="LO10" s="80"/>
      <c r="LP10" s="80"/>
      <c r="LQ10" s="80"/>
      <c r="LR10" s="80"/>
      <c r="LS10" s="80"/>
      <c r="LT10" s="80"/>
      <c r="LU10" s="80"/>
      <c r="LV10" s="80"/>
      <c r="LW10" s="80"/>
      <c r="LX10" s="80"/>
      <c r="LY10" s="80"/>
      <c r="LZ10" s="80"/>
      <c r="MA10" s="80"/>
      <c r="MB10" s="80"/>
      <c r="MC10" s="80"/>
      <c r="MD10" s="80"/>
      <c r="ME10" s="80"/>
      <c r="MF10" s="80"/>
      <c r="MG10" s="80"/>
      <c r="MH10" s="80"/>
      <c r="MI10" s="80"/>
      <c r="MJ10" s="80"/>
      <c r="MK10" s="80"/>
      <c r="ML10" s="80"/>
      <c r="MM10" s="80"/>
      <c r="MN10" s="80"/>
      <c r="MO10" s="80"/>
      <c r="MP10" s="80"/>
      <c r="MQ10" s="80"/>
      <c r="MR10" s="80"/>
      <c r="MS10" s="80"/>
      <c r="MT10" s="80"/>
      <c r="MU10" s="80"/>
      <c r="MV10" s="80"/>
      <c r="MW10" s="80"/>
      <c r="MX10" s="80"/>
      <c r="MY10" s="80"/>
      <c r="MZ10" s="80"/>
      <c r="NA10" s="80"/>
      <c r="NB10" s="80"/>
      <c r="NC10" s="80"/>
      <c r="ND10" s="80"/>
    </row>
    <row r="11" spans="2:394" x14ac:dyDescent="0.25">
      <c r="B11" s="80"/>
      <c r="C11" s="80"/>
      <c r="D11" s="80"/>
      <c r="E11" s="80"/>
      <c r="F11" s="80"/>
      <c r="G11" s="80"/>
      <c r="H11" s="80"/>
      <c r="I11" s="80"/>
      <c r="J11" s="80"/>
      <c r="K11" s="80"/>
      <c r="L11" s="80"/>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c r="GO11" s="80"/>
      <c r="GP11" s="80"/>
      <c r="GQ11" s="80"/>
      <c r="GR11" s="80"/>
      <c r="GS11" s="80"/>
      <c r="GT11" s="80"/>
      <c r="GU11" s="80"/>
      <c r="GV11" s="80"/>
      <c r="GW11" s="80"/>
      <c r="GX11" s="80"/>
      <c r="GY11" s="80"/>
      <c r="GZ11" s="80"/>
      <c r="HA11" s="80"/>
      <c r="HB11" s="80"/>
      <c r="HC11" s="80"/>
      <c r="HD11" s="80"/>
      <c r="HE11" s="80"/>
      <c r="HF11" s="80"/>
      <c r="HG11" s="80"/>
      <c r="HH11" s="80"/>
      <c r="HI11" s="80"/>
      <c r="HJ11" s="80"/>
      <c r="HK11" s="80"/>
      <c r="HL11" s="80"/>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c r="IP11" s="80"/>
      <c r="IQ11" s="80"/>
      <c r="IR11" s="80"/>
      <c r="IS11" s="80"/>
      <c r="IT11" s="80"/>
      <c r="IU11" s="80"/>
      <c r="IV11" s="80"/>
      <c r="IW11" s="80"/>
      <c r="IX11" s="80"/>
      <c r="IY11" s="80"/>
      <c r="IZ11" s="80"/>
      <c r="JA11" s="80"/>
      <c r="JB11" s="80"/>
      <c r="JC11" s="80"/>
      <c r="JD11" s="80"/>
      <c r="JE11" s="80"/>
      <c r="JF11" s="80"/>
      <c r="JG11" s="80"/>
      <c r="JH11" s="80"/>
      <c r="JI11" s="80"/>
      <c r="JJ11" s="80"/>
      <c r="JK11" s="80"/>
      <c r="JL11" s="80"/>
      <c r="JM11" s="80"/>
      <c r="JN11" s="80"/>
      <c r="JO11" s="80"/>
      <c r="JP11" s="80"/>
      <c r="JQ11" s="80"/>
      <c r="JR11" s="80"/>
      <c r="JS11" s="80"/>
      <c r="JT11" s="80"/>
      <c r="JU11" s="80"/>
      <c r="JV11" s="80"/>
      <c r="JW11" s="80"/>
      <c r="JX11" s="80"/>
      <c r="JY11" s="80"/>
      <c r="JZ11" s="80"/>
      <c r="KA11" s="80"/>
      <c r="KB11" s="80"/>
      <c r="KC11" s="80"/>
      <c r="KD11" s="80"/>
      <c r="KE11" s="80"/>
      <c r="KF11" s="80"/>
      <c r="KG11" s="80"/>
      <c r="KH11" s="80"/>
      <c r="KI11" s="80"/>
      <c r="KJ11" s="80"/>
      <c r="KK11" s="80"/>
      <c r="KL11" s="80"/>
      <c r="KM11" s="80"/>
      <c r="KN11" s="80"/>
      <c r="KO11" s="80"/>
      <c r="KP11" s="80"/>
      <c r="KQ11" s="80"/>
      <c r="KR11" s="80"/>
      <c r="KS11" s="80"/>
      <c r="KT11" s="80"/>
      <c r="KU11" s="80"/>
      <c r="KV11" s="80"/>
      <c r="KW11" s="80"/>
      <c r="KX11" s="80"/>
      <c r="KY11" s="80"/>
      <c r="KZ11" s="80"/>
      <c r="LA11" s="80"/>
      <c r="LB11" s="80"/>
      <c r="LC11" s="80"/>
      <c r="LD11" s="80"/>
      <c r="LE11" s="80"/>
      <c r="LF11" s="80"/>
      <c r="LG11" s="80"/>
      <c r="LH11" s="80"/>
      <c r="LI11" s="80"/>
      <c r="LJ11" s="80"/>
      <c r="LK11" s="80"/>
      <c r="LL11" s="80"/>
      <c r="LM11" s="80"/>
      <c r="LN11" s="80"/>
      <c r="LO11" s="80"/>
      <c r="LP11" s="80"/>
      <c r="LQ11" s="80"/>
      <c r="LR11" s="80"/>
      <c r="LS11" s="80"/>
      <c r="LT11" s="80"/>
      <c r="LU11" s="80"/>
      <c r="LV11" s="80"/>
      <c r="LW11" s="80"/>
      <c r="LX11" s="80"/>
      <c r="LY11" s="80"/>
      <c r="LZ11" s="80"/>
      <c r="MA11" s="80"/>
      <c r="MB11" s="80"/>
      <c r="MC11" s="80"/>
      <c r="MD11" s="80"/>
      <c r="ME11" s="80"/>
      <c r="MF11" s="80"/>
      <c r="MG11" s="80"/>
      <c r="MH11" s="80"/>
      <c r="MI11" s="80"/>
      <c r="MJ11" s="80"/>
      <c r="MK11" s="80"/>
      <c r="ML11" s="80"/>
      <c r="MM11" s="80"/>
      <c r="MN11" s="80"/>
      <c r="MO11" s="80"/>
      <c r="MP11" s="80"/>
      <c r="MQ11" s="80"/>
      <c r="MR11" s="80"/>
      <c r="MS11" s="80"/>
      <c r="MT11" s="80"/>
      <c r="MU11" s="80"/>
      <c r="MV11" s="80"/>
      <c r="MW11" s="80"/>
      <c r="MX11" s="80"/>
      <c r="MY11" s="80"/>
      <c r="MZ11" s="80"/>
      <c r="NA11" s="80"/>
      <c r="NB11" s="80"/>
      <c r="NC11" s="80"/>
      <c r="ND11" s="80"/>
    </row>
    <row r="12" spans="2:394" x14ac:dyDescent="0.25">
      <c r="B12" s="80"/>
      <c r="C12" s="80"/>
      <c r="D12" s="80"/>
      <c r="E12" s="80"/>
      <c r="F12" s="80"/>
      <c r="G12" s="80"/>
      <c r="H12" s="80"/>
      <c r="I12" s="80"/>
      <c r="J12" s="80"/>
      <c r="K12" s="80"/>
      <c r="L12" s="80"/>
      <c r="M12" s="80"/>
      <c r="N12" s="80"/>
      <c r="O12" s="80"/>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0"/>
      <c r="CO12" s="80"/>
      <c r="CP12" s="80"/>
      <c r="CQ12" s="80"/>
      <c r="CR12" s="80"/>
      <c r="CS12" s="80"/>
      <c r="CT12" s="80"/>
      <c r="CU12" s="80"/>
      <c r="CV12" s="80"/>
      <c r="CW12" s="80"/>
      <c r="CX12" s="80"/>
      <c r="CY12" s="80"/>
      <c r="CZ12" s="80"/>
      <c r="DA12" s="80"/>
      <c r="DB12" s="80"/>
      <c r="DC12" s="80"/>
      <c r="DD12" s="80"/>
      <c r="DE12" s="80"/>
      <c r="DF12" s="80"/>
      <c r="DG12" s="80"/>
      <c r="DH12" s="80"/>
      <c r="DI12" s="80"/>
      <c r="DJ12" s="80"/>
      <c r="DK12" s="80"/>
      <c r="DL12" s="80"/>
      <c r="DM12" s="80"/>
      <c r="DN12" s="80"/>
      <c r="DO12" s="80"/>
      <c r="DP12" s="80"/>
      <c r="DQ12" s="80"/>
      <c r="DR12" s="80"/>
      <c r="DS12" s="80"/>
      <c r="DT12" s="80"/>
      <c r="DU12" s="80"/>
      <c r="DV12" s="80"/>
      <c r="DW12" s="80"/>
      <c r="DX12" s="80"/>
      <c r="DY12" s="80"/>
      <c r="DZ12" s="80"/>
      <c r="EA12" s="80"/>
      <c r="EB12" s="80"/>
      <c r="EC12" s="80"/>
      <c r="ED12" s="80"/>
      <c r="EE12" s="80"/>
      <c r="EF12" s="80"/>
      <c r="EG12" s="80"/>
      <c r="EH12" s="80"/>
      <c r="EI12" s="80"/>
      <c r="EJ12" s="80"/>
      <c r="EK12" s="80"/>
      <c r="EL12" s="80"/>
      <c r="EM12" s="80"/>
      <c r="EN12" s="80"/>
      <c r="EO12" s="80"/>
      <c r="EP12" s="80"/>
      <c r="EQ12" s="80"/>
      <c r="ER12" s="80"/>
      <c r="ES12" s="80"/>
      <c r="ET12" s="80"/>
      <c r="EU12" s="80"/>
      <c r="EV12" s="80"/>
      <c r="EW12" s="80"/>
      <c r="EX12" s="80"/>
      <c r="EY12" s="80"/>
      <c r="EZ12" s="80"/>
      <c r="FA12" s="80"/>
      <c r="FB12" s="80"/>
      <c r="FC12" s="80"/>
      <c r="FD12" s="80"/>
      <c r="FE12" s="80"/>
      <c r="FF12" s="80"/>
      <c r="FG12" s="80"/>
      <c r="FH12" s="80"/>
      <c r="FI12" s="80"/>
      <c r="FJ12" s="80"/>
      <c r="FK12" s="80"/>
      <c r="FL12" s="80"/>
      <c r="FM12" s="80"/>
      <c r="FN12" s="80"/>
      <c r="FO12" s="80"/>
      <c r="FP12" s="80"/>
      <c r="FQ12" s="80"/>
      <c r="FR12" s="80"/>
      <c r="FS12" s="80"/>
      <c r="FT12" s="80"/>
      <c r="FU12" s="80"/>
      <c r="FV12" s="80"/>
      <c r="FW12" s="80"/>
      <c r="FX12" s="80"/>
      <c r="FY12" s="80"/>
      <c r="FZ12" s="80"/>
      <c r="GA12" s="80"/>
      <c r="GB12" s="80"/>
      <c r="GC12" s="80"/>
      <c r="GD12" s="80"/>
      <c r="GE12" s="80"/>
      <c r="GF12" s="80"/>
      <c r="GG12" s="80"/>
      <c r="GH12" s="80"/>
      <c r="GI12" s="80"/>
      <c r="GJ12" s="80"/>
      <c r="GK12" s="80"/>
      <c r="GL12" s="80"/>
      <c r="GM12" s="80"/>
      <c r="GN12" s="80"/>
      <c r="GO12" s="80"/>
      <c r="GP12" s="80"/>
      <c r="GQ12" s="80"/>
      <c r="GR12" s="80"/>
      <c r="GS12" s="80"/>
      <c r="GT12" s="80"/>
      <c r="GU12" s="80"/>
      <c r="GV12" s="80"/>
      <c r="GW12" s="80"/>
      <c r="GX12" s="80"/>
      <c r="GY12" s="80"/>
      <c r="GZ12" s="80"/>
      <c r="HA12" s="80"/>
      <c r="HB12" s="80"/>
      <c r="HC12" s="80"/>
      <c r="HD12" s="80"/>
      <c r="HE12" s="80"/>
      <c r="HF12" s="80"/>
      <c r="HG12" s="80"/>
      <c r="HH12" s="80"/>
      <c r="HI12" s="80"/>
      <c r="HJ12" s="80"/>
      <c r="HK12" s="80"/>
      <c r="HL12" s="80"/>
      <c r="HM12" s="80"/>
      <c r="HN12" s="80"/>
      <c r="HO12" s="80"/>
      <c r="HP12" s="80"/>
      <c r="HQ12" s="80"/>
      <c r="HR12" s="80"/>
      <c r="HS12" s="80"/>
      <c r="HT12" s="80"/>
      <c r="HU12" s="80"/>
      <c r="HV12" s="80"/>
      <c r="HW12" s="80"/>
      <c r="HX12" s="80"/>
      <c r="HY12" s="80"/>
      <c r="HZ12" s="80"/>
      <c r="IA12" s="80"/>
      <c r="IB12" s="80"/>
      <c r="IC12" s="80"/>
      <c r="ID12" s="80"/>
      <c r="IE12" s="80"/>
      <c r="IF12" s="80"/>
      <c r="IG12" s="80"/>
      <c r="IH12" s="80"/>
      <c r="II12" s="80"/>
      <c r="IJ12" s="80"/>
      <c r="IK12" s="80"/>
      <c r="IL12" s="80"/>
      <c r="IM12" s="80"/>
      <c r="IN12" s="80"/>
      <c r="IO12" s="80"/>
      <c r="IP12" s="80"/>
      <c r="IQ12" s="80"/>
      <c r="IR12" s="80"/>
      <c r="IS12" s="80"/>
      <c r="IT12" s="80"/>
      <c r="IU12" s="80"/>
      <c r="IV12" s="80"/>
      <c r="IW12" s="80"/>
      <c r="IX12" s="80"/>
      <c r="IY12" s="80"/>
      <c r="IZ12" s="80"/>
      <c r="JA12" s="80"/>
      <c r="JB12" s="80"/>
      <c r="JC12" s="80"/>
      <c r="JD12" s="80"/>
      <c r="JE12" s="80"/>
      <c r="JF12" s="80"/>
      <c r="JG12" s="80"/>
      <c r="JH12" s="80"/>
      <c r="JI12" s="80"/>
      <c r="JJ12" s="80"/>
      <c r="JK12" s="80"/>
      <c r="JL12" s="80"/>
      <c r="JM12" s="80"/>
      <c r="JN12" s="80"/>
      <c r="JO12" s="80"/>
      <c r="JP12" s="80"/>
      <c r="JQ12" s="80"/>
      <c r="JR12" s="80"/>
      <c r="JS12" s="80"/>
      <c r="JT12" s="80"/>
      <c r="JU12" s="80"/>
      <c r="JV12" s="80"/>
      <c r="JW12" s="80"/>
      <c r="JX12" s="80"/>
      <c r="JY12" s="80"/>
      <c r="JZ12" s="80"/>
      <c r="KA12" s="80"/>
      <c r="KB12" s="80"/>
      <c r="KC12" s="80"/>
      <c r="KD12" s="80"/>
      <c r="KE12" s="80"/>
      <c r="KF12" s="80"/>
      <c r="KG12" s="80"/>
      <c r="KH12" s="80"/>
      <c r="KI12" s="80"/>
      <c r="KJ12" s="80"/>
      <c r="KK12" s="80"/>
      <c r="KL12" s="80"/>
      <c r="KM12" s="80"/>
      <c r="KN12" s="80"/>
      <c r="KO12" s="80"/>
      <c r="KP12" s="80"/>
      <c r="KQ12" s="80"/>
      <c r="KR12" s="80"/>
      <c r="KS12" s="80"/>
      <c r="KT12" s="80"/>
      <c r="KU12" s="80"/>
      <c r="KV12" s="80"/>
      <c r="KW12" s="80"/>
      <c r="KX12" s="80"/>
      <c r="KY12" s="80"/>
      <c r="KZ12" s="80"/>
      <c r="LA12" s="80"/>
      <c r="LB12" s="80"/>
      <c r="LC12" s="80"/>
      <c r="LD12" s="80"/>
      <c r="LE12" s="80"/>
      <c r="LF12" s="80"/>
      <c r="LG12" s="80"/>
      <c r="LH12" s="80"/>
      <c r="LI12" s="80"/>
      <c r="LJ12" s="80"/>
      <c r="LK12" s="80"/>
      <c r="LL12" s="80"/>
      <c r="LM12" s="80"/>
      <c r="LN12" s="80"/>
      <c r="LO12" s="80"/>
      <c r="LP12" s="80"/>
      <c r="LQ12" s="80"/>
      <c r="LR12" s="80"/>
      <c r="LS12" s="80"/>
      <c r="LT12" s="80"/>
      <c r="LU12" s="80"/>
      <c r="LV12" s="80"/>
      <c r="LW12" s="80"/>
      <c r="LX12" s="80"/>
      <c r="LY12" s="80"/>
      <c r="LZ12" s="80"/>
      <c r="MA12" s="80"/>
      <c r="MB12" s="80"/>
      <c r="MC12" s="80"/>
      <c r="MD12" s="80"/>
      <c r="ME12" s="80"/>
      <c r="MF12" s="80"/>
      <c r="MG12" s="80"/>
      <c r="MH12" s="80"/>
      <c r="MI12" s="80"/>
      <c r="MJ12" s="80"/>
      <c r="MK12" s="80"/>
      <c r="ML12" s="80"/>
      <c r="MM12" s="80"/>
      <c r="MN12" s="80"/>
      <c r="MO12" s="80"/>
      <c r="MP12" s="80"/>
      <c r="MQ12" s="80"/>
      <c r="MR12" s="80"/>
      <c r="MS12" s="80"/>
      <c r="MT12" s="80"/>
      <c r="MU12" s="80"/>
      <c r="MV12" s="80"/>
      <c r="MW12" s="80"/>
      <c r="MX12" s="80"/>
      <c r="MY12" s="80"/>
      <c r="MZ12" s="80"/>
      <c r="NA12" s="80"/>
      <c r="NB12" s="80"/>
      <c r="NC12" s="80"/>
      <c r="ND12" s="80"/>
    </row>
    <row r="13" spans="2:394" x14ac:dyDescent="0.25">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c r="LQ13" s="80"/>
      <c r="LR13" s="80"/>
      <c r="LS13" s="80"/>
      <c r="LT13" s="80"/>
      <c r="LU13" s="80"/>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row>
    <row r="14" spans="2:394" x14ac:dyDescent="0.25">
      <c r="B14" s="80"/>
      <c r="C14" s="80"/>
      <c r="D14" s="80"/>
      <c r="E14" s="80"/>
      <c r="F14" s="80"/>
      <c r="G14" s="80"/>
      <c r="H14" s="80"/>
      <c r="I14" s="80"/>
      <c r="J14" s="80"/>
      <c r="K14" s="80"/>
      <c r="L14" s="80"/>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c r="CT14" s="80"/>
      <c r="CU14" s="80"/>
      <c r="CV14" s="80"/>
      <c r="CW14" s="80"/>
      <c r="CX14" s="80"/>
      <c r="CY14" s="80"/>
      <c r="CZ14" s="80"/>
      <c r="DA14" s="80"/>
      <c r="DB14" s="80"/>
      <c r="DC14" s="80"/>
      <c r="DD14" s="80"/>
      <c r="DE14" s="80"/>
      <c r="DF14" s="80"/>
      <c r="DG14" s="80"/>
      <c r="DH14" s="80"/>
      <c r="DI14" s="80"/>
      <c r="DJ14" s="80"/>
      <c r="DK14" s="80"/>
      <c r="DL14" s="80"/>
      <c r="DM14" s="80"/>
      <c r="DN14" s="80"/>
      <c r="DO14" s="80"/>
      <c r="DP14" s="80"/>
      <c r="DQ14" s="80"/>
      <c r="DR14" s="80"/>
      <c r="DS14" s="80"/>
      <c r="DT14" s="80"/>
      <c r="DU14" s="80"/>
      <c r="DV14" s="80"/>
      <c r="DW14" s="80"/>
      <c r="DX14" s="80"/>
      <c r="DY14" s="80"/>
      <c r="DZ14" s="80"/>
      <c r="EA14" s="80"/>
      <c r="EB14" s="80"/>
      <c r="EC14" s="80"/>
      <c r="ED14" s="80"/>
      <c r="EE14" s="80"/>
      <c r="EF14" s="80"/>
      <c r="EG14" s="80"/>
      <c r="EH14" s="80"/>
      <c r="EI14" s="80"/>
      <c r="EJ14" s="80"/>
      <c r="EK14" s="80"/>
      <c r="EL14" s="80"/>
      <c r="EM14" s="80"/>
      <c r="EN14" s="80"/>
      <c r="EO14" s="80"/>
      <c r="EP14" s="80"/>
      <c r="EQ14" s="80"/>
      <c r="ER14" s="80"/>
      <c r="ES14" s="80"/>
      <c r="ET14" s="80"/>
      <c r="EU14" s="80"/>
      <c r="EV14" s="80"/>
      <c r="EW14" s="80"/>
      <c r="EX14" s="80"/>
      <c r="EY14" s="80"/>
      <c r="EZ14" s="80"/>
      <c r="FA14" s="80"/>
      <c r="FB14" s="80"/>
      <c r="FC14" s="80"/>
      <c r="FD14" s="80"/>
      <c r="FE14" s="80"/>
      <c r="FF14" s="80"/>
      <c r="FG14" s="80"/>
      <c r="FH14" s="80"/>
      <c r="FI14" s="80"/>
      <c r="FJ14" s="80"/>
      <c r="FK14" s="80"/>
      <c r="FL14" s="80"/>
      <c r="FM14" s="80"/>
      <c r="FN14" s="80"/>
      <c r="FO14" s="80"/>
      <c r="FP14" s="80"/>
      <c r="FQ14" s="80"/>
      <c r="FR14" s="80"/>
      <c r="FS14" s="80"/>
      <c r="FT14" s="80"/>
      <c r="FU14" s="80"/>
      <c r="FV14" s="80"/>
      <c r="FW14" s="80"/>
      <c r="FX14" s="80"/>
      <c r="FY14" s="80"/>
      <c r="FZ14" s="80"/>
      <c r="GA14" s="80"/>
      <c r="GB14" s="80"/>
      <c r="GC14" s="80"/>
      <c r="GD14" s="80"/>
      <c r="GE14" s="80"/>
      <c r="GF14" s="80"/>
      <c r="GG14" s="80"/>
      <c r="GH14" s="80"/>
      <c r="GI14" s="80"/>
      <c r="GJ14" s="80"/>
      <c r="GK14" s="80"/>
      <c r="GL14" s="80"/>
      <c r="GM14" s="80"/>
      <c r="GN14" s="80"/>
      <c r="GO14" s="80"/>
      <c r="GP14" s="80"/>
      <c r="GQ14" s="80"/>
      <c r="GR14" s="80"/>
      <c r="GS14" s="80"/>
      <c r="GT14" s="80"/>
      <c r="GU14" s="80"/>
      <c r="GV14" s="80"/>
      <c r="GW14" s="80"/>
      <c r="GX14" s="80"/>
      <c r="GY14" s="80"/>
      <c r="GZ14" s="80"/>
      <c r="HA14" s="80"/>
      <c r="HB14" s="80"/>
      <c r="HC14" s="80"/>
      <c r="HD14" s="80"/>
      <c r="HE14" s="80"/>
      <c r="HF14" s="80"/>
      <c r="HG14" s="80"/>
      <c r="HH14" s="80"/>
      <c r="HI14" s="80"/>
      <c r="HJ14" s="80"/>
      <c r="HK14" s="80"/>
      <c r="HL14" s="80"/>
      <c r="HM14" s="80"/>
      <c r="HN14" s="80"/>
      <c r="HO14" s="80"/>
      <c r="HP14" s="80"/>
      <c r="HQ14" s="80"/>
      <c r="HR14" s="80"/>
      <c r="HS14" s="80"/>
      <c r="HT14" s="80"/>
      <c r="HU14" s="80"/>
      <c r="HV14" s="80"/>
      <c r="HW14" s="80"/>
      <c r="HX14" s="80"/>
      <c r="HY14" s="80"/>
      <c r="HZ14" s="80"/>
      <c r="IA14" s="80"/>
      <c r="IB14" s="80"/>
      <c r="IC14" s="80"/>
      <c r="ID14" s="80"/>
      <c r="IE14" s="80"/>
      <c r="IF14" s="80"/>
      <c r="IG14" s="80"/>
      <c r="IH14" s="80"/>
      <c r="II14" s="80"/>
      <c r="IJ14" s="80"/>
      <c r="IK14" s="80"/>
      <c r="IL14" s="80"/>
      <c r="IM14" s="80"/>
      <c r="IN14" s="80"/>
      <c r="IO14" s="80"/>
      <c r="IP14" s="80"/>
      <c r="IQ14" s="80"/>
      <c r="IR14" s="80"/>
      <c r="IS14" s="80"/>
      <c r="IT14" s="80"/>
      <c r="IU14" s="80"/>
      <c r="IV14" s="80"/>
      <c r="IW14" s="80"/>
      <c r="IX14" s="80"/>
      <c r="IY14" s="80"/>
      <c r="IZ14" s="80"/>
      <c r="JA14" s="80"/>
      <c r="JB14" s="80"/>
      <c r="JC14" s="80"/>
      <c r="JD14" s="80"/>
      <c r="JE14" s="80"/>
      <c r="JF14" s="80"/>
      <c r="JG14" s="80"/>
      <c r="JH14" s="80"/>
      <c r="JI14" s="80"/>
      <c r="JJ14" s="80"/>
      <c r="JK14" s="80"/>
      <c r="JL14" s="80"/>
      <c r="JM14" s="80"/>
      <c r="JN14" s="80"/>
      <c r="JO14" s="80"/>
      <c r="JP14" s="80"/>
      <c r="JQ14" s="80"/>
      <c r="JR14" s="80"/>
      <c r="JS14" s="80"/>
      <c r="JT14" s="80"/>
      <c r="JU14" s="80"/>
      <c r="JV14" s="80"/>
      <c r="JW14" s="80"/>
      <c r="JX14" s="80"/>
      <c r="JY14" s="80"/>
      <c r="JZ14" s="80"/>
      <c r="KA14" s="80"/>
      <c r="KB14" s="80"/>
      <c r="KC14" s="80"/>
      <c r="KD14" s="80"/>
      <c r="KE14" s="80"/>
      <c r="KF14" s="80"/>
      <c r="KG14" s="80"/>
      <c r="KH14" s="80"/>
      <c r="KI14" s="80"/>
      <c r="KJ14" s="80"/>
      <c r="KK14" s="80"/>
      <c r="KL14" s="80"/>
      <c r="KM14" s="80"/>
      <c r="KN14" s="80"/>
      <c r="KO14" s="80"/>
      <c r="KP14" s="80"/>
      <c r="KQ14" s="80"/>
      <c r="KR14" s="80"/>
      <c r="KS14" s="80"/>
      <c r="KT14" s="80"/>
      <c r="KU14" s="80"/>
      <c r="KV14" s="80"/>
      <c r="KW14" s="80"/>
      <c r="KX14" s="80"/>
      <c r="KY14" s="80"/>
      <c r="KZ14" s="80"/>
      <c r="LA14" s="80"/>
      <c r="LB14" s="80"/>
      <c r="LC14" s="80"/>
      <c r="LD14" s="80"/>
      <c r="LE14" s="80"/>
      <c r="LF14" s="80"/>
      <c r="LG14" s="80"/>
      <c r="LH14" s="80"/>
      <c r="LI14" s="80"/>
      <c r="LJ14" s="80"/>
      <c r="LK14" s="80"/>
      <c r="LL14" s="80"/>
      <c r="LM14" s="80"/>
      <c r="LN14" s="80"/>
      <c r="LO14" s="80"/>
      <c r="LP14" s="80"/>
      <c r="LQ14" s="80"/>
      <c r="LR14" s="80"/>
      <c r="LS14" s="80"/>
      <c r="LT14" s="80"/>
      <c r="LU14" s="80"/>
      <c r="LV14" s="80"/>
      <c r="LW14" s="80"/>
      <c r="LX14" s="80"/>
      <c r="LY14" s="80"/>
      <c r="LZ14" s="80"/>
      <c r="MA14" s="80"/>
      <c r="MB14" s="80"/>
      <c r="MC14" s="80"/>
      <c r="MD14" s="80"/>
      <c r="ME14" s="80"/>
      <c r="MF14" s="80"/>
      <c r="MG14" s="80"/>
      <c r="MH14" s="80"/>
      <c r="MI14" s="80"/>
      <c r="MJ14" s="80"/>
      <c r="MK14" s="80"/>
      <c r="ML14" s="80"/>
      <c r="MM14" s="80"/>
      <c r="MN14" s="80"/>
      <c r="MO14" s="80"/>
      <c r="MP14" s="80"/>
      <c r="MQ14" s="80"/>
      <c r="MR14" s="80"/>
      <c r="MS14" s="80"/>
      <c r="MT14" s="80"/>
      <c r="MU14" s="80"/>
      <c r="MV14" s="80"/>
      <c r="MW14" s="80"/>
      <c r="MX14" s="80"/>
      <c r="MY14" s="80"/>
      <c r="MZ14" s="80"/>
      <c r="NA14" s="80"/>
      <c r="NB14" s="80"/>
      <c r="NC14" s="80"/>
      <c r="ND14" s="80"/>
    </row>
    <row r="15" spans="2:394" x14ac:dyDescent="0.25">
      <c r="B15" s="80"/>
      <c r="C15" s="80"/>
      <c r="D15" s="80"/>
      <c r="E15" s="80"/>
      <c r="F15" s="80"/>
      <c r="G15" s="80"/>
      <c r="H15" s="80"/>
      <c r="I15" s="80"/>
      <c r="J15" s="80"/>
      <c r="K15" s="80"/>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c r="BN15" s="80"/>
      <c r="BO15" s="80"/>
      <c r="BP15" s="80"/>
      <c r="BQ15" s="80"/>
      <c r="BR15" s="80"/>
      <c r="BS15" s="80"/>
      <c r="BT15" s="80"/>
      <c r="BU15" s="80"/>
      <c r="BV15" s="80"/>
      <c r="BW15" s="80"/>
      <c r="BX15" s="80"/>
      <c r="BY15" s="80"/>
      <c r="BZ15" s="80"/>
      <c r="CA15" s="80"/>
      <c r="CB15" s="80"/>
      <c r="CC15" s="80"/>
      <c r="CD15" s="80"/>
      <c r="CE15" s="80"/>
      <c r="CF15" s="80"/>
      <c r="CG15" s="80"/>
      <c r="CH15" s="80"/>
      <c r="CI15" s="80"/>
      <c r="CJ15" s="80"/>
      <c r="CK15" s="80"/>
      <c r="CL15" s="80"/>
      <c r="CM15" s="80"/>
      <c r="CN15" s="80"/>
      <c r="CO15" s="80"/>
      <c r="CP15" s="80"/>
      <c r="CQ15" s="80"/>
      <c r="CR15" s="80"/>
      <c r="CS15" s="80"/>
      <c r="CT15" s="80"/>
      <c r="CU15" s="80"/>
      <c r="CV15" s="80"/>
      <c r="CW15" s="80"/>
      <c r="CX15" s="80"/>
      <c r="CY15" s="80"/>
      <c r="CZ15" s="80"/>
      <c r="DA15" s="80"/>
      <c r="DB15" s="80"/>
      <c r="DC15" s="80"/>
      <c r="DD15" s="80"/>
      <c r="DE15" s="80"/>
      <c r="DF15" s="80"/>
      <c r="DG15" s="80"/>
      <c r="DH15" s="80"/>
      <c r="DI15" s="80"/>
      <c r="DJ15" s="80"/>
      <c r="DK15" s="80"/>
      <c r="DL15" s="80"/>
      <c r="DM15" s="80"/>
      <c r="DN15" s="80"/>
      <c r="DO15" s="80"/>
      <c r="DP15" s="80"/>
      <c r="DQ15" s="80"/>
      <c r="DR15" s="80"/>
      <c r="DS15" s="80"/>
      <c r="DT15" s="80"/>
      <c r="DU15" s="80"/>
      <c r="DV15" s="80"/>
      <c r="DW15" s="80"/>
      <c r="DX15" s="80"/>
      <c r="DY15" s="80"/>
      <c r="DZ15" s="80"/>
      <c r="EA15" s="80"/>
      <c r="EB15" s="80"/>
      <c r="EC15" s="80"/>
      <c r="ED15" s="80"/>
      <c r="EE15" s="80"/>
      <c r="EF15" s="80"/>
      <c r="EG15" s="80"/>
      <c r="EH15" s="80"/>
      <c r="EI15" s="80"/>
      <c r="EJ15" s="80"/>
      <c r="EK15" s="80"/>
      <c r="EL15" s="80"/>
      <c r="EM15" s="80"/>
      <c r="EN15" s="80"/>
      <c r="EO15" s="80"/>
      <c r="EP15" s="80"/>
      <c r="EQ15" s="80"/>
      <c r="ER15" s="80"/>
      <c r="ES15" s="80"/>
      <c r="ET15" s="80"/>
      <c r="EU15" s="80"/>
      <c r="EV15" s="80"/>
      <c r="EW15" s="80"/>
      <c r="EX15" s="80"/>
      <c r="EY15" s="80"/>
      <c r="EZ15" s="80"/>
      <c r="FA15" s="80"/>
      <c r="FB15" s="80"/>
      <c r="FC15" s="80"/>
      <c r="FD15" s="80"/>
      <c r="FE15" s="80"/>
      <c r="FF15" s="80"/>
      <c r="FG15" s="80"/>
      <c r="FH15" s="80"/>
      <c r="FI15" s="80"/>
      <c r="FJ15" s="80"/>
      <c r="FK15" s="80"/>
      <c r="FL15" s="80"/>
      <c r="FM15" s="80"/>
      <c r="FN15" s="80"/>
      <c r="FO15" s="80"/>
      <c r="FP15" s="80"/>
      <c r="FQ15" s="80"/>
      <c r="FR15" s="80"/>
      <c r="FS15" s="80"/>
      <c r="FT15" s="80"/>
      <c r="FU15" s="80"/>
      <c r="FV15" s="80"/>
      <c r="FW15" s="80"/>
      <c r="FX15" s="80"/>
      <c r="FY15" s="80"/>
      <c r="FZ15" s="80"/>
      <c r="GA15" s="80"/>
      <c r="GB15" s="80"/>
      <c r="GC15" s="80"/>
      <c r="GD15" s="80"/>
      <c r="GE15" s="80"/>
      <c r="GF15" s="80"/>
      <c r="GG15" s="80"/>
      <c r="GH15" s="80"/>
      <c r="GI15" s="80"/>
      <c r="GJ15" s="80"/>
      <c r="GK15" s="80"/>
      <c r="GL15" s="80"/>
      <c r="GM15" s="80"/>
      <c r="GN15" s="80"/>
      <c r="GO15" s="80"/>
      <c r="GP15" s="80"/>
      <c r="GQ15" s="80"/>
      <c r="GR15" s="80"/>
      <c r="GS15" s="80"/>
      <c r="GT15" s="80"/>
      <c r="GU15" s="80"/>
      <c r="GV15" s="80"/>
      <c r="GW15" s="80"/>
      <c r="GX15" s="80"/>
      <c r="GY15" s="80"/>
      <c r="GZ15" s="80"/>
      <c r="HA15" s="80"/>
      <c r="HB15" s="80"/>
      <c r="HC15" s="80"/>
      <c r="HD15" s="80"/>
      <c r="HE15" s="80"/>
      <c r="HF15" s="80"/>
      <c r="HG15" s="80"/>
      <c r="HH15" s="80"/>
      <c r="HI15" s="80"/>
      <c r="HJ15" s="80"/>
      <c r="HK15" s="80"/>
      <c r="HL15" s="80"/>
      <c r="HM15" s="80"/>
      <c r="HN15" s="80"/>
      <c r="HO15" s="80"/>
      <c r="HP15" s="80"/>
      <c r="HQ15" s="80"/>
      <c r="HR15" s="80"/>
      <c r="HS15" s="80"/>
      <c r="HT15" s="80"/>
      <c r="HU15" s="80"/>
      <c r="HV15" s="80"/>
      <c r="HW15" s="80"/>
      <c r="HX15" s="80"/>
      <c r="HY15" s="80"/>
      <c r="HZ15" s="80"/>
      <c r="IA15" s="80"/>
      <c r="IB15" s="80"/>
      <c r="IC15" s="80"/>
      <c r="ID15" s="80"/>
      <c r="IE15" s="80"/>
      <c r="IF15" s="80"/>
      <c r="IG15" s="80"/>
      <c r="IH15" s="80"/>
      <c r="II15" s="80"/>
      <c r="IJ15" s="80"/>
      <c r="IK15" s="80"/>
      <c r="IL15" s="80"/>
      <c r="IM15" s="80"/>
      <c r="IN15" s="80"/>
      <c r="IO15" s="80"/>
      <c r="IP15" s="80"/>
      <c r="IQ15" s="80"/>
      <c r="IR15" s="80"/>
      <c r="IS15" s="80"/>
      <c r="IT15" s="80"/>
      <c r="IU15" s="80"/>
      <c r="IV15" s="80"/>
      <c r="IW15" s="80"/>
      <c r="IX15" s="80"/>
      <c r="IY15" s="80"/>
      <c r="IZ15" s="80"/>
      <c r="JA15" s="80"/>
      <c r="JB15" s="80"/>
      <c r="JC15" s="80"/>
      <c r="JD15" s="80"/>
      <c r="JE15" s="80"/>
      <c r="JF15" s="80"/>
      <c r="JG15" s="80"/>
      <c r="JH15" s="80"/>
      <c r="JI15" s="80"/>
      <c r="JJ15" s="80"/>
      <c r="JK15" s="80"/>
      <c r="JL15" s="80"/>
      <c r="JM15" s="80"/>
      <c r="JN15" s="80"/>
      <c r="JO15" s="80"/>
      <c r="JP15" s="80"/>
      <c r="JQ15" s="80"/>
      <c r="JR15" s="80"/>
      <c r="JS15" s="80"/>
      <c r="JT15" s="80"/>
      <c r="JU15" s="80"/>
      <c r="JV15" s="80"/>
      <c r="JW15" s="80"/>
      <c r="JX15" s="80"/>
      <c r="JY15" s="80"/>
      <c r="JZ15" s="80"/>
      <c r="KA15" s="80"/>
      <c r="KB15" s="80"/>
      <c r="KC15" s="80"/>
      <c r="KD15" s="80"/>
      <c r="KE15" s="80"/>
      <c r="KF15" s="80"/>
      <c r="KG15" s="80"/>
      <c r="KH15" s="80"/>
      <c r="KI15" s="80"/>
      <c r="KJ15" s="80"/>
      <c r="KK15" s="80"/>
      <c r="KL15" s="80"/>
      <c r="KM15" s="80"/>
      <c r="KN15" s="80"/>
      <c r="KO15" s="80"/>
      <c r="KP15" s="80"/>
      <c r="KQ15" s="80"/>
      <c r="KR15" s="80"/>
      <c r="KS15" s="80"/>
      <c r="KT15" s="80"/>
      <c r="KU15" s="80"/>
      <c r="KV15" s="80"/>
      <c r="KW15" s="80"/>
      <c r="KX15" s="80"/>
      <c r="KY15" s="80"/>
      <c r="KZ15" s="80"/>
      <c r="LA15" s="80"/>
      <c r="LB15" s="80"/>
      <c r="LC15" s="80"/>
      <c r="LD15" s="80"/>
      <c r="LE15" s="80"/>
      <c r="LF15" s="80"/>
      <c r="LG15" s="80"/>
      <c r="LH15" s="80"/>
      <c r="LI15" s="80"/>
      <c r="LJ15" s="80"/>
      <c r="LK15" s="80"/>
      <c r="LL15" s="80"/>
      <c r="LM15" s="80"/>
      <c r="LN15" s="80"/>
      <c r="LO15" s="80"/>
      <c r="LP15" s="80"/>
      <c r="LQ15" s="80"/>
      <c r="LR15" s="80"/>
      <c r="LS15" s="80"/>
      <c r="LT15" s="80"/>
      <c r="LU15" s="80"/>
      <c r="LV15" s="80"/>
      <c r="LW15" s="80"/>
      <c r="LX15" s="80"/>
      <c r="LY15" s="80"/>
      <c r="LZ15" s="80"/>
      <c r="MA15" s="80"/>
      <c r="MB15" s="80"/>
      <c r="MC15" s="80"/>
      <c r="MD15" s="80"/>
      <c r="ME15" s="80"/>
      <c r="MF15" s="80"/>
      <c r="MG15" s="80"/>
      <c r="MH15" s="80"/>
      <c r="MI15" s="80"/>
      <c r="MJ15" s="80"/>
      <c r="MK15" s="80"/>
      <c r="ML15" s="80"/>
      <c r="MM15" s="80"/>
      <c r="MN15" s="80"/>
      <c r="MO15" s="80"/>
      <c r="MP15" s="80"/>
      <c r="MQ15" s="80"/>
      <c r="MR15" s="80"/>
      <c r="MS15" s="80"/>
      <c r="MT15" s="80"/>
      <c r="MU15" s="80"/>
      <c r="MV15" s="80"/>
      <c r="MW15" s="80"/>
      <c r="MX15" s="80"/>
      <c r="MY15" s="80"/>
      <c r="MZ15" s="80"/>
      <c r="NA15" s="80"/>
      <c r="NB15" s="80"/>
      <c r="NC15" s="80"/>
      <c r="ND15" s="80"/>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4"/>
    <pageSetUpPr autoPageBreaks="0" fitToPage="1"/>
  </sheetPr>
  <dimension ref="A1:U108"/>
  <sheetViews>
    <sheetView showGridLines="0" tabSelected="1" view="pageBreakPreview" zoomScale="90" zoomScaleNormal="100" zoomScaleSheetLayoutView="90" workbookViewId="0">
      <selection activeCell="P6" sqref="P6"/>
    </sheetView>
  </sheetViews>
  <sheetFormatPr defaultColWidth="9.140625" defaultRowHeight="15" x14ac:dyDescent="0.25"/>
  <cols>
    <col min="1" max="1" width="13.42578125" style="32" customWidth="1"/>
    <col min="2" max="2" width="9.140625" style="32" customWidth="1"/>
    <col min="3" max="4" width="7.42578125" style="32" customWidth="1"/>
    <col min="5" max="5" width="12.5703125" style="32" customWidth="1"/>
    <col min="6" max="6" width="7.85546875" style="32" customWidth="1"/>
    <col min="7" max="8" width="7.42578125" style="32" customWidth="1"/>
    <col min="9" max="9" width="6.7109375" style="32" customWidth="1"/>
    <col min="10" max="12" width="7.42578125" style="32" customWidth="1"/>
    <col min="13" max="13" width="7.5703125" style="32" customWidth="1"/>
    <col min="14" max="14" width="7.42578125" style="32" customWidth="1"/>
    <col min="15" max="15" width="7.140625" style="32" customWidth="1"/>
    <col min="16" max="16" width="7.42578125" style="32" customWidth="1"/>
    <col min="17" max="17" width="6.5703125" style="32" customWidth="1"/>
    <col min="18" max="18" width="8.85546875" style="32" customWidth="1"/>
    <col min="19" max="19" width="9.140625" style="32" customWidth="1"/>
    <col min="20" max="16384" width="9.140625" style="32"/>
  </cols>
  <sheetData>
    <row r="1" spans="1:19" s="9" customFormat="1" ht="21" customHeight="1" x14ac:dyDescent="0.2">
      <c r="A1" s="7"/>
      <c r="B1" s="8" t="s">
        <v>19</v>
      </c>
      <c r="Q1" s="10"/>
      <c r="S1" s="11"/>
    </row>
    <row r="2" spans="1:19" s="7" customFormat="1" ht="15.75" x14ac:dyDescent="0.25">
      <c r="A2" s="12"/>
      <c r="B2" s="12" t="s">
        <v>21</v>
      </c>
      <c r="C2" s="13"/>
      <c r="D2" s="13"/>
      <c r="E2" s="12" t="s">
        <v>20</v>
      </c>
      <c r="H2" s="12" t="s">
        <v>0</v>
      </c>
      <c r="I2" s="91" t="s">
        <v>22</v>
      </c>
      <c r="J2" s="91"/>
      <c r="Q2" s="14"/>
      <c r="S2" s="15"/>
    </row>
    <row r="3" spans="1:19" s="7" customFormat="1" ht="12.75" x14ac:dyDescent="0.2">
      <c r="R3" s="16"/>
    </row>
    <row r="4" spans="1:19" s="9" customFormat="1" ht="12.75" x14ac:dyDescent="0.2">
      <c r="B4" s="92" t="s">
        <v>10</v>
      </c>
      <c r="C4" s="92"/>
      <c r="D4" s="92"/>
      <c r="E4" s="17" t="e">
        <f ca="1">VLOOKUP($E$7,Data!DATA_MODEL,368,0)</f>
        <v>#N/A</v>
      </c>
      <c r="F4" s="17"/>
      <c r="G4" s="17"/>
      <c r="H4" s="93"/>
      <c r="I4" s="93"/>
      <c r="J4" s="18"/>
      <c r="K4" s="94" t="s">
        <v>1</v>
      </c>
      <c r="L4" s="94"/>
      <c r="M4" s="19" t="s">
        <v>2</v>
      </c>
      <c r="N4" s="20" t="s">
        <v>22</v>
      </c>
      <c r="O4" s="21" t="s">
        <v>3</v>
      </c>
      <c r="P4" s="22" t="s">
        <v>4</v>
      </c>
      <c r="R4" s="23"/>
      <c r="S4" s="24"/>
    </row>
    <row r="5" spans="1:19" s="9" customFormat="1" ht="12.75" x14ac:dyDescent="0.2">
      <c r="B5" s="92" t="s">
        <v>11</v>
      </c>
      <c r="C5" s="92"/>
      <c r="D5" s="92"/>
      <c r="E5" s="17" t="e">
        <f ca="1">VLOOKUP($E$7,Data!DATA_MODEL,372,0)</f>
        <v>#N/A</v>
      </c>
      <c r="F5" s="17"/>
      <c r="G5" s="17"/>
      <c r="H5" s="93"/>
      <c r="I5" s="93"/>
      <c r="J5" s="18"/>
      <c r="K5" s="95"/>
      <c r="L5" s="95"/>
      <c r="M5" s="114">
        <f ca="1">IF(ISERROR(VLOOKUP($E$7,Data!DATA_MODEL1,2,0)),0,VLOOKUP($E$7,Data!DATA_MODEL1,2,0))</f>
        <v>0</v>
      </c>
      <c r="N5" s="114">
        <f ca="1">IF(ISERROR(VLOOKUP($E$7,Data!DATA_MODEL1,3,0)),0,VLOOKUP($E$7,Data!DATA_MODEL1,3,0))</f>
        <v>0</v>
      </c>
      <c r="O5" s="115"/>
      <c r="P5" s="25" t="s">
        <v>5</v>
      </c>
      <c r="R5" s="14"/>
      <c r="S5" s="26"/>
    </row>
    <row r="6" spans="1:19" s="9" customFormat="1" ht="12.75" x14ac:dyDescent="0.2">
      <c r="B6" s="92" t="s">
        <v>12</v>
      </c>
      <c r="C6" s="92"/>
      <c r="D6" s="92"/>
      <c r="E6" s="17" t="e">
        <f ca="1">VLOOKUP($E$7,Data!DATA_MODEL,371,0)</f>
        <v>#N/A</v>
      </c>
      <c r="F6" s="17"/>
      <c r="G6" s="17"/>
      <c r="H6" s="93"/>
      <c r="I6" s="93"/>
      <c r="J6" s="18"/>
      <c r="K6" s="99" t="str">
        <f ca="1">CONCATENATE("From ",K7," to ",M7," year")</f>
        <v>From 0 to 0 year</v>
      </c>
      <c r="L6" s="100"/>
      <c r="M6" s="101"/>
      <c r="N6" s="114">
        <f ca="1">IF(ISERROR(VLOOKUP($E$7,Data!DATA_MODEL1,4,0)),0,VLOOKUP($E$7,Data!DATA_MODEL1,4,0))</f>
        <v>0</v>
      </c>
      <c r="O6" s="114"/>
      <c r="P6" s="27"/>
      <c r="R6" s="14"/>
      <c r="S6" s="26"/>
    </row>
    <row r="7" spans="1:19" s="9" customFormat="1" ht="12.75" x14ac:dyDescent="0.2">
      <c r="B7" s="92" t="s">
        <v>13</v>
      </c>
      <c r="C7" s="92"/>
      <c r="D7" s="92"/>
      <c r="E7" s="82"/>
      <c r="F7" s="28"/>
      <c r="G7" s="28"/>
      <c r="H7" s="93"/>
      <c r="I7" s="93"/>
      <c r="J7" s="18"/>
      <c r="K7" s="96">
        <f ca="1">IF(ISERROR(VLOOKUP($E$7,Data!DATA_MODEL1,5,0)),0,VLOOKUP($E$7,Data!DATA_MODEL1,5,0))</f>
        <v>0</v>
      </c>
      <c r="L7" s="96"/>
      <c r="M7" s="87">
        <f ca="1">IF(ISERROR(VLOOKUP($E$7,Data!DATA_MODEL1,6,0)),0,VLOOKUP($E$7,Data!DATA_MODEL1,6,0))</f>
        <v>0</v>
      </c>
      <c r="N7" s="1"/>
      <c r="O7" s="1"/>
      <c r="P7" s="27"/>
      <c r="R7" s="14"/>
      <c r="S7" s="26"/>
    </row>
    <row r="8" spans="1:19" s="9" customFormat="1" ht="12.75" x14ac:dyDescent="0.2">
      <c r="B8" s="92" t="s">
        <v>14</v>
      </c>
      <c r="C8" s="92"/>
      <c r="D8" s="92"/>
      <c r="E8" s="97" t="e">
        <f ca="1">VLOOKUP($E$7,Data!DATA_MODEL,369,0)</f>
        <v>#N/A</v>
      </c>
      <c r="F8" s="97"/>
      <c r="G8" s="29"/>
      <c r="H8" s="93"/>
      <c r="I8" s="93"/>
      <c r="J8" s="18"/>
      <c r="K8" s="7"/>
      <c r="L8" s="7"/>
      <c r="M8" s="7"/>
      <c r="R8" s="14"/>
      <c r="S8" s="26"/>
    </row>
    <row r="9" spans="1:19" s="9" customFormat="1" ht="12.75" x14ac:dyDescent="0.2">
      <c r="B9" s="92" t="s">
        <v>15</v>
      </c>
      <c r="C9" s="92"/>
      <c r="D9" s="92"/>
      <c r="E9" s="98" t="e">
        <f ca="1">VLOOKUP($E$7,Data!DATA_MODEL,370,0)</f>
        <v>#N/A</v>
      </c>
      <c r="F9" s="98"/>
      <c r="G9" s="17"/>
      <c r="H9" s="93"/>
      <c r="I9" s="93"/>
      <c r="J9" s="18"/>
      <c r="K9" s="64"/>
      <c r="L9" s="64"/>
      <c r="M9" s="64"/>
      <c r="N9" s="64"/>
      <c r="O9" s="64"/>
      <c r="P9" s="31"/>
      <c r="Q9" s="10"/>
      <c r="R9" s="14"/>
      <c r="S9" s="26"/>
    </row>
    <row r="10" spans="1:19" s="9" customFormat="1" ht="12.75" x14ac:dyDescent="0.2">
      <c r="Q10" s="10"/>
      <c r="S10" s="30"/>
    </row>
    <row r="11" spans="1:19" s="9" customFormat="1" x14ac:dyDescent="0.2">
      <c r="F11" s="104" t="s">
        <v>6</v>
      </c>
      <c r="G11" s="104"/>
      <c r="H11" s="104"/>
      <c r="I11" s="104"/>
      <c r="J11" s="104"/>
      <c r="K11" s="104"/>
      <c r="L11" s="104"/>
      <c r="M11" s="104"/>
      <c r="N11" s="104"/>
      <c r="O11" s="104"/>
      <c r="P11" s="104"/>
      <c r="Q11" s="104"/>
      <c r="R11" s="104"/>
      <c r="S11" s="104"/>
    </row>
    <row r="12" spans="1:19" s="9" customFormat="1" x14ac:dyDescent="0.2">
      <c r="A12" s="79" t="s">
        <v>24</v>
      </c>
      <c r="B12" s="105" t="s">
        <v>16</v>
      </c>
      <c r="C12" s="106"/>
      <c r="D12" s="105" t="s">
        <v>17</v>
      </c>
      <c r="E12" s="106"/>
      <c r="F12" s="70" t="e">
        <f>TEXT(A20,"MMM")</f>
        <v>#VALUE!</v>
      </c>
      <c r="G12" s="70" t="e">
        <f>TEXT(I20,"MMM")</f>
        <v>#VALUE!</v>
      </c>
      <c r="H12" s="70" t="e">
        <f>TEXT(A35,"MMM")</f>
        <v>#VALUE!</v>
      </c>
      <c r="I12" s="70" t="e">
        <f>TEXT(I35,"MMM")</f>
        <v>#VALUE!</v>
      </c>
      <c r="J12" s="70" t="e">
        <f>TEXT(A50,"MMM")</f>
        <v>#VALUE!</v>
      </c>
      <c r="K12" s="70" t="e">
        <f>TEXT(I50,"MMM")</f>
        <v>#VALUE!</v>
      </c>
      <c r="L12" s="70" t="e">
        <f>TEXT(A65,"MMM")</f>
        <v>#VALUE!</v>
      </c>
      <c r="M12" s="70" t="e">
        <f>TEXT(I65,"MMM")</f>
        <v>#VALUE!</v>
      </c>
      <c r="N12" s="70" t="e">
        <f>TEXT(A80,"MMM")</f>
        <v>#VALUE!</v>
      </c>
      <c r="O12" s="70" t="e">
        <f>TEXT(I80,"MMM")</f>
        <v>#VALUE!</v>
      </c>
      <c r="P12" s="70" t="e">
        <f>TEXT(A95,"MMM")</f>
        <v>#VALUE!</v>
      </c>
      <c r="Q12" s="70" t="e">
        <f>TEXT(I95,"MMM")</f>
        <v>#VALUE!</v>
      </c>
      <c r="R12" s="70" t="s">
        <v>7</v>
      </c>
    </row>
    <row r="13" spans="1:19" s="9" customFormat="1" ht="15.75" customHeight="1" x14ac:dyDescent="0.25">
      <c r="A13" s="88"/>
      <c r="B13" s="110"/>
      <c r="C13" s="111"/>
      <c r="D13" s="112"/>
      <c r="E13" s="113"/>
      <c r="F13" s="89"/>
      <c r="G13" s="89"/>
      <c r="H13" s="89"/>
      <c r="I13" s="89"/>
      <c r="J13" s="89"/>
      <c r="K13" s="89"/>
      <c r="L13" s="89"/>
      <c r="M13" s="89"/>
      <c r="N13" s="89"/>
      <c r="O13" s="89"/>
      <c r="P13" s="90"/>
      <c r="Q13" s="89"/>
      <c r="R13" s="89"/>
    </row>
    <row r="14" spans="1:19" s="9" customFormat="1" ht="15" customHeight="1" x14ac:dyDescent="0.2">
      <c r="B14" s="107" t="s">
        <v>7</v>
      </c>
      <c r="C14" s="108"/>
      <c r="D14" s="108"/>
      <c r="E14" s="109"/>
      <c r="F14" s="86"/>
      <c r="G14" s="86"/>
      <c r="H14" s="86"/>
      <c r="I14" s="86"/>
      <c r="J14" s="86"/>
      <c r="K14" s="86"/>
      <c r="L14" s="86"/>
      <c r="M14" s="86"/>
      <c r="N14" s="86"/>
      <c r="O14" s="86"/>
      <c r="P14" s="86"/>
      <c r="Q14" s="86"/>
      <c r="R14" s="86"/>
    </row>
    <row r="15" spans="1:19" x14ac:dyDescent="0.25">
      <c r="G15" s="33"/>
      <c r="H15" s="33"/>
      <c r="I15" s="33"/>
      <c r="J15" s="33"/>
      <c r="K15" s="33"/>
      <c r="L15" s="33"/>
      <c r="M15" s="33"/>
      <c r="N15" s="33"/>
      <c r="O15" s="33"/>
      <c r="P15" s="33"/>
      <c r="Q15" s="33"/>
      <c r="R15" s="33"/>
    </row>
    <row r="16" spans="1:19" ht="21" customHeight="1" x14ac:dyDescent="0.25">
      <c r="A16" s="34"/>
      <c r="E16" s="69"/>
    </row>
    <row r="17" spans="1:21" ht="56.25" customHeight="1" x14ac:dyDescent="0.25">
      <c r="E17" s="35"/>
      <c r="F17" s="102" t="s">
        <v>20</v>
      </c>
      <c r="G17" s="102"/>
      <c r="H17" s="102"/>
      <c r="I17" s="102"/>
      <c r="J17" s="102"/>
      <c r="K17" s="102"/>
      <c r="L17" s="102"/>
      <c r="M17" s="35"/>
      <c r="N17" s="35"/>
      <c r="O17" s="35"/>
      <c r="P17" s="35"/>
      <c r="Q17" s="78"/>
    </row>
    <row r="18" spans="1:21" ht="6.75" customHeight="1" x14ac:dyDescent="0.25"/>
    <row r="19" spans="1:21" ht="15.75" thickBot="1" x14ac:dyDescent="0.3">
      <c r="A19" s="36"/>
      <c r="B19" s="103" t="e">
        <f>UPPER(TEXT(A20,"MMMM"))</f>
        <v>#VALUE!</v>
      </c>
      <c r="C19" s="103"/>
      <c r="D19" s="103"/>
      <c r="E19" s="103"/>
      <c r="F19" s="103"/>
      <c r="G19" s="103"/>
      <c r="H19" s="103"/>
      <c r="I19" s="37"/>
      <c r="J19" s="103" t="e">
        <f>UPPER(TEXT(I20,"MMMM"))</f>
        <v>#VALUE!</v>
      </c>
      <c r="K19" s="103"/>
      <c r="L19" s="103"/>
      <c r="M19" s="103"/>
      <c r="N19" s="103"/>
      <c r="O19" s="103"/>
      <c r="P19" s="103"/>
      <c r="Q19" s="38"/>
      <c r="R19" s="3" t="s">
        <v>8</v>
      </c>
    </row>
    <row r="20" spans="1:21" x14ac:dyDescent="0.25">
      <c r="A20" s="65" t="e">
        <f>DATE(CalYear,1,1)</f>
        <v>#VALUE!</v>
      </c>
      <c r="B20" s="39" t="str">
        <f t="shared" ref="B20:H20" si="0">CHOOSE(COLUMN(A$16)+WeekStartNum,"S","M","T","W","T","F","S","S","M","T","W","T","F","S")</f>
        <v>S</v>
      </c>
      <c r="C20" s="6" t="str">
        <f t="shared" si="0"/>
        <v>M</v>
      </c>
      <c r="D20" s="6" t="str">
        <f t="shared" si="0"/>
        <v>T</v>
      </c>
      <c r="E20" s="6" t="str">
        <f t="shared" si="0"/>
        <v>W</v>
      </c>
      <c r="F20" s="6" t="str">
        <f t="shared" si="0"/>
        <v>T</v>
      </c>
      <c r="G20" s="6" t="str">
        <f t="shared" si="0"/>
        <v>F</v>
      </c>
      <c r="H20" s="6" t="str">
        <f t="shared" si="0"/>
        <v>S</v>
      </c>
      <c r="I20" s="2" t="e">
        <f>DATE(CalYear,2,1)</f>
        <v>#VALUE!</v>
      </c>
      <c r="J20" s="6" t="str">
        <f>CHOOSE(COLUMN(A$16)+(WeekStart="Monday"),"S","M","T","W","T","F","S","S")</f>
        <v>S</v>
      </c>
      <c r="K20" s="6" t="str">
        <f t="shared" ref="K20:P20" si="1">CHOOSE(COLUMN(B$16)+(WeekStart="Monday"),"S","M","T","W","T","F","S","S")</f>
        <v>M</v>
      </c>
      <c r="L20" s="6" t="str">
        <f t="shared" si="1"/>
        <v>T</v>
      </c>
      <c r="M20" s="6" t="str">
        <f t="shared" si="1"/>
        <v>W</v>
      </c>
      <c r="N20" s="6" t="str">
        <f t="shared" si="1"/>
        <v>T</v>
      </c>
      <c r="O20" s="6" t="str">
        <f t="shared" si="1"/>
        <v>F</v>
      </c>
      <c r="P20" s="6" t="str">
        <f t="shared" si="1"/>
        <v>S</v>
      </c>
      <c r="Q20" s="38"/>
      <c r="R20" s="4" t="s">
        <v>9</v>
      </c>
    </row>
    <row r="21" spans="1:21" x14ac:dyDescent="0.25">
      <c r="A21" s="65">
        <v>1</v>
      </c>
      <c r="B21" s="46" t="e">
        <f t="array" ref="B21:H21">Days+DATE(CalYear,MONTH($A$20),1)-WEEKDAY(DATE(CalYear,MONTH($A$20),1),WeekStartNum+1)+$A21*7-6</f>
        <v>#VALUE!</v>
      </c>
      <c r="C21" s="40" t="e">
        <v>#VALUE!</v>
      </c>
      <c r="D21" s="40" t="e">
        <v>#VALUE!</v>
      </c>
      <c r="E21" s="40" t="e">
        <v>#VALUE!</v>
      </c>
      <c r="F21" s="40" t="e">
        <v>#VALUE!</v>
      </c>
      <c r="G21" s="40" t="e">
        <v>#VALUE!</v>
      </c>
      <c r="H21" s="40" t="e">
        <v>#VALUE!</v>
      </c>
      <c r="I21" s="41"/>
      <c r="J21" s="42" t="e">
        <f t="array" ref="J21:P21">Days+DATE(CalYear,MONTH($I$20),1)-WEEKDAY(DATE(CalYear,MONTH($I$20),1),WeekStartNum+1)+$A21*7-6</f>
        <v>#VALUE!</v>
      </c>
      <c r="K21" s="42" t="e">
        <v>#VALUE!</v>
      </c>
      <c r="L21" s="42" t="e">
        <v>#VALUE!</v>
      </c>
      <c r="M21" s="42" t="e">
        <v>#VALUE!</v>
      </c>
      <c r="N21" s="42" t="e">
        <v>#VALUE!</v>
      </c>
      <c r="O21" s="42" t="e">
        <v>#VALUE!</v>
      </c>
      <c r="P21" s="42" t="e">
        <v>#VALUE!</v>
      </c>
    </row>
    <row r="22" spans="1:21" s="45" customFormat="1" x14ac:dyDescent="0.25">
      <c r="A22" s="66"/>
      <c r="B22" s="44" t="e">
        <f t="array" ref="B22">IF(INT(TEXT(B21,"M"))=INT(TEXT($A$20,"M")),VLOOKUP($E$7,Data!DATA_MODEL,INT(TEXT(B21,"d"))+1,0),"-")</f>
        <v>#VALUE!</v>
      </c>
      <c r="C22" s="44" t="e">
        <f t="array" ref="C22">IF(INT(TEXT(C21,"M"))=INT(TEXT($A$20,"M")),VLOOKUP($E$7,Data!DATA_MODEL,INT(TEXT(C21,"d"))+1,0),"-")</f>
        <v>#VALUE!</v>
      </c>
      <c r="D22" s="44" t="e">
        <f t="array" ref="D22">IF(INT(TEXT(D21,"M"))=INT(TEXT($A$20,"M")),VLOOKUP($E$7,Data!DATA_MODEL,INT(TEXT(D21,"d"))+1,0),"-")</f>
        <v>#VALUE!</v>
      </c>
      <c r="E22" s="44" t="e">
        <f t="array" ref="E22">IF(INT(TEXT(E21,"M"))=INT(TEXT($A$20,"M")),VLOOKUP($E$7,Data!DATA_MODEL,INT(TEXT(E21,"d"))+1,0),"-")</f>
        <v>#VALUE!</v>
      </c>
      <c r="F22" s="44" t="e">
        <f t="array" ref="F22">IF(INT(TEXT(F21,"M"))=INT(TEXT($A$20,"M")),VLOOKUP($E$7,Data!DATA_MODEL,INT(TEXT(F21,"d"))+1,0),"-")</f>
        <v>#VALUE!</v>
      </c>
      <c r="G22" s="44" t="e">
        <f t="array" ref="G22">IF(INT(TEXT(G21,"M"))=INT(TEXT($A$20,"M")),VLOOKUP($E$7,Data!DATA_MODEL,INT(TEXT(G21,"d"))+1,0),"-")</f>
        <v>#VALUE!</v>
      </c>
      <c r="H22" s="44" t="e">
        <f t="array" ref="H22">IF(INT(TEXT(H21,"M"))=INT(TEXT($A$20,"M")),VLOOKUP($E$7,Data!DATA_MODEL,INT(TEXT(H21,"d"))+1,0),"-")</f>
        <v>#VALUE!</v>
      </c>
      <c r="I22" s="43"/>
      <c r="J22" s="44" t="e">
        <f t="array" ref="J22">IF(INT(TEXT(J21,"M"))=INT(TEXT($I$20,"M")),VLOOKUP($E$7,Data!DATA_MODEL,INT(TEXT(J21,"d"))+1+31,0),"-")</f>
        <v>#VALUE!</v>
      </c>
      <c r="K22" s="44" t="e">
        <f t="array" ref="K22">IF(INT(TEXT(K21,"M"))=INT(TEXT($I$20,"M")),VLOOKUP($E$7,Data!DATA_MODEL,INT(TEXT(K21,"d"))+1+31,0),"-")</f>
        <v>#VALUE!</v>
      </c>
      <c r="L22" s="44" t="e">
        <f t="array" ref="L22">IF(INT(TEXT(L21,"M"))=INT(TEXT($I$20,"M")),VLOOKUP($E$7,Data!DATA_MODEL,INT(TEXT(L21,"d"))+1+31,0),"-")</f>
        <v>#VALUE!</v>
      </c>
      <c r="M22" s="44" t="e">
        <f t="array" ref="M22">IF(INT(TEXT(M21,"M"))=INT(TEXT($I$20,"M")),VLOOKUP($E$7,Data!DATA_MODEL,INT(TEXT(M21,"d"))+1+31,0),"-")</f>
        <v>#VALUE!</v>
      </c>
      <c r="N22" s="44" t="e">
        <f t="array" ref="N22">IF(INT(TEXT(N21,"M"))=INT(TEXT($I$20,"M")),VLOOKUP($E$7,Data!DATA_MODEL,INT(TEXT(N21,"d"))+1+31,0),"-")</f>
        <v>#VALUE!</v>
      </c>
      <c r="O22" s="44" t="e">
        <f t="array" ref="O22">IF(INT(TEXT(O21,"M"))=INT(TEXT($I$20,"M")),VLOOKUP($E$7,Data!DATA_MODEL,INT(TEXT(O21,"d"))+1+31,0),"-")</f>
        <v>#VALUE!</v>
      </c>
      <c r="P22" s="44" t="e">
        <f t="array" ref="P22">IF(INT(TEXT(P21,"M"))=INT(TEXT($I$20,"M")),VLOOKUP($E$7,Data!DATA_MODEL,INT(TEXT(P21,"d"))+1+31,0),"-")</f>
        <v>#VALUE!</v>
      </c>
      <c r="Q22" s="32"/>
      <c r="T22" s="32"/>
    </row>
    <row r="23" spans="1:21" x14ac:dyDescent="0.25">
      <c r="A23" s="2">
        <v>2</v>
      </c>
      <c r="B23" s="46" t="e">
        <f t="array" ref="B23:H23">Days+DATE(CalYear,MONTH($A$20),1)-WEEKDAY(DATE(CalYear,MONTH($A$20),1),WeekStartNum+1)+$A23*7-6</f>
        <v>#VALUE!</v>
      </c>
      <c r="C23" s="46" t="e">
        <v>#VALUE!</v>
      </c>
      <c r="D23" s="46" t="e">
        <v>#VALUE!</v>
      </c>
      <c r="E23" s="46" t="e">
        <v>#VALUE!</v>
      </c>
      <c r="F23" s="46" t="e">
        <v>#VALUE!</v>
      </c>
      <c r="G23" s="46" t="e">
        <v>#VALUE!</v>
      </c>
      <c r="H23" s="46" t="e">
        <v>#VALUE!</v>
      </c>
      <c r="I23" s="47"/>
      <c r="J23" s="48" t="e">
        <f t="array" ref="J23:P23">Days+DATE(CalYear,MONTH($I$20),1)-WEEKDAY(DATE(CalYear,MONTH($I$20),1),WeekStartNum+1)+$A23*7-6</f>
        <v>#VALUE!</v>
      </c>
      <c r="K23" s="48" t="e">
        <v>#VALUE!</v>
      </c>
      <c r="L23" s="48" t="e">
        <v>#VALUE!</v>
      </c>
      <c r="M23" s="48" t="e">
        <v>#VALUE!</v>
      </c>
      <c r="N23" s="48" t="e">
        <v>#VALUE!</v>
      </c>
      <c r="O23" s="48" t="e">
        <v>#VALUE!</v>
      </c>
      <c r="P23" s="48" t="e">
        <v>#VALUE!</v>
      </c>
      <c r="Q23" s="49"/>
      <c r="R23" s="5">
        <f>LOOKUP(WeekStart,{"Monday","Sunday"},{1,0})</f>
        <v>0</v>
      </c>
      <c r="S23" s="50"/>
    </row>
    <row r="24" spans="1:21" s="53" customFormat="1" x14ac:dyDescent="0.25">
      <c r="A24" s="67"/>
      <c r="B24" s="44" t="e">
        <f t="array" ref="B24">IF(INT(TEXT(B23,"M"))=INT(TEXT($A$20,"M")),VLOOKUP($E$7,Data!DATA_MODEL,INT(TEXT(B23,"d"))+1,0),"-")</f>
        <v>#VALUE!</v>
      </c>
      <c r="C24" s="44" t="e">
        <f t="array" ref="C24">IF(INT(TEXT(C23,"M"))=INT(TEXT($A$20,"M")),VLOOKUP($E$7,Data!DATA_MODEL,INT(TEXT(C23,"d"))+1,0),"-")</f>
        <v>#VALUE!</v>
      </c>
      <c r="D24" s="44" t="e">
        <f t="array" ref="D24">IF(INT(TEXT(D23,"M"))=INT(TEXT($A$20,"M")),VLOOKUP($E$7,Data!DATA_MODEL,INT(TEXT(D23,"d"))+1,0),"-")</f>
        <v>#VALUE!</v>
      </c>
      <c r="E24" s="44" t="e">
        <f t="array" ref="E24">IF(INT(TEXT(E23,"M"))=INT(TEXT($A$20,"M")),VLOOKUP($E$7,Data!DATA_MODEL,INT(TEXT(E23,"d"))+1,0),"-")</f>
        <v>#VALUE!</v>
      </c>
      <c r="F24" s="44" t="e">
        <f t="array" ref="F24">IF(INT(TEXT(F23,"M"))=INT(TEXT($A$20,"M")),VLOOKUP($E$7,Data!DATA_MODEL,INT(TEXT(F23,"d"))+1,0),"-")</f>
        <v>#VALUE!</v>
      </c>
      <c r="G24" s="44" t="e">
        <f t="array" ref="G24">IF(INT(TEXT(G23,"M"))=INT(TEXT($A$20,"M")),VLOOKUP($E$7,Data!DATA_MODEL,INT(TEXT(G23,"d"))+1,0),"-")</f>
        <v>#VALUE!</v>
      </c>
      <c r="H24" s="44" t="e">
        <f t="array" ref="H24">IF(INT(TEXT(H23,"M"))=INT(TEXT($A$20,"M")),VLOOKUP($E$7,Data!DATA_MODEL,INT(TEXT(H23,"d"))+1,0),"-")</f>
        <v>#VALUE!</v>
      </c>
      <c r="I24" s="51"/>
      <c r="J24" s="44" t="e">
        <f t="array" ref="J24">IF(INT(TEXT(J23,"M"))=INT(TEXT($I$20,"M")),VLOOKUP($E$7,Data!DATA_MODEL,INT(TEXT(J23,"d"))+1+31,0),"-")</f>
        <v>#VALUE!</v>
      </c>
      <c r="K24" s="44" t="e">
        <f t="array" ref="K24">IF(INT(TEXT(K23,"M"))=INT(TEXT($I$20,"M")),VLOOKUP($E$7,Data!DATA_MODEL,INT(TEXT(K23,"d"))+1+31,0),"-")</f>
        <v>#VALUE!</v>
      </c>
      <c r="L24" s="44" t="e">
        <f t="array" ref="L24">IF(INT(TEXT(L23,"M"))=INT(TEXT($I$20,"M")),VLOOKUP($E$7,Data!DATA_MODEL,INT(TEXT(L23,"d"))+1+31,0),"-")</f>
        <v>#VALUE!</v>
      </c>
      <c r="M24" s="44" t="e">
        <f t="array" ref="M24">IF(INT(TEXT(M23,"M"))=INT(TEXT($I$20,"M")),VLOOKUP($E$7,Data!DATA_MODEL,INT(TEXT(M23,"d"))+1+31,0),"-")</f>
        <v>#VALUE!</v>
      </c>
      <c r="N24" s="44" t="e">
        <f t="array" ref="N24">IF(INT(TEXT(N23,"M"))=INT(TEXT($I$20,"M")),VLOOKUP($E$7,Data!DATA_MODEL,INT(TEXT(N23,"d"))+1+31,0),"-")</f>
        <v>#VALUE!</v>
      </c>
      <c r="O24" s="44" t="e">
        <f t="array" ref="O24">IF(INT(TEXT(O23,"M"))=INT(TEXT($I$20,"M")),VLOOKUP($E$7,Data!DATA_MODEL,INT(TEXT(O23,"d"))+1+31,0),"-")</f>
        <v>#VALUE!</v>
      </c>
      <c r="P24" s="44" t="e">
        <f t="array" ref="P24">IF(INT(TEXT(P23,"M"))=INT(TEXT($I$20,"M")),VLOOKUP($E$7,Data!DATA_MODEL,INT(TEXT(P23,"d"))+1+31,0),"-")</f>
        <v>#VALUE!</v>
      </c>
      <c r="Q24" s="52"/>
      <c r="R24" s="76"/>
      <c r="S24" s="76"/>
    </row>
    <row r="25" spans="1:21" ht="15" customHeight="1" x14ac:dyDescent="0.25">
      <c r="A25" s="2">
        <v>3</v>
      </c>
      <c r="B25" s="46" t="e">
        <f t="array" ref="B25:H25">Days+DATE(CalYear,MONTH($A$20),1)-WEEKDAY(DATE(CalYear,MONTH($A$20),1),WeekStartNum+1)+$A25*7-6</f>
        <v>#VALUE!</v>
      </c>
      <c r="C25" s="46" t="e">
        <v>#VALUE!</v>
      </c>
      <c r="D25" s="46" t="e">
        <v>#VALUE!</v>
      </c>
      <c r="E25" s="46" t="e">
        <v>#VALUE!</v>
      </c>
      <c r="F25" s="46" t="e">
        <v>#VALUE!</v>
      </c>
      <c r="G25" s="46" t="e">
        <v>#VALUE!</v>
      </c>
      <c r="H25" s="46" t="e">
        <v>#VALUE!</v>
      </c>
      <c r="I25" s="47"/>
      <c r="J25" s="48" t="e">
        <f t="array" ref="J25:P25">Days+DATE(CalYear,MONTH($I$20),1)-WEEKDAY(DATE(CalYear,MONTH($I$20),1),WeekStartNum+1)+$A25*7-6</f>
        <v>#VALUE!</v>
      </c>
      <c r="K25" s="48" t="e">
        <v>#VALUE!</v>
      </c>
      <c r="L25" s="48" t="e">
        <v>#VALUE!</v>
      </c>
      <c r="M25" s="48" t="e">
        <v>#VALUE!</v>
      </c>
      <c r="N25" s="48" t="e">
        <v>#VALUE!</v>
      </c>
      <c r="O25" s="48" t="e">
        <v>#VALUE!</v>
      </c>
      <c r="P25" s="48" t="e">
        <v>#VALUE!</v>
      </c>
      <c r="Q25" s="49"/>
      <c r="R25" s="74"/>
      <c r="S25" s="74"/>
      <c r="T25" s="74"/>
      <c r="U25" s="74"/>
    </row>
    <row r="26" spans="1:21" s="45" customFormat="1" ht="12.75" x14ac:dyDescent="0.2">
      <c r="A26" s="67"/>
      <c r="B26" s="44" t="e">
        <f t="array" ref="B26">IF(INT(TEXT(B25,"M"))=INT(TEXT($A$20,"M")),VLOOKUP($E$7,Data!DATA_MODEL,INT(TEXT(B25,"d"))+1,0),"-")</f>
        <v>#VALUE!</v>
      </c>
      <c r="C26" s="44" t="e">
        <f t="array" ref="C26">IF(INT(TEXT(C25,"M"))=INT(TEXT($A$20,"M")),VLOOKUP($E$7,Data!DATA_MODEL,INT(TEXT(C25,"d"))+1,0),"-")</f>
        <v>#VALUE!</v>
      </c>
      <c r="D26" s="44" t="e">
        <f t="array" ref="D26">IF(INT(TEXT(D25,"M"))=INT(TEXT($A$20,"M")),VLOOKUP($E$7,Data!DATA_MODEL,INT(TEXT(D25,"d"))+1,0),"-")</f>
        <v>#VALUE!</v>
      </c>
      <c r="E26" s="44" t="e">
        <f t="array" ref="E26">IF(INT(TEXT(E25,"M"))=INT(TEXT($A$20,"M")),VLOOKUP($E$7,Data!DATA_MODEL,INT(TEXT(E25,"d"))+1,0),"-")</f>
        <v>#VALUE!</v>
      </c>
      <c r="F26" s="44" t="e">
        <f t="array" ref="F26">IF(INT(TEXT(F25,"M"))=INT(TEXT($A$20,"M")),VLOOKUP($E$7,Data!DATA_MODEL,INT(TEXT(F25,"d"))+1,0),"-")</f>
        <v>#VALUE!</v>
      </c>
      <c r="G26" s="44" t="e">
        <f t="array" ref="G26">IF(INT(TEXT(G25,"M"))=INT(TEXT($A$20,"M")),VLOOKUP($E$7,Data!DATA_MODEL,INT(TEXT(G25,"d"))+1,0),"-")</f>
        <v>#VALUE!</v>
      </c>
      <c r="H26" s="44" t="e">
        <f t="array" ref="H26">IF(INT(TEXT(H25,"M"))=INT(TEXT($A$20,"M")),VLOOKUP($E$7,Data!DATA_MODEL,INT(TEXT(H25,"d"))+1,0),"-")</f>
        <v>#VALUE!</v>
      </c>
      <c r="I26" s="54"/>
      <c r="J26" s="44" t="e">
        <f t="array" ref="J26">IF(INT(TEXT(J25,"M"))=INT(TEXT($I$20,"M")),VLOOKUP($E$7,Data!DATA_MODEL,INT(TEXT(J25,"d"))+1+31,0),"-")</f>
        <v>#VALUE!</v>
      </c>
      <c r="K26" s="44" t="e">
        <f t="array" ref="K26">IF(INT(TEXT(K25,"M"))=INT(TEXT($I$20,"M")),VLOOKUP($E$7,Data!DATA_MODEL,INT(TEXT(K25,"d"))+1+31,0),"-")</f>
        <v>#VALUE!</v>
      </c>
      <c r="L26" s="44" t="e">
        <f t="array" ref="L26">IF(INT(TEXT(L25,"M"))=INT(TEXT($I$20,"M")),VLOOKUP($E$7,Data!DATA_MODEL,INT(TEXT(L25,"d"))+1+31,0),"-")</f>
        <v>#VALUE!</v>
      </c>
      <c r="M26" s="44" t="e">
        <f t="array" ref="M26">IF(INT(TEXT(M25,"M"))=INT(TEXT($I$20,"M")),VLOOKUP($E$7,Data!DATA_MODEL,INT(TEXT(M25,"d"))+1+31,0),"-")</f>
        <v>#VALUE!</v>
      </c>
      <c r="N26" s="44" t="e">
        <f t="array" ref="N26">IF(INT(TEXT(N25,"M"))=INT(TEXT($I$20,"M")),VLOOKUP($E$7,Data!DATA_MODEL,INT(TEXT(N25,"d"))+1+31,0),"-")</f>
        <v>#VALUE!</v>
      </c>
      <c r="O26" s="44" t="e">
        <f t="array" ref="O26">IF(INT(TEXT(O25,"M"))=INT(TEXT($I$20,"M")),VLOOKUP($E$7,Data!DATA_MODEL,INT(TEXT(O25,"d"))+1+31,0),"-")</f>
        <v>#VALUE!</v>
      </c>
      <c r="P26" s="44" t="e">
        <f t="array" ref="P26">IF(INT(TEXT(P25,"M"))=INT(TEXT($I$20,"M")),VLOOKUP($E$7,Data!DATA_MODEL,INT(TEXT(P25,"d"))+1+31,0),"-")</f>
        <v>#VALUE!</v>
      </c>
      <c r="Q26" s="55"/>
      <c r="R26" s="74"/>
      <c r="S26" s="74"/>
      <c r="T26" s="74"/>
      <c r="U26" s="74"/>
    </row>
    <row r="27" spans="1:21" x14ac:dyDescent="0.25">
      <c r="A27" s="2">
        <v>4</v>
      </c>
      <c r="B27" s="46" t="e">
        <f t="array" ref="B27:H27">Days+DATE(CalYear,MONTH($A$20),1)-WEEKDAY(DATE(CalYear,MONTH($A$20),1),WeekStartNum+1)+$A27*7-6</f>
        <v>#VALUE!</v>
      </c>
      <c r="C27" s="46" t="e">
        <v>#VALUE!</v>
      </c>
      <c r="D27" s="46" t="e">
        <v>#VALUE!</v>
      </c>
      <c r="E27" s="46" t="e">
        <v>#VALUE!</v>
      </c>
      <c r="F27" s="46" t="e">
        <v>#VALUE!</v>
      </c>
      <c r="G27" s="46" t="e">
        <v>#VALUE!</v>
      </c>
      <c r="H27" s="46" t="e">
        <v>#VALUE!</v>
      </c>
      <c r="I27" s="47"/>
      <c r="J27" s="48" t="e">
        <f t="array" ref="J27:P27">Days+DATE(CalYear,MONTH($I$20),1)-WEEKDAY(DATE(CalYear,MONTH($I$20),1),WeekStartNum+1)+$A27*7-6</f>
        <v>#VALUE!</v>
      </c>
      <c r="K27" s="48" t="e">
        <v>#VALUE!</v>
      </c>
      <c r="L27" s="48" t="e">
        <v>#VALUE!</v>
      </c>
      <c r="M27" s="48" t="e">
        <v>#VALUE!</v>
      </c>
      <c r="N27" s="48" t="e">
        <v>#VALUE!</v>
      </c>
      <c r="O27" s="48" t="e">
        <v>#VALUE!</v>
      </c>
      <c r="P27" s="48" t="e">
        <v>#VALUE!</v>
      </c>
      <c r="Q27" s="49"/>
      <c r="R27" s="74"/>
      <c r="S27" s="74"/>
      <c r="T27" s="74"/>
      <c r="U27" s="74"/>
    </row>
    <row r="28" spans="1:21" s="45" customFormat="1" ht="12.75" x14ac:dyDescent="0.2">
      <c r="A28" s="67"/>
      <c r="B28" s="44" t="e">
        <f t="array" ref="B28">IF(INT(TEXT(B27,"M"))=INT(TEXT($A$20,"M")),VLOOKUP($E$7,Data!DATA_MODEL,INT(TEXT(B27,"d"))+1,0),"-")</f>
        <v>#VALUE!</v>
      </c>
      <c r="C28" s="44" t="e">
        <f t="array" ref="C28">IF(INT(TEXT(C27,"M"))=INT(TEXT($A$20,"M")),VLOOKUP($E$7,Data!DATA_MODEL,INT(TEXT(C27,"d"))+1,0),"-")</f>
        <v>#VALUE!</v>
      </c>
      <c r="D28" s="44" t="e">
        <f t="array" ref="D28">IF(INT(TEXT(D27,"M"))=INT(TEXT($A$20,"M")),VLOOKUP($E$7,Data!DATA_MODEL,INT(TEXT(D27,"d"))+1,0),"-")</f>
        <v>#VALUE!</v>
      </c>
      <c r="E28" s="44" t="e">
        <f t="array" ref="E28">IF(INT(TEXT(E27,"M"))=INT(TEXT($A$20,"M")),VLOOKUP($E$7,Data!DATA_MODEL,INT(TEXT(E27,"d"))+1,0),"-")</f>
        <v>#VALUE!</v>
      </c>
      <c r="F28" s="44" t="e">
        <f t="array" ref="F28">IF(INT(TEXT(F27,"M"))=INT(TEXT($A$20,"M")),VLOOKUP($E$7,Data!DATA_MODEL,INT(TEXT(F27,"d"))+1,0),"-")</f>
        <v>#VALUE!</v>
      </c>
      <c r="G28" s="44" t="e">
        <f t="array" ref="G28">IF(INT(TEXT(G27,"M"))=INT(TEXT($A$20,"M")),VLOOKUP($E$7,Data!DATA_MODEL,INT(TEXT(G27,"d"))+1,0),"-")</f>
        <v>#VALUE!</v>
      </c>
      <c r="H28" s="44" t="e">
        <f t="array" ref="H28">IF(INT(TEXT(H27,"M"))=INT(TEXT($A$20,"M")),VLOOKUP($E$7,Data!DATA_MODEL,INT(TEXT(H27,"d"))+1,0),"-")</f>
        <v>#VALUE!</v>
      </c>
      <c r="I28" s="54"/>
      <c r="J28" s="44" t="e">
        <f t="array" ref="J28">IF(INT(TEXT(J27,"M"))=INT(TEXT($I$20,"M")),VLOOKUP($E$7,Data!DATA_MODEL,INT(TEXT(J27,"d"))+1+31,0),"-")</f>
        <v>#VALUE!</v>
      </c>
      <c r="K28" s="44" t="e">
        <f t="array" ref="K28">IF(INT(TEXT(K27,"M"))=INT(TEXT($I$20,"M")),VLOOKUP($E$7,Data!DATA_MODEL,INT(TEXT(K27,"d"))+1+31,0),"-")</f>
        <v>#VALUE!</v>
      </c>
      <c r="L28" s="44" t="e">
        <f t="array" ref="L28">IF(INT(TEXT(L27,"M"))=INT(TEXT($I$20,"M")),VLOOKUP($E$7,Data!DATA_MODEL,INT(TEXT(L27,"d"))+1+31,0),"-")</f>
        <v>#VALUE!</v>
      </c>
      <c r="M28" s="44" t="e">
        <f>IF(INT(TEXT(M27,"M"))=INT(TEXT($I$20,"M")),VLOOKUP($E$7,Data!DATA_MODEL,INT(TEXT(M27,"d"))+1+31,0),"-")</f>
        <v>#VALUE!</v>
      </c>
      <c r="N28" s="44" t="e">
        <f t="array" ref="N28">IF(INT(TEXT(N27,"M"))=INT(TEXT($I$20,"M")),VLOOKUP($E$7,Data!DATA_MODEL,INT(TEXT(N27,"d"))+1+31,0),"-")</f>
        <v>#VALUE!</v>
      </c>
      <c r="O28" s="44" t="e">
        <f t="array" ref="O28">IF(INT(TEXT(O27,"M"))=INT(TEXT($I$20,"M")),VLOOKUP($E$7,Data!DATA_MODEL,INT(TEXT(O27,"d"))+1+31,0),"-")</f>
        <v>#VALUE!</v>
      </c>
      <c r="P28" s="44" t="e">
        <f t="array" ref="P28">IF(INT(TEXT(P27,"M"))=INT(TEXT($I$20,"M")),VLOOKUP($E$7,Data!DATA_MODEL,INT(TEXT(P27,"d"))+1+31,0),"-")</f>
        <v>#VALUE!</v>
      </c>
      <c r="Q28" s="55"/>
      <c r="R28" s="74"/>
      <c r="S28" s="74"/>
      <c r="T28" s="74"/>
      <c r="U28" s="74"/>
    </row>
    <row r="29" spans="1:21" x14ac:dyDescent="0.25">
      <c r="A29" s="2">
        <v>5</v>
      </c>
      <c r="B29" s="46" t="e">
        <f t="array" ref="B29:H29">Days+DATE(CalYear,MONTH($A$20),1)-WEEKDAY(DATE(CalYear,MONTH($A$20),1),WeekStartNum+1)+$A29*7-6</f>
        <v>#VALUE!</v>
      </c>
      <c r="C29" s="46" t="e">
        <v>#VALUE!</v>
      </c>
      <c r="D29" s="46" t="e">
        <v>#VALUE!</v>
      </c>
      <c r="E29" s="46" t="e">
        <v>#VALUE!</v>
      </c>
      <c r="F29" s="46" t="e">
        <v>#VALUE!</v>
      </c>
      <c r="G29" s="46" t="e">
        <v>#VALUE!</v>
      </c>
      <c r="H29" s="46" t="e">
        <v>#VALUE!</v>
      </c>
      <c r="I29" s="47"/>
      <c r="J29" s="48" t="e">
        <f t="array" ref="J29:P29">Days+DATE(CalYear,MONTH($I$20),1)-WEEKDAY(DATE(CalYear,MONTH($I$20),1),WeekStartNum+1)+$A29*7-6</f>
        <v>#VALUE!</v>
      </c>
      <c r="K29" s="48" t="e">
        <v>#VALUE!</v>
      </c>
      <c r="L29" s="48" t="e">
        <v>#VALUE!</v>
      </c>
      <c r="M29" s="48" t="e">
        <v>#VALUE!</v>
      </c>
      <c r="N29" s="48" t="e">
        <v>#VALUE!</v>
      </c>
      <c r="O29" s="48" t="e">
        <v>#VALUE!</v>
      </c>
      <c r="P29" s="48" t="e">
        <v>#VALUE!</v>
      </c>
      <c r="Q29" s="49"/>
      <c r="R29" s="74"/>
      <c r="S29" s="74"/>
      <c r="T29" s="74"/>
      <c r="U29" s="74"/>
    </row>
    <row r="30" spans="1:21" s="45" customFormat="1" ht="12.75" x14ac:dyDescent="0.2">
      <c r="A30" s="67"/>
      <c r="B30" s="44" t="e">
        <f t="array" ref="B30">IF(INT(TEXT(B29,"M"))=INT(TEXT($A$20,"M")),VLOOKUP($E$7,Data!DATA_MODEL,INT(TEXT(B29,"d"))+1,0),"-")</f>
        <v>#VALUE!</v>
      </c>
      <c r="C30" s="44" t="e">
        <f t="array" ref="C30">IF(INT(TEXT(C29,"M"))=INT(TEXT($A$20,"M")),VLOOKUP($E$7,Data!DATA_MODEL,INT(TEXT(C29,"d"))+1,0),"-")</f>
        <v>#VALUE!</v>
      </c>
      <c r="D30" s="44" t="e">
        <f t="array" ref="D30">IF(INT(TEXT(D29,"M"))=INT(TEXT($A$20,"M")),VLOOKUP($E$7,Data!DATA_MODEL,INT(TEXT(D29,"d"))+1,0),"-")</f>
        <v>#VALUE!</v>
      </c>
      <c r="E30" s="44" t="e">
        <f t="array" ref="E30">IF(INT(TEXT(E29,"M"))=INT(TEXT($A$20,"M")),VLOOKUP($E$7,Data!DATA_MODEL,INT(TEXT(E29,"d"))+1,0),"-")</f>
        <v>#VALUE!</v>
      </c>
      <c r="F30" s="44" t="e">
        <f t="array" ref="F30">IF(INT(TEXT(F29,"M"))=INT(TEXT($A$20,"M")),VLOOKUP($E$7,Data!DATA_MODEL,INT(TEXT(F29,"d"))+1,0),"-")</f>
        <v>#VALUE!</v>
      </c>
      <c r="G30" s="44" t="e">
        <f t="array" ref="G30">IF(INT(TEXT(G29,"M"))=INT(TEXT($A$20,"M")),VLOOKUP($E$7,Data!DATA_MODEL,INT(TEXT(G29,"d"))+1,0),"-")</f>
        <v>#VALUE!</v>
      </c>
      <c r="H30" s="44" t="e">
        <f t="array" ref="H30">IF(INT(TEXT(H29,"M"))=INT(TEXT($A$20,"M")),VLOOKUP($E$7,Data!DATA_MODEL,INT(TEXT(H29,"d"))+1,0),"-")</f>
        <v>#VALUE!</v>
      </c>
      <c r="I30" s="54"/>
      <c r="J30" s="44" t="e">
        <f>IF(INT(TEXT(J29,"M"))=INT(TEXT($I$20,"M")),VLOOKUP($E$7,Data!DATA_MODEL,INT(TEXT(J29,"d"))+1+31,0),"-")</f>
        <v>#VALUE!</v>
      </c>
      <c r="K30" s="44" t="e">
        <f t="array" ref="K30">IF(INT(TEXT(K29,"M"))=INT(TEXT($I$20,"M")),VLOOKUP($E$7,Data!DATA_MODEL,INT(TEXT(K29,"d"))+1+31,0),"-")</f>
        <v>#VALUE!</v>
      </c>
      <c r="L30" s="44" t="e">
        <f>IF(INT(TEXT(L29,"M"))=INT(TEXT($I$20,"M")),VLOOKUP($E$7,Data!DATA_MODEL,INT(TEXT(L29,"d"))+1+31,0),"-")</f>
        <v>#VALUE!</v>
      </c>
      <c r="M30" s="44" t="e">
        <f t="array" ref="M30">IF(INT(TEXT(M29,"M"))=INT(TEXT($I$20,"M")),VLOOKUP($E$7,Data!DATA_MODEL,INT(TEXT(M29,"d"))+1+31,0),"-")</f>
        <v>#VALUE!</v>
      </c>
      <c r="N30" s="44" t="e">
        <f t="array" ref="N30">IF(INT(TEXT(N29,"M"))=INT(TEXT($I$20,"M")),VLOOKUP($E$7,Data!DATA_MODEL,INT(TEXT(N29,"d"))+1+31,0),"-")</f>
        <v>#VALUE!</v>
      </c>
      <c r="O30" s="44" t="e">
        <f t="array" ref="O30">IF(INT(TEXT(O29,"M"))=INT(TEXT($I$20,"M")),VLOOKUP($E$7,Data!DATA_MODEL,INT(TEXT(O29,"d"))+1+31,0),"-")</f>
        <v>#VALUE!</v>
      </c>
      <c r="P30" s="44" t="e">
        <f t="array" ref="P30">IF(INT(TEXT(P29,"M"))=INT(TEXT($I$20,"M")),VLOOKUP($E$7,Data!DATA_MODEL,INT(TEXT(P29,"d"))+1+31,0),"-")</f>
        <v>#VALUE!</v>
      </c>
      <c r="Q30" s="55"/>
      <c r="R30" s="74"/>
      <c r="S30" s="74"/>
      <c r="T30" s="74"/>
      <c r="U30" s="74"/>
    </row>
    <row r="31" spans="1:21" x14ac:dyDescent="0.25">
      <c r="A31" s="2">
        <v>6</v>
      </c>
      <c r="B31" s="46" t="e">
        <f t="array" ref="B31:H31">Days+DATE(CalYear,MONTH($A$20),1)-WEEKDAY(DATE(CalYear,MONTH($A$20),1),WeekStartNum+1)+$A31*7-6</f>
        <v>#VALUE!</v>
      </c>
      <c r="C31" s="46" t="e">
        <v>#VALUE!</v>
      </c>
      <c r="D31" s="46" t="e">
        <v>#VALUE!</v>
      </c>
      <c r="E31" s="46" t="e">
        <v>#VALUE!</v>
      </c>
      <c r="F31" s="46" t="e">
        <v>#VALUE!</v>
      </c>
      <c r="G31" s="46" t="e">
        <v>#VALUE!</v>
      </c>
      <c r="H31" s="46" t="e">
        <v>#VALUE!</v>
      </c>
      <c r="I31" s="47"/>
      <c r="J31" s="48" t="e">
        <f t="array" ref="J31:P31">Days+DATE(CalYear,MONTH($I$20),1)-WEEKDAY(DATE(CalYear,MONTH($I$20),1),WeekStartNum+1)+$A31*7-6</f>
        <v>#VALUE!</v>
      </c>
      <c r="K31" s="48" t="e">
        <v>#VALUE!</v>
      </c>
      <c r="L31" s="48" t="e">
        <v>#VALUE!</v>
      </c>
      <c r="M31" s="48" t="e">
        <v>#VALUE!</v>
      </c>
      <c r="N31" s="48" t="e">
        <v>#VALUE!</v>
      </c>
      <c r="O31" s="48" t="e">
        <v>#VALUE!</v>
      </c>
      <c r="P31" s="48" t="e">
        <v>#VALUE!</v>
      </c>
      <c r="Q31" s="49"/>
      <c r="R31" s="74"/>
      <c r="S31" s="74"/>
      <c r="T31" s="74"/>
      <c r="U31" s="74"/>
    </row>
    <row r="32" spans="1:21" s="45" customFormat="1" ht="12.75" x14ac:dyDescent="0.2">
      <c r="A32" s="67"/>
      <c r="B32" s="44" t="e">
        <f t="array" ref="B32">IF(INT(TEXT(B31,"M"))=INT(TEXT($A$20,"M")),VLOOKUP($E$7,Data!DATA_MODEL,INT(TEXT(B31,"d"))+1,0),"-")</f>
        <v>#VALUE!</v>
      </c>
      <c r="C32" s="44" t="e">
        <f t="array" ref="C32">IF(INT(TEXT(C31,"M"))=INT(TEXT($A$20,"M")),VLOOKUP($E$7,Data!DATA_MODEL,INT(TEXT(C31,"d"))+1,0),"-")</f>
        <v>#VALUE!</v>
      </c>
      <c r="D32" s="44" t="e">
        <f t="array" ref="D32">IF(INT(TEXT(D31,"M"))=INT(TEXT($A$20,"M")),VLOOKUP($E$7,Data!DATA_MODEL,INT(TEXT(D31,"d"))+1,0),"-")</f>
        <v>#VALUE!</v>
      </c>
      <c r="E32" s="44" t="e">
        <f t="array" ref="E32">IF(INT(TEXT(E31,"M"))=INT(TEXT($A$20,"M")),VLOOKUP($E$7,Data!DATA_MODEL,INT(TEXT(E31,"d"))+1,0),"-")</f>
        <v>#VALUE!</v>
      </c>
      <c r="F32" s="44" t="e">
        <f t="array" ref="F32">IF(INT(TEXT(F31,"M"))=INT(TEXT($A$20,"M")),VLOOKUP($E$7,Data!DATA_MODEL,INT(TEXT(F31,"d"))+1,0),"-")</f>
        <v>#VALUE!</v>
      </c>
      <c r="G32" s="44" t="e">
        <f t="array" ref="G32">IF(INT(TEXT(G31,"M"))=INT(TEXT($A$20,"M")),VLOOKUP($E$7,Data!DATA_MODEL,INT(TEXT(G31,"d"))+1,0),"-")</f>
        <v>#VALUE!</v>
      </c>
      <c r="H32" s="44" t="e">
        <f t="array" ref="H32">IF(INT(TEXT(H31,"M"))=INT(TEXT($A$20,"M")),VLOOKUP($E$7,Data!DATA_MODEL,INT(TEXT(H31,"d"))+1,0),"-")</f>
        <v>#VALUE!</v>
      </c>
      <c r="I32" s="54"/>
      <c r="J32" s="44" t="e">
        <f t="array" ref="J32">IF(INT(TEXT(J31,"M"))=INT(TEXT($I$20,"M")),VLOOKUP($E$7,Data!DATA_MODEL,INT(TEXT(J31,"d"))+1+31,0),"-")</f>
        <v>#VALUE!</v>
      </c>
      <c r="K32" s="44" t="e">
        <f t="array" ref="K32">IF(INT(TEXT(K31,"M"))=INT(TEXT($I$20,"M")),VLOOKUP($E$7,Data!DATA_MODEL,INT(TEXT(K31,"d"))+1+31,0),"-")</f>
        <v>#VALUE!</v>
      </c>
      <c r="L32" s="44" t="e">
        <f t="array" ref="L32">IF(INT(TEXT(L31,"M"))=INT(TEXT($I$20,"M")),VLOOKUP($E$7,Data!DATA_MODEL,INT(TEXT(L31,"d"))+1+31,0),"-")</f>
        <v>#VALUE!</v>
      </c>
      <c r="M32" s="44" t="e">
        <f t="array" ref="M32">IF(INT(TEXT(M31,"M"))=INT(TEXT($I$20,"M")),VLOOKUP($E$7,Data!DATA_MODEL,INT(TEXT(M31,"d"))+1+31,0),"-")</f>
        <v>#VALUE!</v>
      </c>
      <c r="N32" s="44" t="e">
        <f t="array" ref="N32">IF(INT(TEXT(N31,"M"))=INT(TEXT($I$20,"M")),VLOOKUP($E$7,Data!DATA_MODEL,INT(TEXT(N31,"d"))+1+31,0),"-")</f>
        <v>#VALUE!</v>
      </c>
      <c r="O32" s="44" t="e">
        <f t="array" ref="O32">IF(INT(TEXT(O31,"M"))=INT(TEXT($I$20,"M")),VLOOKUP($E$7,Data!DATA_MODEL,INT(TEXT(O31,"d"))+1+31,0),"-")</f>
        <v>#VALUE!</v>
      </c>
      <c r="P32" s="44" t="e">
        <f t="array" ref="P32">IF(INT(TEXT(P31,"M"))=INT(TEXT($I$20,"M")),VLOOKUP($E$7,Data!DATA_MODEL,INT(TEXT(P31,"d"))+1+31,0),"-")</f>
        <v>#VALUE!</v>
      </c>
      <c r="Q32" s="55"/>
    </row>
    <row r="33" spans="1:19" ht="14.25" customHeight="1" x14ac:dyDescent="0.25">
      <c r="A33" s="2"/>
      <c r="B33" s="56"/>
      <c r="C33" s="56"/>
      <c r="D33" s="56"/>
      <c r="E33" s="56"/>
      <c r="F33" s="56"/>
      <c r="G33" s="56"/>
      <c r="H33" s="56"/>
      <c r="I33" s="47"/>
      <c r="J33" s="56"/>
      <c r="K33" s="56"/>
      <c r="L33" s="56"/>
      <c r="M33" s="56"/>
      <c r="N33" s="56"/>
      <c r="O33" s="56"/>
      <c r="P33" s="56"/>
      <c r="Q33" s="49"/>
      <c r="R33" s="75"/>
    </row>
    <row r="34" spans="1:19" ht="15.75" thickBot="1" x14ac:dyDescent="0.3">
      <c r="A34" s="2"/>
      <c r="B34" s="103" t="e">
        <f>UPPER(TEXT(A35,"MMMM"))</f>
        <v>#VALUE!</v>
      </c>
      <c r="C34" s="103"/>
      <c r="D34" s="103"/>
      <c r="E34" s="103"/>
      <c r="F34" s="103"/>
      <c r="G34" s="103"/>
      <c r="H34" s="103"/>
      <c r="I34" s="57"/>
      <c r="J34" s="103" t="e">
        <f>UPPER(TEXT(I35,"MMMM"))</f>
        <v>#VALUE!</v>
      </c>
      <c r="K34" s="103"/>
      <c r="L34" s="103"/>
      <c r="M34" s="103"/>
      <c r="N34" s="103"/>
      <c r="O34" s="103"/>
      <c r="P34" s="103"/>
      <c r="Q34" s="49"/>
      <c r="R34" s="49"/>
      <c r="S34" s="72"/>
    </row>
    <row r="35" spans="1:19" x14ac:dyDescent="0.25">
      <c r="A35" s="58" t="e">
        <f>DATE(CalYear,3,1)</f>
        <v>#VALUE!</v>
      </c>
      <c r="B35" s="6" t="str">
        <f t="shared" ref="B35:H35" si="2">CHOOSE(COLUMN(A$16)+(WeekStart="Monday"),"S","M","T","W","T","F","S","S")</f>
        <v>S</v>
      </c>
      <c r="C35" s="6" t="str">
        <f t="shared" si="2"/>
        <v>M</v>
      </c>
      <c r="D35" s="6" t="str">
        <f t="shared" si="2"/>
        <v>T</v>
      </c>
      <c r="E35" s="6" t="str">
        <f t="shared" si="2"/>
        <v>W</v>
      </c>
      <c r="F35" s="6" t="str">
        <f t="shared" si="2"/>
        <v>T</v>
      </c>
      <c r="G35" s="6" t="str">
        <f t="shared" si="2"/>
        <v>F</v>
      </c>
      <c r="H35" s="6" t="str">
        <f t="shared" si="2"/>
        <v>S</v>
      </c>
      <c r="I35" s="58" t="e">
        <f>DATE(CalYear,4,1)</f>
        <v>#VALUE!</v>
      </c>
      <c r="J35" s="6" t="str">
        <f t="shared" ref="J35:P35" si="3">CHOOSE(COLUMN(A$16)+(WeekStart="Monday"),"S","M","T","W","T","F","S","S")</f>
        <v>S</v>
      </c>
      <c r="K35" s="6" t="str">
        <f t="shared" si="3"/>
        <v>M</v>
      </c>
      <c r="L35" s="6" t="str">
        <f t="shared" si="3"/>
        <v>T</v>
      </c>
      <c r="M35" s="6" t="str">
        <f t="shared" si="3"/>
        <v>W</v>
      </c>
      <c r="N35" s="6" t="str">
        <f t="shared" si="3"/>
        <v>T</v>
      </c>
      <c r="O35" s="6" t="str">
        <f t="shared" si="3"/>
        <v>F</v>
      </c>
      <c r="P35" s="6" t="str">
        <f t="shared" si="3"/>
        <v>S</v>
      </c>
      <c r="Q35" s="38"/>
    </row>
    <row r="36" spans="1:19" x14ac:dyDescent="0.25">
      <c r="A36" s="2"/>
      <c r="B36" s="42" t="e">
        <f t="array" ref="B36:H36">Days+DATE(CalYear,MONTH($A$35),1)-WEEKDAY(DATE(CalYear,MONTH($A$35),1),WeekStartNum+1)+7-6</f>
        <v>#VALUE!</v>
      </c>
      <c r="C36" s="42" t="e">
        <v>#VALUE!</v>
      </c>
      <c r="D36" s="42" t="e">
        <v>#VALUE!</v>
      </c>
      <c r="E36" s="42" t="e">
        <v>#VALUE!</v>
      </c>
      <c r="F36" s="42" t="e">
        <v>#VALUE!</v>
      </c>
      <c r="G36" s="42" t="e">
        <v>#VALUE!</v>
      </c>
      <c r="H36" s="42" t="e">
        <v>#VALUE!</v>
      </c>
      <c r="I36" s="41"/>
      <c r="J36" s="42" t="e">
        <f t="array" ref="J36:P36">Days+DATE(CalYear,MONTH($I$35),1)-WEEKDAY(DATE(CalYear,MONTH($I$35),1),WeekStartNum+1)+$A21*7-6</f>
        <v>#VALUE!</v>
      </c>
      <c r="K36" s="42" t="e">
        <v>#VALUE!</v>
      </c>
      <c r="L36" s="42" t="e">
        <v>#VALUE!</v>
      </c>
      <c r="M36" s="42" t="e">
        <v>#VALUE!</v>
      </c>
      <c r="N36" s="42" t="e">
        <v>#VALUE!</v>
      </c>
      <c r="O36" s="42" t="e">
        <v>#VALUE!</v>
      </c>
      <c r="P36" s="42" t="e">
        <v>#VALUE!</v>
      </c>
      <c r="Q36" s="49"/>
      <c r="R36" s="49"/>
    </row>
    <row r="37" spans="1:19" s="45" customFormat="1" ht="12.75" x14ac:dyDescent="0.2">
      <c r="A37" s="67"/>
      <c r="B37" s="44" t="e">
        <f>IF(INT(TEXT(B36,"M"))=INT(TEXT($A$35,"M")),VLOOKUP($E$7,Data!DATA_MODEL,INT(TEXT(B36,"d"))+1+31+IF((MONTH(DATE(CalYear,1,60))-1)=1,29,28),0),"-")</f>
        <v>#VALUE!</v>
      </c>
      <c r="C37" s="44" t="e">
        <f>IF(INT(TEXT(C36,"M"))=INT(TEXT($A$35,"M")),VLOOKUP($E$7,Data!DATA_MODEL,INT(TEXT(C36,"d"))+1+31+IF((MONTH(DATE(CalYear,1,60))-1)=1,29,28),0),"-")</f>
        <v>#VALUE!</v>
      </c>
      <c r="D37" s="44" t="e">
        <f>IF(INT(TEXT(D36,"M"))=INT(TEXT($A$35,"M")),VLOOKUP($E$7,Data!DATA_MODEL,INT(TEXT(D36,"d"))+1+31+IF((MONTH(DATE(CalYear,1,60))-1)=1,29,28),0),"-")</f>
        <v>#VALUE!</v>
      </c>
      <c r="E37" s="44" t="e">
        <f>IF(INT(TEXT(E36,"M"))=INT(TEXT($A$35,"M")),VLOOKUP($E$7,Data!DATA_MODEL,INT(TEXT(E36,"d"))+1+31+IF((MONTH(DATE(CalYear,1,60))-1)=1,29,28),0),"-")</f>
        <v>#VALUE!</v>
      </c>
      <c r="F37" s="44" t="e">
        <f>IF(INT(TEXT(F36,"M"))=INT(TEXT($A$35,"M")),VLOOKUP($E$7,Data!DATA_MODEL,INT(TEXT(F36,"d"))+1+31+IF((MONTH(DATE(CalYear,1,60))-1)=1,29,28),0),"-")</f>
        <v>#VALUE!</v>
      </c>
      <c r="G37" s="44" t="e">
        <f>IF(INT(TEXT(G36,"M"))=INT(TEXT($A$35,"M")),VLOOKUP($E$7,Data!DATA_MODEL,INT(TEXT(G36,"d"))+1+31+IF((MONTH(DATE(CalYear,1,60))-1)=1,29,28),0),"-")</f>
        <v>#VALUE!</v>
      </c>
      <c r="H37" s="44" t="e">
        <f>IF(INT(TEXT(H36,"M"))=INT(TEXT($A$35,"M")),VLOOKUP($E$7,Data!DATA_MODEL,INT(TEXT(H36,"d"))+1+31+IF((MONTH(DATE(CalYear,1,60))-1)=1,29,28),0),"-")</f>
        <v>#VALUE!</v>
      </c>
      <c r="I37" s="43"/>
      <c r="J37" s="44" t="e">
        <f>IF(INT(TEXT(J36,"M"))=INT(TEXT($I$35,"M")),VLOOKUP($E$7,Data!DATA_MODEL,INT(TEXT(J36,"d"))+1+31+IF((MONTH(DATE(CalYear,1,60))-1)=1,29,28)+31,0),"-")</f>
        <v>#VALUE!</v>
      </c>
      <c r="K37" s="44" t="e">
        <f>IF(INT(TEXT(K36,"M"))=INT(TEXT($I$35,"M")),VLOOKUP($E$7,Data!DATA_MODEL,INT(TEXT(K36,"d"))+1+31+IF((MONTH(DATE(CalYear,1,60))-1)=1,29,28)+31,0),"-")</f>
        <v>#VALUE!</v>
      </c>
      <c r="L37" s="44" t="e">
        <f>IF(INT(TEXT(L36,"M"))=INT(TEXT($I$35,"M")),VLOOKUP($E$7,Data!DATA_MODEL,INT(TEXT(L36,"d"))+1+31+IF((MONTH(DATE(CalYear,1,60))-1)=1,29,28)+31,0),"-")</f>
        <v>#VALUE!</v>
      </c>
      <c r="M37" s="44" t="e">
        <f>IF(INT(TEXT(M36,"M"))=INT(TEXT($I$35,"M")),VLOOKUP($E$7,Data!DATA_MODEL,INT(TEXT(M36,"d"))+1+31+IF((MONTH(DATE(CalYear,1,60))-1)=1,29,28)+31,0),"-")</f>
        <v>#VALUE!</v>
      </c>
      <c r="N37" s="44" t="e">
        <f>IF(INT(TEXT(N36,"M"))=INT(TEXT($I$35,"M")),VLOOKUP($E$7,Data!DATA_MODEL,INT(TEXT(N36,"d"))+1+31+IF((MONTH(DATE(CalYear,1,60))-1)=1,29,28)+31,0),"-")</f>
        <v>#VALUE!</v>
      </c>
      <c r="O37" s="44" t="e">
        <f>IF(INT(TEXT(O36,"M"))=INT(TEXT($I$35,"M")),VLOOKUP($E$7,Data!DATA_MODEL,INT(TEXT(O36,"d"))+1+31+IF((MONTH(DATE(CalYear,1,60))-1)=1,29,28)+31,0),"-")</f>
        <v>#VALUE!</v>
      </c>
      <c r="P37" s="44" t="e">
        <f>IF(INT(TEXT(P36,"M"))=INT(TEXT($I$35,"M")),VLOOKUP($E$7,Data!DATA_MODEL,INT(TEXT(P36,"d"))+1+31+IF((MONTH(DATE(CalYear,1,60))-1)=1,29,28)+31,0),"-")</f>
        <v>#VALUE!</v>
      </c>
      <c r="Q37" s="55"/>
      <c r="R37" s="55"/>
    </row>
    <row r="38" spans="1:19" x14ac:dyDescent="0.25">
      <c r="A38" s="2"/>
      <c r="B38" s="48" t="e">
        <f t="array" ref="B38:H38">Days+DATE(CalYear,MONTH($A$35),1)-WEEKDAY(DATE(CalYear,MONTH($A$35),1),WeekStartNum+1)+$A23*7-6</f>
        <v>#VALUE!</v>
      </c>
      <c r="C38" s="48" t="e">
        <v>#VALUE!</v>
      </c>
      <c r="D38" s="48" t="e">
        <v>#VALUE!</v>
      </c>
      <c r="E38" s="48" t="e">
        <v>#VALUE!</v>
      </c>
      <c r="F38" s="48" t="e">
        <v>#VALUE!</v>
      </c>
      <c r="G38" s="48" t="e">
        <v>#VALUE!</v>
      </c>
      <c r="H38" s="48" t="e">
        <v>#VALUE!</v>
      </c>
      <c r="I38" s="47"/>
      <c r="J38" s="48" t="e">
        <f t="array" ref="J38:P38">Days+DATE(CalYear,MONTH($I$35),1)-WEEKDAY(DATE(CalYear,MONTH($I$35),1),WeekStartNum+1)+$A23*7-6</f>
        <v>#VALUE!</v>
      </c>
      <c r="K38" s="48" t="e">
        <v>#VALUE!</v>
      </c>
      <c r="L38" s="48" t="e">
        <v>#VALUE!</v>
      </c>
      <c r="M38" s="48" t="e">
        <v>#VALUE!</v>
      </c>
      <c r="N38" s="48" t="e">
        <v>#VALUE!</v>
      </c>
      <c r="O38" s="48" t="e">
        <v>#VALUE!</v>
      </c>
      <c r="P38" s="48" t="e">
        <v>#VALUE!</v>
      </c>
      <c r="Q38" s="49"/>
      <c r="R38" s="49"/>
    </row>
    <row r="39" spans="1:19" s="45" customFormat="1" ht="12.75" x14ac:dyDescent="0.2">
      <c r="A39" s="67"/>
      <c r="B39" s="44" t="e">
        <f>IF(INT(TEXT(B38,"M"))=INT(TEXT($A$35,"M")),VLOOKUP($E$7,Data!DATA_MODEL,INT(TEXT(B38,"d"))+1+31+IF((MONTH(DATE(CalYear,1,60))-1)=1,29,28),0),"-")</f>
        <v>#VALUE!</v>
      </c>
      <c r="C39" s="44" t="e">
        <f>IF(INT(TEXT(C38,"M"))=INT(TEXT($A$35,"M")),VLOOKUP($E$7,Data!DATA_MODEL,INT(TEXT(C38,"d"))+1+31+IF((MONTH(DATE(CalYear,1,60))-1)=1,29,28),0),"-")</f>
        <v>#VALUE!</v>
      </c>
      <c r="D39" s="44" t="e">
        <f>IF(INT(TEXT(D38,"M"))=INT(TEXT($A$35,"M")),VLOOKUP($E$7,Data!DATA_MODEL,INT(TEXT(D38,"d"))+1+31+IF((MONTH(DATE(CalYear,1,60))-1)=1,29,28),0),"-")</f>
        <v>#VALUE!</v>
      </c>
      <c r="E39" s="44" t="e">
        <f>IF(INT(TEXT(E38,"M"))=INT(TEXT($A$35,"M")),VLOOKUP($E$7,Data!DATA_MODEL,INT(TEXT(E38,"d"))+1+31+IF((MONTH(DATE(CalYear,1,60))-1)=1,29,28),0),"-")</f>
        <v>#VALUE!</v>
      </c>
      <c r="F39" s="44" t="e">
        <f>IF(INT(TEXT(F38,"M"))=INT(TEXT($A$35,"M")),VLOOKUP($E$7,Data!DATA_MODEL,INT(TEXT(F38,"d"))+1+31+IF((MONTH(DATE(CalYear,1,60))-1)=1,29,28),0),"-")</f>
        <v>#VALUE!</v>
      </c>
      <c r="G39" s="44" t="e">
        <f>IF(INT(TEXT(G38,"M"))=INT(TEXT($A$35,"M")),VLOOKUP($E$7,Data!DATA_MODEL,INT(TEXT(G38,"d"))+1+31+IF((MONTH(DATE(CalYear,1,60))-1)=1,29,28),0),"-")</f>
        <v>#VALUE!</v>
      </c>
      <c r="H39" s="44" t="e">
        <f>IF(INT(TEXT(H38,"M"))=INT(TEXT($A$35,"M")),VLOOKUP($E$7,Data!DATA_MODEL,INT(TEXT(H38,"d"))+1+31+IF((MONTH(DATE(CalYear,1,60))-1)=1,29,28),0),"-")</f>
        <v>#VALUE!</v>
      </c>
      <c r="I39" s="54"/>
      <c r="J39" s="44" t="e">
        <f>IF(INT(TEXT(J38,"M"))=INT(TEXT($I$35,"M")),VLOOKUP($E$7,Data!DATA_MODEL,INT(TEXT(J38,"d"))+1+31+IF((MONTH(DATE(CalYear,1,60))-1)=1,29,28)+31,0),"-")</f>
        <v>#VALUE!</v>
      </c>
      <c r="K39" s="44" t="e">
        <f>IF(INT(TEXT(K38,"M"))=INT(TEXT($I$35,"M")),VLOOKUP($E$7,Data!DATA_MODEL,INT(TEXT(K38,"d"))+1+31+IF((MONTH(DATE(CalYear,1,60))-1)=1,29,28)+31,0),"-")</f>
        <v>#VALUE!</v>
      </c>
      <c r="L39" s="44" t="e">
        <f>IF(INT(TEXT(L38,"M"))=INT(TEXT($I$35,"M")),VLOOKUP($E$7,Data!DATA_MODEL,INT(TEXT(L38,"d"))+1+31+IF((MONTH(DATE(CalYear,1,60))-1)=1,29,28)+31,0),"-")</f>
        <v>#VALUE!</v>
      </c>
      <c r="M39" s="44" t="e">
        <f>IF(INT(TEXT(M38,"M"))=INT(TEXT($I$35,"M")),VLOOKUP($E$7,Data!DATA_MODEL,INT(TEXT(M38,"d"))+1+31+IF((MONTH(DATE(CalYear,1,60))-1)=1,29,28)+31,0),"-")</f>
        <v>#VALUE!</v>
      </c>
      <c r="N39" s="44" t="e">
        <f>IF(INT(TEXT(N38,"M"))=INT(TEXT($I$35,"M")),VLOOKUP($E$7,Data!DATA_MODEL,INT(TEXT(N38,"d"))+1+31+IF((MONTH(DATE(CalYear,1,60))-1)=1,29,28)+31,0),"-")</f>
        <v>#VALUE!</v>
      </c>
      <c r="O39" s="44" t="e">
        <f>IF(INT(TEXT(O38,"M"))=INT(TEXT($I$35,"M")),VLOOKUP($E$7,Data!DATA_MODEL,INT(TEXT(O38,"d"))+1+31+IF((MONTH(DATE(CalYear,1,60))-1)=1,29,28)+31,0),"-")</f>
        <v>#VALUE!</v>
      </c>
      <c r="P39" s="44" t="e">
        <f>IF(INT(TEXT(P38,"M"))=INT(TEXT($I$35,"M")),VLOOKUP($E$7,Data!DATA_MODEL,INT(TEXT(P38,"d"))+1+31+IF((MONTH(DATE(CalYear,1,60))-1)=1,29,28)+31,0),"-")</f>
        <v>#VALUE!</v>
      </c>
      <c r="Q39" s="55"/>
      <c r="R39" s="55"/>
      <c r="S39" s="73"/>
    </row>
    <row r="40" spans="1:19" x14ac:dyDescent="0.25">
      <c r="A40" s="2"/>
      <c r="B40" s="48" t="e">
        <f t="array" ref="B40:H40">Days+DATE(CalYear,MONTH($A$35),1)-WEEKDAY(DATE(CalYear,MONTH($A$35),1),WeekStartNum+1)+$A25*7-6</f>
        <v>#VALUE!</v>
      </c>
      <c r="C40" s="48" t="e">
        <v>#VALUE!</v>
      </c>
      <c r="D40" s="48" t="e">
        <v>#VALUE!</v>
      </c>
      <c r="E40" s="48" t="e">
        <v>#VALUE!</v>
      </c>
      <c r="F40" s="48" t="e">
        <v>#VALUE!</v>
      </c>
      <c r="G40" s="48" t="e">
        <v>#VALUE!</v>
      </c>
      <c r="H40" s="48" t="e">
        <v>#VALUE!</v>
      </c>
      <c r="I40" s="47"/>
      <c r="J40" s="48" t="e">
        <f t="array" ref="J40:P40">Days+DATE(CalYear,MONTH($I$35),1)-WEEKDAY(DATE(CalYear,MONTH($I$35),1),WeekStartNum+1)+$A25*7-6</f>
        <v>#VALUE!</v>
      </c>
      <c r="K40" s="48" t="e">
        <v>#VALUE!</v>
      </c>
      <c r="L40" s="48" t="e">
        <v>#VALUE!</v>
      </c>
      <c r="M40" s="48" t="e">
        <v>#VALUE!</v>
      </c>
      <c r="N40" s="48" t="e">
        <v>#VALUE!</v>
      </c>
      <c r="O40" s="48" t="e">
        <v>#VALUE!</v>
      </c>
      <c r="P40" s="48" t="e">
        <v>#VALUE!</v>
      </c>
      <c r="Q40" s="49"/>
      <c r="R40" s="49"/>
    </row>
    <row r="41" spans="1:19" s="45" customFormat="1" ht="12.75" x14ac:dyDescent="0.2">
      <c r="A41" s="67"/>
      <c r="B41" s="44" t="e">
        <f>IF(INT(TEXT(B40,"M"))=INT(TEXT($A$35,"M")),VLOOKUP($E$7,Data!DATA_MODEL,INT(TEXT(B40,"d"))+1+31+IF((MONTH(DATE(CalYear,1,60))-1)=1,29,28),0),"-")</f>
        <v>#VALUE!</v>
      </c>
      <c r="C41" s="44" t="e">
        <f>IF(INT(TEXT(C40,"M"))=INT(TEXT($A$35,"M")),VLOOKUP($E$7,Data!DATA_MODEL,INT(TEXT(C40,"d"))+1+31+IF((MONTH(DATE(CalYear,1,60))-1)=1,29,28),0),"-")</f>
        <v>#VALUE!</v>
      </c>
      <c r="D41" s="44" t="e">
        <f>IF(INT(TEXT(D40,"M"))=INT(TEXT($A$35,"M")),VLOOKUP($E$7,Data!DATA_MODEL,INT(TEXT(D40,"d"))+1+31+IF((MONTH(DATE(CalYear,1,60))-1)=1,29,28),0),"-")</f>
        <v>#VALUE!</v>
      </c>
      <c r="E41" s="44" t="e">
        <f>IF(INT(TEXT(E40,"M"))=INT(TEXT($A$35,"M")),VLOOKUP($E$7,Data!DATA_MODEL,INT(TEXT(E40,"d"))+1+31+IF((MONTH(DATE(CalYear,1,60))-1)=1,29,28),0),"-")</f>
        <v>#VALUE!</v>
      </c>
      <c r="F41" s="44" t="e">
        <f>IF(INT(TEXT(F40,"M"))=INT(TEXT($A$35,"M")),VLOOKUP($E$7,Data!DATA_MODEL,INT(TEXT(F40,"d"))+1+31+IF((MONTH(DATE(CalYear,1,60))-1)=1,29,28),0),"-")</f>
        <v>#VALUE!</v>
      </c>
      <c r="G41" s="44" t="e">
        <f>IF(INT(TEXT(G40,"M"))=INT(TEXT($A$35,"M")),VLOOKUP($E$7,Data!DATA_MODEL,INT(TEXT(G40,"d"))+1+31+IF((MONTH(DATE(CalYear,1,60))-1)=1,29,28),0),"-")</f>
        <v>#VALUE!</v>
      </c>
      <c r="H41" s="44" t="e">
        <f>IF(INT(TEXT(H40,"M"))=INT(TEXT($A$35,"M")),VLOOKUP($E$7,Data!DATA_MODEL,INT(TEXT(H40,"d"))+1+31+IF((MONTH(DATE(CalYear,1,60))-1)=1,29,28),0),"-")</f>
        <v>#VALUE!</v>
      </c>
      <c r="I41" s="54"/>
      <c r="J41" s="44" t="e">
        <f>IF(INT(TEXT(J40,"M"))=INT(TEXT($I$35,"M")),VLOOKUP($E$7,Data!DATA_MODEL,INT(TEXT(J40,"d"))+1+31+IF((MONTH(DATE(CalYear,1,60))-1)=1,29,28)+31,0),"-")</f>
        <v>#VALUE!</v>
      </c>
      <c r="K41" s="44" t="e">
        <f>IF(INT(TEXT(K40,"M"))=INT(TEXT($I$35,"M")),VLOOKUP($E$7,Data!DATA_MODEL,INT(TEXT(K40,"d"))+1+31+IF((MONTH(DATE(CalYear,1,60))-1)=1,29,28)+31,0),"-")</f>
        <v>#VALUE!</v>
      </c>
      <c r="L41" s="44" t="e">
        <f>IF(INT(TEXT(L40,"M"))=INT(TEXT($I$35,"M")),VLOOKUP($E$7,Data!DATA_MODEL,INT(TEXT(L40,"d"))+1+31+IF((MONTH(DATE(CalYear,1,60))-1)=1,29,28)+31,0),"-")</f>
        <v>#VALUE!</v>
      </c>
      <c r="M41" s="44" t="e">
        <f>IF(INT(TEXT(M40,"M"))=INT(TEXT($I$35,"M")),VLOOKUP($E$7,Data!DATA_MODEL,INT(TEXT(M40,"d"))+1+31+IF((MONTH(DATE(CalYear,1,60))-1)=1,29,28)+31,0),"-")</f>
        <v>#VALUE!</v>
      </c>
      <c r="N41" s="44" t="e">
        <f>IF(INT(TEXT(N40,"M"))=INT(TEXT($I$35,"M")),VLOOKUP($E$7,Data!DATA_MODEL,INT(TEXT(N40,"d"))+1+31+IF((MONTH(DATE(CalYear,1,60))-1)=1,29,28)+31,0),"-")</f>
        <v>#VALUE!</v>
      </c>
      <c r="O41" s="44" t="e">
        <f>IF(INT(TEXT(O40,"M"))=INT(TEXT($I$35,"M")),VLOOKUP($E$7,Data!DATA_MODEL,INT(TEXT(O40,"d"))+1+31+IF((MONTH(DATE(CalYear,1,60))-1)=1,29,28)+31,0),"-")</f>
        <v>#VALUE!</v>
      </c>
      <c r="P41" s="44" t="e">
        <f>IF(INT(TEXT(P40,"M"))=INT(TEXT($I$35,"M")),VLOOKUP($E$7,Data!DATA_MODEL,INT(TEXT(P40,"d"))+1+31+IF((MONTH(DATE(CalYear,1,60))-1)=1,29,28)+31,0),"-")</f>
        <v>#VALUE!</v>
      </c>
      <c r="Q41" s="55"/>
      <c r="R41" s="55"/>
    </row>
    <row r="42" spans="1:19" x14ac:dyDescent="0.25">
      <c r="A42" s="2"/>
      <c r="B42" s="48" t="e">
        <f t="array" ref="B42:H42">Days+DATE(CalYear,MONTH($A$35),1)-WEEKDAY(DATE(CalYear,MONTH($A$35),1),WeekStartNum+1)+$A27*7-6</f>
        <v>#VALUE!</v>
      </c>
      <c r="C42" s="48" t="e">
        <v>#VALUE!</v>
      </c>
      <c r="D42" s="48" t="e">
        <v>#VALUE!</v>
      </c>
      <c r="E42" s="48" t="e">
        <v>#VALUE!</v>
      </c>
      <c r="F42" s="48" t="e">
        <v>#VALUE!</v>
      </c>
      <c r="G42" s="48" t="e">
        <v>#VALUE!</v>
      </c>
      <c r="H42" s="48" t="e">
        <v>#VALUE!</v>
      </c>
      <c r="I42" s="47"/>
      <c r="J42" s="48" t="e">
        <f t="array" ref="J42:P42">Days+DATE(CalYear,MONTH($I$35),1)-WEEKDAY(DATE(CalYear,MONTH($I$35),1),WeekStartNum+1)+$A27*7-6</f>
        <v>#VALUE!</v>
      </c>
      <c r="K42" s="48" t="e">
        <v>#VALUE!</v>
      </c>
      <c r="L42" s="48" t="e">
        <v>#VALUE!</v>
      </c>
      <c r="M42" s="48" t="e">
        <v>#VALUE!</v>
      </c>
      <c r="N42" s="48" t="e">
        <v>#VALUE!</v>
      </c>
      <c r="O42" s="48" t="e">
        <v>#VALUE!</v>
      </c>
      <c r="P42" s="48" t="e">
        <v>#VALUE!</v>
      </c>
      <c r="Q42" s="49"/>
      <c r="R42" s="49"/>
    </row>
    <row r="43" spans="1:19" s="45" customFormat="1" ht="12.75" x14ac:dyDescent="0.2">
      <c r="A43" s="67"/>
      <c r="B43" s="44" t="e">
        <f>IF(INT(TEXT(B42,"M"))=INT(TEXT($A$35,"M")),VLOOKUP($E$7,Data!DATA_MODEL,INT(TEXT(B42,"d"))+1+31+IF((MONTH(DATE(CalYear,1,60))-1)=1,29,28),0),"-")</f>
        <v>#VALUE!</v>
      </c>
      <c r="C43" s="44" t="e">
        <f>IF(INT(TEXT(C42,"M"))=INT(TEXT($A$35,"M")),VLOOKUP($E$7,Data!DATA_MODEL,INT(TEXT(C42,"d"))+1+31+IF((MONTH(DATE(CalYear,1,60))-1)=1,29,28),0),"-")</f>
        <v>#VALUE!</v>
      </c>
      <c r="D43" s="44" t="e">
        <f>IF(INT(TEXT(D42,"M"))=INT(TEXT($A$35,"M")),VLOOKUP($E$7,Data!DATA_MODEL,INT(TEXT(D42,"d"))+1+31+IF((MONTH(DATE(CalYear,1,60))-1)=1,29,28),0),"-")</f>
        <v>#VALUE!</v>
      </c>
      <c r="E43" s="44" t="e">
        <f>IF(INT(TEXT(E42,"M"))=INT(TEXT($A$35,"M")),VLOOKUP($E$7,Data!DATA_MODEL,INT(TEXT(E42,"d"))+1+31+IF((MONTH(DATE(CalYear,1,60))-1)=1,29,28),0),"-")</f>
        <v>#VALUE!</v>
      </c>
      <c r="F43" s="44" t="e">
        <f>IF(INT(TEXT(F42,"M"))=INT(TEXT($A$35,"M")),VLOOKUP($E$7,Data!DATA_MODEL,INT(TEXT(F42,"d"))+1+31+IF((MONTH(DATE(CalYear,1,60))-1)=1,29,28),0),"-")</f>
        <v>#VALUE!</v>
      </c>
      <c r="G43" s="44" t="e">
        <f>IF(INT(TEXT(G42,"M"))=INT(TEXT($A$35,"M")),VLOOKUP($E$7,Data!DATA_MODEL,INT(TEXT(G42,"d"))+1+31+IF((MONTH(DATE(CalYear,1,60))-1)=1,29,28),0),"-")</f>
        <v>#VALUE!</v>
      </c>
      <c r="H43" s="44" t="e">
        <f>IF(INT(TEXT(H42,"M"))=INT(TEXT($A$35,"M")),VLOOKUP($E$7,Data!DATA_MODEL,INT(TEXT(H42,"d"))+1+31+IF((MONTH(DATE(CalYear,1,60))-1)=1,29,28),0),"-")</f>
        <v>#VALUE!</v>
      </c>
      <c r="I43" s="54"/>
      <c r="J43" s="44" t="e">
        <f>IF(INT(TEXT(J42,"M"))=INT(TEXT($I$35,"M")),VLOOKUP($E$7,Data!DATA_MODEL,INT(TEXT(J42,"d"))+1+31+IF((MONTH(DATE(CalYear,1,60))-1)=1,29,28)+31,0),"-")</f>
        <v>#VALUE!</v>
      </c>
      <c r="K43" s="44" t="e">
        <f>IF(INT(TEXT(K42,"M"))=INT(TEXT($I$35,"M")),VLOOKUP($E$7,Data!DATA_MODEL,INT(TEXT(K42,"d"))+1+31+IF((MONTH(DATE(CalYear,1,60))-1)=1,29,28)+31,0),"-")</f>
        <v>#VALUE!</v>
      </c>
      <c r="L43" s="44" t="e">
        <f>IF(INT(TEXT(L42,"M"))=INT(TEXT($I$35,"M")),VLOOKUP($E$7,Data!DATA_MODEL,INT(TEXT(L42,"d"))+1+31+IF((MONTH(DATE(CalYear,1,60))-1)=1,29,28)+31,0),"-")</f>
        <v>#VALUE!</v>
      </c>
      <c r="M43" s="44" t="e">
        <f>IF(INT(TEXT(M42,"M"))=INT(TEXT($I$35,"M")),VLOOKUP($E$7,Data!DATA_MODEL,INT(TEXT(M42,"d"))+1+31+IF((MONTH(DATE(CalYear,1,60))-1)=1,29,28)+31,0),"-")</f>
        <v>#VALUE!</v>
      </c>
      <c r="N43" s="44" t="e">
        <f>IF(INT(TEXT(N42,"M"))=INT(TEXT($I$35,"M")),VLOOKUP($E$7,Data!DATA_MODEL,INT(TEXT(N42,"d"))+1+31+IF((MONTH(DATE(CalYear,1,60))-1)=1,29,28)+31,0),"-")</f>
        <v>#VALUE!</v>
      </c>
      <c r="O43" s="44" t="e">
        <f>IF(INT(TEXT(O42,"M"))=INT(TEXT($I$35,"M")),VLOOKUP($E$7,Data!DATA_MODEL,INT(TEXT(O42,"d"))+1+31+IF((MONTH(DATE(CalYear,1,60))-1)=1,29,28)+31,0),"-")</f>
        <v>#VALUE!</v>
      </c>
      <c r="P43" s="44" t="e">
        <f>IF(INT(TEXT(P42,"M"))=INT(TEXT($I$35,"M")),VLOOKUP($E$7,Data!DATA_MODEL,INT(TEXT(P42,"d"))+1+31+IF((MONTH(DATE(CalYear,1,60))-1)=1,29,28)+31,0),"-")</f>
        <v>#VALUE!</v>
      </c>
      <c r="Q43" s="55"/>
      <c r="R43" s="55"/>
    </row>
    <row r="44" spans="1:19" x14ac:dyDescent="0.25">
      <c r="A44" s="2"/>
      <c r="B44" s="48" t="e">
        <f t="array" ref="B44:H44">Days+DATE(CalYear,MONTH($A$35),1)-WEEKDAY(DATE(CalYear,MONTH($A$35),1),WeekStartNum+1)+$A29*7-6</f>
        <v>#VALUE!</v>
      </c>
      <c r="C44" s="48" t="e">
        <v>#VALUE!</v>
      </c>
      <c r="D44" s="48" t="e">
        <v>#VALUE!</v>
      </c>
      <c r="E44" s="48" t="e">
        <v>#VALUE!</v>
      </c>
      <c r="F44" s="48" t="e">
        <v>#VALUE!</v>
      </c>
      <c r="G44" s="48" t="e">
        <v>#VALUE!</v>
      </c>
      <c r="H44" s="48" t="e">
        <v>#VALUE!</v>
      </c>
      <c r="I44" s="47"/>
      <c r="J44" s="48" t="e">
        <f t="array" ref="J44:P44">Days+DATE(CalYear,MONTH($I$35),1)-WEEKDAY(DATE(CalYear,MONTH($I$35),1),WeekStartNum+1)+$A29*7-6</f>
        <v>#VALUE!</v>
      </c>
      <c r="K44" s="48" t="e">
        <v>#VALUE!</v>
      </c>
      <c r="L44" s="48" t="e">
        <v>#VALUE!</v>
      </c>
      <c r="M44" s="48" t="e">
        <v>#VALUE!</v>
      </c>
      <c r="N44" s="48" t="e">
        <v>#VALUE!</v>
      </c>
      <c r="O44" s="48" t="e">
        <v>#VALUE!</v>
      </c>
      <c r="P44" s="48" t="e">
        <v>#VALUE!</v>
      </c>
      <c r="Q44" s="49"/>
      <c r="R44" s="49"/>
    </row>
    <row r="45" spans="1:19" s="45" customFormat="1" ht="12.75" x14ac:dyDescent="0.2">
      <c r="A45" s="67"/>
      <c r="B45" s="44" t="e">
        <f>IF(INT(TEXT(B44,"M"))=INT(TEXT($A$35,"M")),VLOOKUP($E$7,Data!DATA_MODEL,INT(TEXT(B44,"d"))+1+31+IF((MONTH(DATE(CalYear,1,60))-1)=1,29,28),0),"-")</f>
        <v>#VALUE!</v>
      </c>
      <c r="C45" s="44" t="e">
        <f>IF(INT(TEXT(C44,"M"))=INT(TEXT($A$35,"M")),VLOOKUP($E$7,Data!DATA_MODEL,INT(TEXT(C44,"d"))+1+31+IF((MONTH(DATE(CalYear,1,60))-1)=1,29,28),0),"-")</f>
        <v>#VALUE!</v>
      </c>
      <c r="D45" s="44" t="e">
        <f>IF(INT(TEXT(D44,"M"))=INT(TEXT($A$35,"M")),VLOOKUP($E$7,Data!DATA_MODEL,INT(TEXT(D44,"d"))+1+31+IF((MONTH(DATE(CalYear,1,60))-1)=1,29,28),0),"-")</f>
        <v>#VALUE!</v>
      </c>
      <c r="E45" s="44" t="e">
        <f>IF(INT(TEXT(E44,"M"))=INT(TEXT($A$35,"M")),VLOOKUP($E$7,Data!DATA_MODEL,INT(TEXT(E44,"d"))+1+31+IF((MONTH(DATE(CalYear,1,60))-1)=1,29,28),0),"-")</f>
        <v>#VALUE!</v>
      </c>
      <c r="F45" s="44" t="e">
        <f>IF(INT(TEXT(F44,"M"))=INT(TEXT($A$35,"M")),VLOOKUP($E$7,Data!DATA_MODEL,INT(TEXT(F44,"d"))+1+31+IF((MONTH(DATE(CalYear,1,60))-1)=1,29,28),0),"-")</f>
        <v>#VALUE!</v>
      </c>
      <c r="G45" s="44" t="e">
        <f>IF(INT(TEXT(G44,"M"))=INT(TEXT($A$35,"M")),VLOOKUP($E$7,Data!DATA_MODEL,INT(TEXT(G44,"d"))+1+31+IF((MONTH(DATE(CalYear,1,60))-1)=1,29,28),0),"-")</f>
        <v>#VALUE!</v>
      </c>
      <c r="H45" s="44" t="e">
        <f>IF(INT(TEXT(H44,"M"))=INT(TEXT($A$35,"M")),VLOOKUP($E$7,Data!DATA_MODEL,INT(TEXT(H44,"d"))+1+31+IF((MONTH(DATE(CalYear,1,60))-1)=1,29,28),0),"-")</f>
        <v>#VALUE!</v>
      </c>
      <c r="I45" s="54"/>
      <c r="J45" s="44" t="e">
        <f>IF(INT(TEXT(J44,"M"))=INT(TEXT($I$35,"M")),VLOOKUP($E$7,Data!DATA_MODEL,INT(TEXT(J44,"d"))+1+31+IF((MONTH(DATE(CalYear,1,60))-1)=1,29,28)+31,0),"-")</f>
        <v>#VALUE!</v>
      </c>
      <c r="K45" s="44" t="e">
        <f>IF(INT(TEXT(K44,"M"))=INT(TEXT($I$35,"M")),VLOOKUP($E$7,Data!DATA_MODEL,INT(TEXT(K44,"d"))+1+31+IF((MONTH(DATE(CalYear,1,60))-1)=1,29,28)+31,0),"-")</f>
        <v>#VALUE!</v>
      </c>
      <c r="L45" s="44" t="e">
        <f>IF(INT(TEXT(L44,"M"))=INT(TEXT($I$35,"M")),VLOOKUP($E$7,Data!DATA_MODEL,INT(TEXT(L44,"d"))+1+31+IF((MONTH(DATE(CalYear,1,60))-1)=1,29,28)+31,0),"-")</f>
        <v>#VALUE!</v>
      </c>
      <c r="M45" s="44" t="e">
        <f>IF(INT(TEXT(M44,"M"))=INT(TEXT($I$35,"M")),VLOOKUP($E$7,Data!DATA_MODEL,INT(TEXT(M44,"d"))+1+31+IF((MONTH(DATE(CalYear,1,60))-1)=1,29,28)+31,0),"-")</f>
        <v>#VALUE!</v>
      </c>
      <c r="N45" s="44" t="e">
        <f>IF(INT(TEXT(N44,"M"))=INT(TEXT($I$35,"M")),VLOOKUP($E$7,Data!DATA_MODEL,INT(TEXT(N44,"d"))+1+31+IF((MONTH(DATE(CalYear,1,60))-1)=1,29,28)+31,0),"-")</f>
        <v>#VALUE!</v>
      </c>
      <c r="O45" s="44" t="e">
        <f>IF(INT(TEXT(O44,"M"))=INT(TEXT($I$35,"M")),VLOOKUP($E$7,Data!DATA_MODEL,INT(TEXT(O44,"d"))+1+31+IF((MONTH(DATE(CalYear,1,60))-1)=1,29,28)+31,0),"-")</f>
        <v>#VALUE!</v>
      </c>
      <c r="P45" s="44" t="e">
        <f>IF(INT(TEXT(P44,"M"))=INT(TEXT($I$35,"M")),VLOOKUP($E$7,Data!DATA_MODEL,INT(TEXT(P44,"d"))+1+31+IF((MONTH(DATE(CalYear,1,60))-1)=1,29,28)+31,0),"-")</f>
        <v>#VALUE!</v>
      </c>
      <c r="Q45" s="55"/>
      <c r="R45" s="55"/>
    </row>
    <row r="46" spans="1:19" x14ac:dyDescent="0.25">
      <c r="A46" s="2"/>
      <c r="B46" s="48" t="e">
        <f t="array" ref="B46:H46">Days+DATE(CalYear,MONTH($A$35),1)-WEEKDAY(DATE(CalYear,MONTH($A$35),1),WeekStartNum+1)+$A31*7-6</f>
        <v>#VALUE!</v>
      </c>
      <c r="C46" s="48" t="e">
        <v>#VALUE!</v>
      </c>
      <c r="D46" s="48" t="e">
        <v>#VALUE!</v>
      </c>
      <c r="E46" s="48" t="e">
        <v>#VALUE!</v>
      </c>
      <c r="F46" s="48" t="e">
        <v>#VALUE!</v>
      </c>
      <c r="G46" s="48" t="e">
        <v>#VALUE!</v>
      </c>
      <c r="H46" s="48" t="e">
        <v>#VALUE!</v>
      </c>
      <c r="I46" s="47"/>
      <c r="J46" s="48" t="e">
        <f t="array" ref="J46:P46">Days+DATE(CalYear,MONTH($I$35),1)-WEEKDAY(DATE(CalYear,MONTH($I$35),1),WeekStartNum+1)+$A31*7-6</f>
        <v>#VALUE!</v>
      </c>
      <c r="K46" s="48" t="e">
        <v>#VALUE!</v>
      </c>
      <c r="L46" s="48" t="e">
        <v>#VALUE!</v>
      </c>
      <c r="M46" s="48" t="e">
        <v>#VALUE!</v>
      </c>
      <c r="N46" s="48" t="e">
        <v>#VALUE!</v>
      </c>
      <c r="O46" s="48" t="e">
        <v>#VALUE!</v>
      </c>
      <c r="P46" s="48" t="e">
        <v>#VALUE!</v>
      </c>
      <c r="Q46" s="49"/>
      <c r="R46" s="49"/>
    </row>
    <row r="47" spans="1:19" s="45" customFormat="1" ht="12.75" x14ac:dyDescent="0.2">
      <c r="A47" s="67"/>
      <c r="B47" s="44" t="e">
        <f>IF(INT(TEXT(B46,"M"))=INT(TEXT($A$35,"M")),VLOOKUP($E$7,Data!DATA_MODEL,INT(TEXT(B46,"d"))+1+31+IF((MONTH(DATE(CalYear,1,60))-1)=1,29,28),0),"-")</f>
        <v>#VALUE!</v>
      </c>
      <c r="C47" s="44" t="e">
        <f>IF(INT(TEXT(C46,"M"))=INT(TEXT($A$35,"M")),VLOOKUP($E$7,Data!DATA_MODEL,INT(TEXT(C46,"d"))+1+31+IF((MONTH(DATE(CalYear,1,60))-1)=1,29,28),0),"-")</f>
        <v>#VALUE!</v>
      </c>
      <c r="D47" s="44" t="e">
        <f>IF(INT(TEXT(D46,"M"))=INT(TEXT($A$35,"M")),VLOOKUP($E$7,Data!DATA_MODEL,INT(TEXT(D46,"d"))+1+31+IF((MONTH(DATE(CalYear,1,60))-1)=1,29,28),0),"-")</f>
        <v>#VALUE!</v>
      </c>
      <c r="E47" s="44" t="e">
        <f>IF(INT(TEXT(E46,"M"))=INT(TEXT($A$35,"M")),VLOOKUP($E$7,Data!DATA_MODEL,INT(TEXT(E46,"d"))+1+31+IF((MONTH(DATE(CalYear,1,60))-1)=1,29,28),0),"-")</f>
        <v>#VALUE!</v>
      </c>
      <c r="F47" s="44" t="e">
        <f>IF(INT(TEXT(F46,"M"))=INT(TEXT($A$35,"M")),VLOOKUP($E$7,Data!DATA_MODEL,INT(TEXT(F46,"d"))+1+31+IF((MONTH(DATE(CalYear,1,60))-1)=1,29,28),0),"-")</f>
        <v>#VALUE!</v>
      </c>
      <c r="G47" s="44" t="e">
        <f>IF(INT(TEXT(G46,"M"))=INT(TEXT($A$35,"M")),VLOOKUP($E$7,Data!DATA_MODEL,INT(TEXT(G46,"d"))+1+31+IF((MONTH(DATE(CalYear,1,60))-1)=1,29,28),0),"-")</f>
        <v>#VALUE!</v>
      </c>
      <c r="H47" s="44" t="e">
        <f>IF(INT(TEXT(H46,"M"))=INT(TEXT($A$35,"M")),VLOOKUP($E$7,Data!DATA_MODEL,INT(TEXT(H46,"d"))+1+31+IF((MONTH(DATE(CalYear,1,60))-1)=1,29,28),0),"-")</f>
        <v>#VALUE!</v>
      </c>
      <c r="I47" s="54"/>
      <c r="J47" s="44" t="e">
        <f>IF(INT(TEXT(J46,"M"))=INT(TEXT($I$35,"M")),VLOOKUP($E$7,Data!DATA_MODEL,INT(TEXT(J46,"d"))+1+31+IF((MONTH(DATE(CalYear,1,60))-1)=1,29,28)+31,0),"-")</f>
        <v>#VALUE!</v>
      </c>
      <c r="K47" s="44" t="e">
        <f>IF(INT(TEXT(K46,"M"))=INT(TEXT($I$35,"M")),VLOOKUP($E$7,Data!DATA_MODEL,INT(TEXT(K46,"d"))+1+31+IF((MONTH(DATE(CalYear,1,60))-1)=1,29,28)+31,0),"-")</f>
        <v>#VALUE!</v>
      </c>
      <c r="L47" s="44" t="e">
        <f>IF(INT(TEXT(L46,"M"))=INT(TEXT($I$35,"M")),VLOOKUP($E$7,Data!DATA_MODEL,INT(TEXT(L46,"d"))+1+31+IF((MONTH(DATE(CalYear,1,60))-1)=1,29,28)+31,0),"-")</f>
        <v>#VALUE!</v>
      </c>
      <c r="M47" s="44" t="e">
        <f>IF(INT(TEXT(M46,"M"))=INT(TEXT($I$35,"M")),VLOOKUP($E$7,Data!DATA_MODEL,INT(TEXT(M46,"d"))+1+31+IF((MONTH(DATE(CalYear,1,60))-1)=1,29,28)+31,0),"-")</f>
        <v>#VALUE!</v>
      </c>
      <c r="N47" s="44" t="e">
        <f>IF(INT(TEXT(N46,"M"))=INT(TEXT($I$35,"M")),VLOOKUP($E$7,Data!DATA_MODEL,INT(TEXT(N46,"d"))+1+31+IF((MONTH(DATE(CalYear,1,60))-1)=1,29,28)+31,0),"-")</f>
        <v>#VALUE!</v>
      </c>
      <c r="O47" s="44" t="e">
        <f>IF(INT(TEXT(O46,"M"))=INT(TEXT($I$35,"M")),VLOOKUP($E$7,Data!DATA_MODEL,INT(TEXT(O46,"d"))+1+31+IF((MONTH(DATE(CalYear,1,60))-1)=1,29,28)+31,0),"-")</f>
        <v>#VALUE!</v>
      </c>
      <c r="P47" s="44" t="e">
        <f>IF(INT(TEXT(P46,"M"))=INT(TEXT($I$35,"M")),VLOOKUP($E$7,Data!DATA_MODEL,INT(TEXT(P46,"d"))+1+31+IF((MONTH(DATE(CalYear,1,60))-1)=1,29,28)+31,0),"-")</f>
        <v>#VALUE!</v>
      </c>
      <c r="Q47" s="55"/>
      <c r="R47" s="55"/>
    </row>
    <row r="48" spans="1:19" ht="6.75" customHeight="1" x14ac:dyDescent="0.25">
      <c r="A48" s="2"/>
      <c r="B48" s="56"/>
      <c r="C48" s="56"/>
      <c r="D48" s="56"/>
      <c r="E48" s="56"/>
      <c r="F48" s="56"/>
      <c r="G48" s="56"/>
      <c r="H48" s="56"/>
      <c r="I48" s="47"/>
      <c r="J48" s="56"/>
      <c r="K48" s="56"/>
      <c r="L48" s="56"/>
      <c r="M48" s="56"/>
      <c r="N48" s="56"/>
      <c r="O48" s="56"/>
      <c r="P48" s="56"/>
      <c r="Q48" s="49"/>
      <c r="R48" s="49"/>
    </row>
    <row r="49" spans="1:18" ht="15.75" thickBot="1" x14ac:dyDescent="0.3">
      <c r="A49" s="36"/>
      <c r="B49" s="103" t="e">
        <f>UPPER(TEXT(A50,"MMMM"))</f>
        <v>#VALUE!</v>
      </c>
      <c r="C49" s="103"/>
      <c r="D49" s="103"/>
      <c r="E49" s="103"/>
      <c r="F49" s="103"/>
      <c r="G49" s="103"/>
      <c r="H49" s="103"/>
      <c r="I49" s="57"/>
      <c r="J49" s="103" t="e">
        <f>UPPER(TEXT(I50,"MMMM"))</f>
        <v>#VALUE!</v>
      </c>
      <c r="K49" s="103"/>
      <c r="L49" s="103"/>
      <c r="M49" s="103"/>
      <c r="N49" s="103"/>
      <c r="O49" s="103"/>
      <c r="P49" s="103"/>
      <c r="Q49" s="38"/>
    </row>
    <row r="50" spans="1:18" x14ac:dyDescent="0.25">
      <c r="A50" s="58" t="e">
        <f>DATE(CalYear,5,1)</f>
        <v>#VALUE!</v>
      </c>
      <c r="B50" s="6" t="str">
        <f t="shared" ref="B50:H50" si="4">CHOOSE(COLUMN(A$16)+(WeekStart="Monday"),"S","M","T","W","T","F","S","S")</f>
        <v>S</v>
      </c>
      <c r="C50" s="6" t="str">
        <f t="shared" si="4"/>
        <v>M</v>
      </c>
      <c r="D50" s="6" t="str">
        <f t="shared" si="4"/>
        <v>T</v>
      </c>
      <c r="E50" s="6" t="str">
        <f t="shared" si="4"/>
        <v>W</v>
      </c>
      <c r="F50" s="6" t="str">
        <f t="shared" si="4"/>
        <v>T</v>
      </c>
      <c r="G50" s="6" t="str">
        <f t="shared" si="4"/>
        <v>F</v>
      </c>
      <c r="H50" s="6" t="str">
        <f t="shared" si="4"/>
        <v>S</v>
      </c>
      <c r="I50" s="58" t="e">
        <f>DATE(CalYear,6,1)</f>
        <v>#VALUE!</v>
      </c>
      <c r="J50" s="6" t="str">
        <f t="shared" ref="J50:P50" si="5">CHOOSE(COLUMN(A$16)+(WeekStart="Monday"),"S","M","T","W","T","F","S","S")</f>
        <v>S</v>
      </c>
      <c r="K50" s="6" t="str">
        <f t="shared" si="5"/>
        <v>M</v>
      </c>
      <c r="L50" s="6" t="str">
        <f t="shared" si="5"/>
        <v>T</v>
      </c>
      <c r="M50" s="6" t="str">
        <f t="shared" si="5"/>
        <v>W</v>
      </c>
      <c r="N50" s="6" t="str">
        <f t="shared" si="5"/>
        <v>T</v>
      </c>
      <c r="O50" s="6" t="str">
        <f t="shared" si="5"/>
        <v>F</v>
      </c>
      <c r="P50" s="6" t="str">
        <f t="shared" si="5"/>
        <v>S</v>
      </c>
      <c r="Q50" s="38"/>
    </row>
    <row r="51" spans="1:18" x14ac:dyDescent="0.25">
      <c r="A51" s="65">
        <v>1</v>
      </c>
      <c r="B51" s="42" t="e">
        <f t="array" ref="B51:H51">Days+DATE(CalYear,MONTH($A$50),1)-WEEKDAY(DATE(CalYear,MONTH($A$50),1),(WeekStart="Monday")+1)+$A51*7-6</f>
        <v>#VALUE!</v>
      </c>
      <c r="C51" s="42" t="e">
        <v>#VALUE!</v>
      </c>
      <c r="D51" s="42" t="e">
        <v>#VALUE!</v>
      </c>
      <c r="E51" s="42" t="e">
        <v>#VALUE!</v>
      </c>
      <c r="F51" s="42" t="e">
        <v>#VALUE!</v>
      </c>
      <c r="G51" s="42" t="e">
        <v>#VALUE!</v>
      </c>
      <c r="H51" s="42" t="e">
        <v>#VALUE!</v>
      </c>
      <c r="I51" s="41"/>
      <c r="J51" s="42" t="e">
        <f t="array" ref="J51:P51">Days+DATE(CalYear,MONTH($I$50),1)-WEEKDAY(DATE(CalYear,MONTH($I$50),1),(WeekStart="Monday")+1)+$A51*7-6</f>
        <v>#VALUE!</v>
      </c>
      <c r="K51" s="42" t="e">
        <v>#VALUE!</v>
      </c>
      <c r="L51" s="42" t="e">
        <v>#VALUE!</v>
      </c>
      <c r="M51" s="42" t="e">
        <v>#VALUE!</v>
      </c>
      <c r="N51" s="42" t="e">
        <v>#VALUE!</v>
      </c>
      <c r="O51" s="42" t="e">
        <v>#VALUE!</v>
      </c>
      <c r="P51" s="42" t="e">
        <v>#VALUE!</v>
      </c>
      <c r="Q51" s="59"/>
    </row>
    <row r="52" spans="1:18" s="45" customFormat="1" ht="12.75" x14ac:dyDescent="0.2">
      <c r="A52" s="66"/>
      <c r="B52" s="44" t="e">
        <f>IF(INT(TEXT(B51,"M"))=INT(TEXT($A$50,"M")),VLOOKUP($E$7,Data!DATA_MODEL,INT(TEXT(B51,"d"))+1+31+IF((MONTH(DATE(CalYear,1,60))-1)=1,29,28)+31+30,0),"-")</f>
        <v>#VALUE!</v>
      </c>
      <c r="C52" s="44" t="e">
        <f>IF(INT(TEXT(C51,"M"))=INT(TEXT($A$50,"M")),VLOOKUP($E$7,Data!DATA_MODEL,INT(TEXT(C51,"d"))+1+31+IF((MONTH(DATE(CalYear,1,60))-1)=1,29,28)+31+30,0),"-")</f>
        <v>#VALUE!</v>
      </c>
      <c r="D52" s="44" t="e">
        <f>IF(INT(TEXT(D51,"M"))=INT(TEXT($A$50,"M")),VLOOKUP($E$7,Data!DATA_MODEL,INT(TEXT(D51,"d"))+1+31+IF((MONTH(DATE(CalYear,1,60))-1)=1,29,28)+31+30,0),"-")</f>
        <v>#VALUE!</v>
      </c>
      <c r="E52" s="44" t="e">
        <f>IF(INT(TEXT(E51,"M"))=INT(TEXT($A$50,"M")),VLOOKUP($E$7,Data!DATA_MODEL,INT(TEXT(E51,"d"))+1+31+IF((MONTH(DATE(CalYear,1,60))-1)=1,29,28)+31+30,0),"-")</f>
        <v>#VALUE!</v>
      </c>
      <c r="F52" s="44" t="e">
        <f>IF(INT(TEXT(F51,"M"))=INT(TEXT($A$50,"M")),VLOOKUP($E$7,Data!DATA_MODEL,INT(TEXT(F51,"d"))+1+31+IF((MONTH(DATE(CalYear,1,60))-1)=1,29,28)+31+30,0),"-")</f>
        <v>#VALUE!</v>
      </c>
      <c r="G52" s="44" t="e">
        <f>IF(INT(TEXT(G51,"M"))=INT(TEXT($A$50,"M")),VLOOKUP($E$7,Data!DATA_MODEL,INT(TEXT(G51,"d"))+1+31+IF((MONTH(DATE(CalYear,1,60))-1)=1,29,28)+31+30,0),"-")</f>
        <v>#VALUE!</v>
      </c>
      <c r="H52" s="44" t="e">
        <f>IF(INT(TEXT(H51,"M"))=INT(TEXT($A$50,"M")),VLOOKUP($E$7,Data!DATA_MODEL,INT(TEXT(H51,"d"))+1+31+IF((MONTH(DATE(CalYear,1,60))-1)=1,29,28)+31+30,0),"-")</f>
        <v>#VALUE!</v>
      </c>
      <c r="I52" s="43"/>
      <c r="J52" s="44" t="e">
        <f>IF(INT(TEXT(J51,"M"))=INT(TEXT($I$50,"M")),VLOOKUP($E$7,Data!DATA_MODEL,INT(TEXT(J51,"d"))+1+31+IF((MONTH(DATE(CalYear,1,60))-1)=1,29,28)+31+30+31,0),"-")</f>
        <v>#VALUE!</v>
      </c>
      <c r="K52" s="44" t="e">
        <f>IF(INT(TEXT(K51,"M"))=INT(TEXT($I$50,"M")),VLOOKUP($E$7,Data!DATA_MODEL,INT(TEXT(K51,"d"))+1+31+IF((MONTH(DATE(CalYear,1,60))-1)=1,29,28)+31+30+31,0),"-")</f>
        <v>#VALUE!</v>
      </c>
      <c r="L52" s="44" t="e">
        <f>IF(INT(TEXT(L51,"M"))=INT(TEXT($I$50,"M")),VLOOKUP($E$7,Data!DATA_MODEL,INT(TEXT(L51,"d"))+1+31+IF((MONTH(DATE(CalYear,1,60))-1)=1,29,28)+31+30+31,0),"-")</f>
        <v>#VALUE!</v>
      </c>
      <c r="M52" s="44" t="e">
        <f>IF(INT(TEXT(M51,"M"))=INT(TEXT($I$50,"M")),VLOOKUP($E$7,Data!DATA_MODEL,INT(TEXT(M51,"d"))+1+31+IF((MONTH(DATE(CalYear,1,60))-1)=1,29,28)+31+30+31,0),"-")</f>
        <v>#VALUE!</v>
      </c>
      <c r="N52" s="44" t="e">
        <f>IF(INT(TEXT(N51,"M"))=INT(TEXT($I$50,"M")),VLOOKUP($E$7,Data!DATA_MODEL,INT(TEXT(N51,"d"))+1+31+IF((MONTH(DATE(CalYear,1,60))-1)=1,29,28)+31+30+31,0),"-")</f>
        <v>#VALUE!</v>
      </c>
      <c r="O52" s="44" t="e">
        <f>IF(INT(TEXT(O51,"M"))=INT(TEXT($I$50,"M")),VLOOKUP($E$7,Data!DATA_MODEL,INT(TEXT(O51,"d"))+1+31+IF((MONTH(DATE(CalYear,1,60))-1)=1,29,28)+31+30+31,0),"-")</f>
        <v>#VALUE!</v>
      </c>
      <c r="P52" s="44" t="e">
        <f>IF(INT(TEXT(P51,"M"))=INT(TEXT($I$50,"M")),VLOOKUP($E$7,Data!DATA_MODEL,INT(TEXT(P51,"d"))+1+31+IF((MONTH(DATE(CalYear,1,60))-1)=1,29,28)+31+30+31,0),"-")</f>
        <v>#VALUE!</v>
      </c>
      <c r="Q52" s="60"/>
    </row>
    <row r="53" spans="1:18" x14ac:dyDescent="0.25">
      <c r="A53" s="2">
        <v>2</v>
      </c>
      <c r="B53" s="48" t="e">
        <f t="array" ref="B53:H53">Days+DATE(CalYear,MONTH($A$50),1)-WEEKDAY(DATE(CalYear,MONTH($A$50),1),(WeekStart="Monday")+1)+$A53*7-6</f>
        <v>#VALUE!</v>
      </c>
      <c r="C53" s="48" t="e">
        <v>#VALUE!</v>
      </c>
      <c r="D53" s="48" t="e">
        <v>#VALUE!</v>
      </c>
      <c r="E53" s="48" t="e">
        <v>#VALUE!</v>
      </c>
      <c r="F53" s="48" t="e">
        <v>#VALUE!</v>
      </c>
      <c r="G53" s="48" t="e">
        <v>#VALUE!</v>
      </c>
      <c r="H53" s="48" t="e">
        <v>#VALUE!</v>
      </c>
      <c r="I53" s="47"/>
      <c r="J53" s="48" t="e">
        <f t="array" ref="J53:P53">Days+DATE(CalYear,MONTH($I$50),1)-WEEKDAY(DATE(CalYear,MONTH($I$50),1),(WeekStart="Monday")+1)+$A53*7-6</f>
        <v>#VALUE!</v>
      </c>
      <c r="K53" s="48" t="e">
        <v>#VALUE!</v>
      </c>
      <c r="L53" s="48" t="e">
        <v>#VALUE!</v>
      </c>
      <c r="M53" s="48" t="e">
        <v>#VALUE!</v>
      </c>
      <c r="N53" s="48" t="e">
        <v>#VALUE!</v>
      </c>
      <c r="O53" s="48" t="e">
        <v>#VALUE!</v>
      </c>
      <c r="P53" s="48" t="e">
        <v>#VALUE!</v>
      </c>
      <c r="Q53" s="49"/>
    </row>
    <row r="54" spans="1:18" s="45" customFormat="1" ht="12.75" x14ac:dyDescent="0.2">
      <c r="A54" s="67"/>
      <c r="B54" s="44" t="e">
        <f>IF(INT(TEXT(B53,"M"))=INT(TEXT($A$50,"M")),VLOOKUP($E$7,Data!DATA_MODEL,INT(TEXT(B53,"d"))+1+31+IF((MONTH(DATE(CalYear,1,60))-1)=1,29,28)+31+30,0),"-")</f>
        <v>#VALUE!</v>
      </c>
      <c r="C54" s="44" t="e">
        <f>IF(INT(TEXT(C53,"M"))=INT(TEXT($A$50,"M")),VLOOKUP($E$7,Data!DATA_MODEL,INT(TEXT(C53,"d"))+1+31+IF((MONTH(DATE(CalYear,1,60))-1)=1,29,28)+31+30,0),"-")</f>
        <v>#VALUE!</v>
      </c>
      <c r="D54" s="44" t="e">
        <f>IF(INT(TEXT(D53,"M"))=INT(TEXT($A$50,"M")),VLOOKUP($E$7,Data!DATA_MODEL,INT(TEXT(D53,"d"))+1+31+IF((MONTH(DATE(CalYear,1,60))-1)=1,29,28)+31+30,0),"-")</f>
        <v>#VALUE!</v>
      </c>
      <c r="E54" s="44" t="e">
        <f>IF(INT(TEXT(E53,"M"))=INT(TEXT($A$50,"M")),VLOOKUP($E$7,Data!DATA_MODEL,INT(TEXT(E53,"d"))+1+31+IF((MONTH(DATE(CalYear,1,60))-1)=1,29,28)+31+30,0),"-")</f>
        <v>#VALUE!</v>
      </c>
      <c r="F54" s="44" t="e">
        <f>IF(INT(TEXT(F53,"M"))=INT(TEXT($A$50,"M")),VLOOKUP($E$7,Data!DATA_MODEL,INT(TEXT(F53,"d"))+1+31+IF((MONTH(DATE(CalYear,1,60))-1)=1,29,28)+31+30,0),"-")</f>
        <v>#VALUE!</v>
      </c>
      <c r="G54" s="44" t="e">
        <f>IF(INT(TEXT(G53,"M"))=INT(TEXT($A$50,"M")),VLOOKUP($E$7,Data!DATA_MODEL,INT(TEXT(G53,"d"))+1+31+IF((MONTH(DATE(CalYear,1,60))-1)=1,29,28)+31+30,0),"-")</f>
        <v>#VALUE!</v>
      </c>
      <c r="H54" s="44" t="e">
        <f>IF(INT(TEXT(H53,"M"))=INT(TEXT($A$50,"M")),VLOOKUP($E$7,Data!DATA_MODEL,INT(TEXT(H53,"d"))+1+31+IF((MONTH(DATE(CalYear,1,60))-1)=1,29,28)+31+30,0),"-")</f>
        <v>#VALUE!</v>
      </c>
      <c r="I54" s="54"/>
      <c r="J54" s="44" t="e">
        <f>IF(INT(TEXT(J53,"M"))=INT(TEXT($I$50,"M")),VLOOKUP($E$7,Data!DATA_MODEL,INT(TEXT(J53,"d"))+1+31+IF((MONTH(DATE(CalYear,1,60))-1)=1,29,28)+31+30+31,0),"-")</f>
        <v>#VALUE!</v>
      </c>
      <c r="K54" s="44" t="e">
        <f>IF(INT(TEXT(K53,"M"))=INT(TEXT($I$50,"M")),VLOOKUP($E$7,Data!DATA_MODEL,INT(TEXT(K53,"d"))+1+31+IF((MONTH(DATE(CalYear,1,60))-1)=1,29,28)+31+30+31,0),"-")</f>
        <v>#VALUE!</v>
      </c>
      <c r="L54" s="44" t="e">
        <f>IF(INT(TEXT(L53,"M"))=INT(TEXT($I$50,"M")),VLOOKUP($E$7,Data!DATA_MODEL,INT(TEXT(L53,"d"))+1+31+IF((MONTH(DATE(CalYear,1,60))-1)=1,29,28)+31+30+31,0),"-")</f>
        <v>#VALUE!</v>
      </c>
      <c r="M54" s="44" t="e">
        <f>IF(INT(TEXT(M53,"M"))=INT(TEXT($I$50,"M")),VLOOKUP($E$7,Data!DATA_MODEL,INT(TEXT(M53,"d"))+1+31+IF((MONTH(DATE(CalYear,1,60))-1)=1,29,28)+31+30+31,0),"-")</f>
        <v>#VALUE!</v>
      </c>
      <c r="N54" s="44" t="e">
        <f>IF(INT(TEXT(N53,"M"))=INT(TEXT($I$50,"M")),VLOOKUP($E$7,Data!DATA_MODEL,INT(TEXT(N53,"d"))+1+31+IF((MONTH(DATE(CalYear,1,60))-1)=1,29,28)+31+30+31,0),"-")</f>
        <v>#VALUE!</v>
      </c>
      <c r="O54" s="44" t="e">
        <f>IF(INT(TEXT(O53,"M"))=INT(TEXT($I$50,"M")),VLOOKUP($E$7,Data!DATA_MODEL,INT(TEXT(O53,"d"))+1+31+IF((MONTH(DATE(CalYear,1,60))-1)=1,29,28)+31+30+31,0),"-")</f>
        <v>#VALUE!</v>
      </c>
      <c r="P54" s="44" t="e">
        <f>IF(INT(TEXT(P53,"M"))=INT(TEXT($I$50,"M")),VLOOKUP($E$7,Data!DATA_MODEL,INT(TEXT(P53,"d"))+1+31+IF((MONTH(DATE(CalYear,1,60))-1)=1,29,28)+31+30+31,0),"-")</f>
        <v>#VALUE!</v>
      </c>
      <c r="Q54" s="55"/>
    </row>
    <row r="55" spans="1:18" x14ac:dyDescent="0.25">
      <c r="A55" s="2">
        <v>3</v>
      </c>
      <c r="B55" s="48" t="e">
        <f t="array" ref="B55:H55">Days+DATE(CalYear,MONTH($A$50),1)-WEEKDAY(DATE(CalYear,MONTH($A$50),1),(WeekStart="Monday")+1)+$A55*7-6</f>
        <v>#VALUE!</v>
      </c>
      <c r="C55" s="48" t="e">
        <v>#VALUE!</v>
      </c>
      <c r="D55" s="48" t="e">
        <v>#VALUE!</v>
      </c>
      <c r="E55" s="48" t="e">
        <v>#VALUE!</v>
      </c>
      <c r="F55" s="48" t="e">
        <v>#VALUE!</v>
      </c>
      <c r="G55" s="48" t="e">
        <v>#VALUE!</v>
      </c>
      <c r="H55" s="48" t="e">
        <v>#VALUE!</v>
      </c>
      <c r="I55" s="47"/>
      <c r="J55" s="48" t="e">
        <f t="array" ref="J55:P55">Days+DATE(CalYear,MONTH($I$50),1)-WEEKDAY(DATE(CalYear,MONTH($I$50),1),(WeekStart="Monday")+1)+$A55*7-6</f>
        <v>#VALUE!</v>
      </c>
      <c r="K55" s="48" t="e">
        <v>#VALUE!</v>
      </c>
      <c r="L55" s="48" t="e">
        <v>#VALUE!</v>
      </c>
      <c r="M55" s="48" t="e">
        <v>#VALUE!</v>
      </c>
      <c r="N55" s="48" t="e">
        <v>#VALUE!</v>
      </c>
      <c r="O55" s="48" t="e">
        <v>#VALUE!</v>
      </c>
      <c r="P55" s="48" t="e">
        <v>#VALUE!</v>
      </c>
      <c r="Q55" s="49"/>
    </row>
    <row r="56" spans="1:18" s="45" customFormat="1" ht="12.75" x14ac:dyDescent="0.2">
      <c r="A56" s="67"/>
      <c r="B56" s="44" t="e">
        <f>IF(INT(TEXT(B55,"M"))=INT(TEXT($A$50,"M")),VLOOKUP($E$7,Data!DATA_MODEL,INT(TEXT(B55,"d"))+1+31+IF((MONTH(DATE(CalYear,1,60))-1)=1,29,28)+31+30,0),"-")</f>
        <v>#VALUE!</v>
      </c>
      <c r="C56" s="44" t="e">
        <f>IF(INT(TEXT(C55,"M"))=INT(TEXT($A$50,"M")),VLOOKUP($E$7,Data!DATA_MODEL,INT(TEXT(C55,"d"))+1+31+IF((MONTH(DATE(CalYear,1,60))-1)=1,29,28)+31+30,0),"-")</f>
        <v>#VALUE!</v>
      </c>
      <c r="D56" s="44" t="e">
        <f>IF(INT(TEXT(D55,"M"))=INT(TEXT($A$50,"M")),VLOOKUP($E$7,Data!DATA_MODEL,INT(TEXT(D55,"d"))+1+31+IF((MONTH(DATE(CalYear,1,60))-1)=1,29,28)+31+30,0),"-")</f>
        <v>#VALUE!</v>
      </c>
      <c r="E56" s="44" t="e">
        <f>IF(INT(TEXT(E55,"M"))=INT(TEXT($A$50,"M")),VLOOKUP($E$7,Data!DATA_MODEL,INT(TEXT(E55,"d"))+1+31+IF((MONTH(DATE(CalYear,1,60))-1)=1,29,28)+31+30,0),"-")</f>
        <v>#VALUE!</v>
      </c>
      <c r="F56" s="44" t="e">
        <f>IF(INT(TEXT(F55,"M"))=INT(TEXT($A$50,"M")),VLOOKUP($E$7,Data!DATA_MODEL,INT(TEXT(F55,"d"))+1+31+IF((MONTH(DATE(CalYear,1,60))-1)=1,29,28)+31+30,0),"-")</f>
        <v>#VALUE!</v>
      </c>
      <c r="G56" s="44" t="e">
        <f>IF(INT(TEXT(G55,"M"))=INT(TEXT($A$50,"M")),VLOOKUP($E$7,Data!DATA_MODEL,INT(TEXT(G55,"d"))+1+31+IF((MONTH(DATE(CalYear,1,60))-1)=1,29,28)+31+30,0),"-")</f>
        <v>#VALUE!</v>
      </c>
      <c r="H56" s="44" t="e">
        <f>IF(INT(TEXT(H55,"M"))=INT(TEXT($A$50,"M")),VLOOKUP($E$7,Data!DATA_MODEL,INT(TEXT(H55,"d"))+1+31+IF((MONTH(DATE(CalYear,1,60))-1)=1,29,28)+31+30,0),"-")</f>
        <v>#VALUE!</v>
      </c>
      <c r="I56" s="54"/>
      <c r="J56" s="44" t="e">
        <f>IF(INT(TEXT(J55,"M"))=INT(TEXT($I$50,"M")),VLOOKUP($E$7,Data!DATA_MODEL,INT(TEXT(J55,"d"))+1+31+IF((MONTH(DATE(CalYear,1,60))-1)=1,29,28)+31+30+31,0),"-")</f>
        <v>#VALUE!</v>
      </c>
      <c r="K56" s="44" t="e">
        <f>IF(INT(TEXT(K55,"M"))=INT(TEXT($I$50,"M")),VLOOKUP($E$7,Data!DATA_MODEL,INT(TEXT(K55,"d"))+1+31+IF((MONTH(DATE(CalYear,1,60))-1)=1,29,28)+31+30+31,0),"-")</f>
        <v>#VALUE!</v>
      </c>
      <c r="L56" s="44" t="e">
        <f>IF(INT(TEXT(L55,"M"))=INT(TEXT($I$50,"M")),VLOOKUP($E$7,Data!DATA_MODEL,INT(TEXT(L55,"d"))+1+31+IF((MONTH(DATE(CalYear,1,60))-1)=1,29,28)+31+30+31,0),"-")</f>
        <v>#VALUE!</v>
      </c>
      <c r="M56" s="44" t="e">
        <f>IF(INT(TEXT(M55,"M"))=INT(TEXT($I$50,"M")),VLOOKUP($E$7,Data!DATA_MODEL,INT(TEXT(M55,"d"))+1+31+IF((MONTH(DATE(CalYear,1,60))-1)=1,29,28)+31+30+31,0),"-")</f>
        <v>#VALUE!</v>
      </c>
      <c r="N56" s="44" t="e">
        <f>IF(INT(TEXT(N55,"M"))=INT(TEXT($I$50,"M")),VLOOKUP($E$7,Data!DATA_MODEL,INT(TEXT(N55,"d"))+1+31+IF((MONTH(DATE(CalYear,1,60))-1)=1,29,28)+31+30+31,0),"-")</f>
        <v>#VALUE!</v>
      </c>
      <c r="O56" s="44" t="e">
        <f>IF(INT(TEXT(O55,"M"))=INT(TEXT($I$50,"M")),VLOOKUP($E$7,Data!DATA_MODEL,INT(TEXT(O55,"d"))+1+31+IF((MONTH(DATE(CalYear,1,60))-1)=1,29,28)+31+30+31,0),"-")</f>
        <v>#VALUE!</v>
      </c>
      <c r="P56" s="44" t="e">
        <f>IF(INT(TEXT(P55,"M"))=INT(TEXT($I$50,"M")),VLOOKUP($E$7,Data!DATA_MODEL,INT(TEXT(P55,"d"))+1+31+IF((MONTH(DATE(CalYear,1,60))-1)=1,29,28)+31+30+31,0),"-")</f>
        <v>#VALUE!</v>
      </c>
      <c r="Q56" s="55"/>
    </row>
    <row r="57" spans="1:18" x14ac:dyDescent="0.25">
      <c r="A57" s="2">
        <v>4</v>
      </c>
      <c r="B57" s="48" t="e">
        <f t="array" ref="B57:H57">Days+DATE(CalYear,MONTH($A$50),1)-WEEKDAY(DATE(CalYear,MONTH($A$50),1),(WeekStart="Monday")+1)+$A57*7-6</f>
        <v>#VALUE!</v>
      </c>
      <c r="C57" s="48" t="e">
        <v>#VALUE!</v>
      </c>
      <c r="D57" s="48" t="e">
        <v>#VALUE!</v>
      </c>
      <c r="E57" s="48" t="e">
        <v>#VALUE!</v>
      </c>
      <c r="F57" s="48" t="e">
        <v>#VALUE!</v>
      </c>
      <c r="G57" s="48" t="e">
        <v>#VALUE!</v>
      </c>
      <c r="H57" s="48" t="e">
        <v>#VALUE!</v>
      </c>
      <c r="I57" s="47"/>
      <c r="J57" s="48" t="e">
        <f t="array" ref="J57:P57">Days+DATE(CalYear,MONTH($I$50),1)-WEEKDAY(DATE(CalYear,MONTH($I$50),1),(WeekStart="Monday")+1)+$A57*7-6</f>
        <v>#VALUE!</v>
      </c>
      <c r="K57" s="48" t="e">
        <v>#VALUE!</v>
      </c>
      <c r="L57" s="48" t="e">
        <v>#VALUE!</v>
      </c>
      <c r="M57" s="48" t="e">
        <v>#VALUE!</v>
      </c>
      <c r="N57" s="48" t="e">
        <v>#VALUE!</v>
      </c>
      <c r="O57" s="48" t="e">
        <v>#VALUE!</v>
      </c>
      <c r="P57" s="48" t="e">
        <v>#VALUE!</v>
      </c>
      <c r="Q57" s="49"/>
    </row>
    <row r="58" spans="1:18" s="45" customFormat="1" ht="12.75" x14ac:dyDescent="0.2">
      <c r="A58" s="67"/>
      <c r="B58" s="44" t="e">
        <f>IF(INT(TEXT(B57,"M"))=INT(TEXT($A$50,"M")),VLOOKUP($E$7,Data!DATA_MODEL,INT(TEXT(B57,"d"))+1+31+IF((MONTH(DATE(CalYear,1,60))-1)=1,29,28)+31+30,0),"-")</f>
        <v>#VALUE!</v>
      </c>
      <c r="C58" s="44" t="e">
        <f>IF(INT(TEXT(C57,"M"))=INT(TEXT($A$50,"M")),VLOOKUP($E$7,Data!DATA_MODEL,INT(TEXT(C57,"d"))+1+31+IF((MONTH(DATE(CalYear,1,60))-1)=1,29,28)+31+30,0),"-")</f>
        <v>#VALUE!</v>
      </c>
      <c r="D58" s="44" t="e">
        <f>IF(INT(TEXT(D57,"M"))=INT(TEXT($A$50,"M")),VLOOKUP($E$7,Data!DATA_MODEL,INT(TEXT(D57,"d"))+1+31+IF((MONTH(DATE(CalYear,1,60))-1)=1,29,28)+31+30,0),"-")</f>
        <v>#VALUE!</v>
      </c>
      <c r="E58" s="44" t="e">
        <f>IF(INT(TEXT(E57,"M"))=INT(TEXT($A$50,"M")),VLOOKUP($E$7,Data!DATA_MODEL,INT(TEXT(E57,"d"))+1+31+IF((MONTH(DATE(CalYear,1,60))-1)=1,29,28)+31+30,0),"-")</f>
        <v>#VALUE!</v>
      </c>
      <c r="F58" s="44" t="e">
        <f>IF(INT(TEXT(F57,"M"))=INT(TEXT($A$50,"M")),VLOOKUP($E$7,Data!DATA_MODEL,INT(TEXT(F57,"d"))+1+31+IF((MONTH(DATE(CalYear,1,60))-1)=1,29,28)+31+30,0),"-")</f>
        <v>#VALUE!</v>
      </c>
      <c r="G58" s="44" t="e">
        <f>IF(INT(TEXT(G57,"M"))=INT(TEXT($A$50,"M")),VLOOKUP($E$7,Data!DATA_MODEL,INT(TEXT(G57,"d"))+1+31+IF((MONTH(DATE(CalYear,1,60))-1)=1,29,28)+31+30,0),"-")</f>
        <v>#VALUE!</v>
      </c>
      <c r="H58" s="44" t="e">
        <f>IF(INT(TEXT(H57,"M"))=INT(TEXT($A$50,"M")),VLOOKUP($E$7,Data!DATA_MODEL,INT(TEXT(H57,"d"))+1+31+IF((MONTH(DATE(CalYear,1,60))-1)=1,29,28)+31+30,0),"-")</f>
        <v>#VALUE!</v>
      </c>
      <c r="I58" s="54"/>
      <c r="J58" s="44" t="e">
        <f>IF(INT(TEXT(J57,"M"))=INT(TEXT($I$50,"M")),VLOOKUP($E$7,Data!DATA_MODEL,INT(TEXT(J57,"d"))+1+31+IF((MONTH(DATE(CalYear,1,60))-1)=1,29,28)+31+30+31,0),"-")</f>
        <v>#VALUE!</v>
      </c>
      <c r="K58" s="44" t="e">
        <f>IF(INT(TEXT(K57,"M"))=INT(TEXT($I$50,"M")),VLOOKUP($E$7,Data!DATA_MODEL,INT(TEXT(K57,"d"))+1+31+IF((MONTH(DATE(CalYear,1,60))-1)=1,29,28)+31+30+31,0),"-")</f>
        <v>#VALUE!</v>
      </c>
      <c r="L58" s="44" t="e">
        <f>IF(INT(TEXT(L57,"M"))=INT(TEXT($I$50,"M")),VLOOKUP($E$7,Data!DATA_MODEL,INT(TEXT(L57,"d"))+1+31+IF((MONTH(DATE(CalYear,1,60))-1)=1,29,28)+31+30+31,0),"-")</f>
        <v>#VALUE!</v>
      </c>
      <c r="M58" s="44" t="e">
        <f>IF(INT(TEXT(M57,"M"))=INT(TEXT($I$50,"M")),VLOOKUP($E$7,Data!DATA_MODEL,INT(TEXT(M57,"d"))+1+31+IF((MONTH(DATE(CalYear,1,60))-1)=1,29,28)+31+30+31,0),"-")</f>
        <v>#VALUE!</v>
      </c>
      <c r="N58" s="44" t="e">
        <f>IF(INT(TEXT(N57,"M"))=INT(TEXT($I$50,"M")),VLOOKUP($E$7,Data!DATA_MODEL,INT(TEXT(N57,"d"))+1+31+IF((MONTH(DATE(CalYear,1,60))-1)=1,29,28)+31+30+31,0),"-")</f>
        <v>#VALUE!</v>
      </c>
      <c r="O58" s="44" t="e">
        <f>IF(INT(TEXT(O57,"M"))=INT(TEXT($I$50,"M")),VLOOKUP($E$7,Data!DATA_MODEL,INT(TEXT(O57,"d"))+1+31+IF((MONTH(DATE(CalYear,1,60))-1)=1,29,28)+31+30+31,0),"-")</f>
        <v>#VALUE!</v>
      </c>
      <c r="P58" s="44" t="e">
        <f>IF(INT(TEXT(P57,"M"))=INT(TEXT($I$50,"M")),VLOOKUP($E$7,Data!DATA_MODEL,INT(TEXT(P57,"d"))+1+31+IF((MONTH(DATE(CalYear,1,60))-1)=1,29,28)+31+30+31,0),"-")</f>
        <v>#VALUE!</v>
      </c>
      <c r="Q58" s="55"/>
    </row>
    <row r="59" spans="1:18" x14ac:dyDescent="0.25">
      <c r="A59" s="2">
        <v>5</v>
      </c>
      <c r="B59" s="48" t="e">
        <f t="array" ref="B59:H59">Days+DATE(CalYear,MONTH($A$50),1)-WEEKDAY(DATE(CalYear,MONTH($A$50),1),(WeekStart="Monday")+1)+$A59*7-6</f>
        <v>#VALUE!</v>
      </c>
      <c r="C59" s="48" t="e">
        <v>#VALUE!</v>
      </c>
      <c r="D59" s="48" t="e">
        <v>#VALUE!</v>
      </c>
      <c r="E59" s="48" t="e">
        <v>#VALUE!</v>
      </c>
      <c r="F59" s="48" t="e">
        <v>#VALUE!</v>
      </c>
      <c r="G59" s="48" t="e">
        <v>#VALUE!</v>
      </c>
      <c r="H59" s="48" t="e">
        <v>#VALUE!</v>
      </c>
      <c r="I59" s="47"/>
      <c r="J59" s="48" t="e">
        <f t="array" ref="J59:P59">Days+DATE(CalYear,MONTH($I$50),1)-WEEKDAY(DATE(CalYear,MONTH($I$50),1),(WeekStart="Monday")+1)+$A59*7-6</f>
        <v>#VALUE!</v>
      </c>
      <c r="K59" s="48" t="e">
        <v>#VALUE!</v>
      </c>
      <c r="L59" s="48" t="e">
        <v>#VALUE!</v>
      </c>
      <c r="M59" s="48" t="e">
        <v>#VALUE!</v>
      </c>
      <c r="N59" s="48" t="e">
        <v>#VALUE!</v>
      </c>
      <c r="O59" s="48" t="e">
        <v>#VALUE!</v>
      </c>
      <c r="P59" s="48" t="e">
        <v>#VALUE!</v>
      </c>
      <c r="Q59" s="49"/>
    </row>
    <row r="60" spans="1:18" s="45" customFormat="1" ht="12.75" x14ac:dyDescent="0.2">
      <c r="A60" s="67"/>
      <c r="B60" s="44" t="e">
        <f>IF(INT(TEXT(B59,"M"))=INT(TEXT($A$50,"M")),VLOOKUP($E$7,Data!DATA_MODEL,INT(TEXT(B59,"d"))+1+31+IF((MONTH(DATE(CalYear,1,60))-1)=1,29,28)+31+30,0),"-")</f>
        <v>#VALUE!</v>
      </c>
      <c r="C60" s="44" t="e">
        <f>IF(INT(TEXT(C59,"M"))=INT(TEXT($A$50,"M")),VLOOKUP($E$7,Data!DATA_MODEL,INT(TEXT(C59,"d"))+1+31+IF((MONTH(DATE(CalYear,1,60))-1)=1,29,28)+31+30,0),"-")</f>
        <v>#VALUE!</v>
      </c>
      <c r="D60" s="44" t="e">
        <f>IF(INT(TEXT(D59,"M"))=INT(TEXT($A$50,"M")),VLOOKUP($E$7,Data!DATA_MODEL,INT(TEXT(D59,"d"))+1+31+IF((MONTH(DATE(CalYear,1,60))-1)=1,29,28)+31+30,0),"-")</f>
        <v>#VALUE!</v>
      </c>
      <c r="E60" s="44" t="e">
        <f>IF(INT(TEXT(E59,"M"))=INT(TEXT($A$50,"M")),VLOOKUP($E$7,Data!DATA_MODEL,INT(TEXT(E59,"d"))+1+31+IF((MONTH(DATE(CalYear,1,60))-1)=1,29,28)+31+30,0),"-")</f>
        <v>#VALUE!</v>
      </c>
      <c r="F60" s="44" t="e">
        <f>IF(INT(TEXT(F59,"M"))=INT(TEXT($A$50,"M")),VLOOKUP($E$7,Data!DATA_MODEL,INT(TEXT(F59,"d"))+1+31+IF((MONTH(DATE(CalYear,1,60))-1)=1,29,28)+31+30,0),"-")</f>
        <v>#VALUE!</v>
      </c>
      <c r="G60" s="44" t="e">
        <f>IF(INT(TEXT(G59,"M"))=INT(TEXT($A$50,"M")),VLOOKUP($E$7,Data!DATA_MODEL,INT(TEXT(G59,"d"))+1+31+IF((MONTH(DATE(CalYear,1,60))-1)=1,29,28)+31+30,0),"-")</f>
        <v>#VALUE!</v>
      </c>
      <c r="H60" s="44" t="e">
        <f>IF(INT(TEXT(H59,"M"))=INT(TEXT($A$50,"M")),VLOOKUP($E$7,Data!DATA_MODEL,INT(TEXT(H59,"d"))+1+31+IF((MONTH(DATE(CalYear,1,60))-1)=1,29,28)+31+30,0),"-")</f>
        <v>#VALUE!</v>
      </c>
      <c r="I60" s="54"/>
      <c r="J60" s="44" t="e">
        <f>IF(INT(TEXT(J59,"M"))=INT(TEXT($I$50,"M")),VLOOKUP($E$7,Data!DATA_MODEL,INT(TEXT(J59,"d"))+1+31+IF((MONTH(DATE(CalYear,1,60))-1)=1,29,28)+31+30+31,0),"-")</f>
        <v>#VALUE!</v>
      </c>
      <c r="K60" s="44" t="e">
        <f>IF(INT(TEXT(K59,"M"))=INT(TEXT($I$50,"M")),VLOOKUP($E$7,Data!DATA_MODEL,INT(TEXT(K59,"d"))+1+31+IF((MONTH(DATE(CalYear,1,60))-1)=1,29,28)+31+30+31,0),"-")</f>
        <v>#VALUE!</v>
      </c>
      <c r="L60" s="44" t="e">
        <f>IF(INT(TEXT(L59,"M"))=INT(TEXT($I$50,"M")),VLOOKUP($E$7,Data!DATA_MODEL,INT(TEXT(L59,"d"))+1+31+IF((MONTH(DATE(CalYear,1,60))-1)=1,29,28)+31+30+31,0),"-")</f>
        <v>#VALUE!</v>
      </c>
      <c r="M60" s="44" t="e">
        <f>IF(INT(TEXT(M59,"M"))=INT(TEXT($I$50,"M")),VLOOKUP($E$7,Data!DATA_MODEL,INT(TEXT(M59,"d"))+1+31+IF((MONTH(DATE(CalYear,1,60))-1)=1,29,28)+31+30+31,0),"-")</f>
        <v>#VALUE!</v>
      </c>
      <c r="N60" s="44" t="e">
        <f>IF(INT(TEXT(N59,"M"))=INT(TEXT($I$50,"M")),VLOOKUP($E$7,Data!DATA_MODEL,INT(TEXT(N59,"d"))+1+31+IF((MONTH(DATE(CalYear,1,60))-1)=1,29,28)+31+30+31,0),"-")</f>
        <v>#VALUE!</v>
      </c>
      <c r="O60" s="44" t="e">
        <f>IF(INT(TEXT(O59,"M"))=INT(TEXT($I$50,"M")),VLOOKUP($E$7,Data!DATA_MODEL,INT(TEXT(O59,"d"))+1+31+IF((MONTH(DATE(CalYear,1,60))-1)=1,29,28)+31+30+31,0),"-")</f>
        <v>#VALUE!</v>
      </c>
      <c r="P60" s="44" t="e">
        <f>IF(INT(TEXT(P59,"M"))=INT(TEXT($I$50,"M")),VLOOKUP($E$7,Data!DATA_MODEL,INT(TEXT(P59,"d"))+1+31+IF((MONTH(DATE(CalYear,1,60))-1)=1,29,28)+31+30+31,0),"-")</f>
        <v>#VALUE!</v>
      </c>
      <c r="Q60" s="55"/>
    </row>
    <row r="61" spans="1:18" x14ac:dyDescent="0.25">
      <c r="A61" s="2">
        <v>6</v>
      </c>
      <c r="B61" s="48" t="e">
        <f t="array" ref="B61:H61">Days+DATE(CalYear,MONTH($A$50),1)-WEEKDAY(DATE(CalYear,MONTH($A$50),1),(WeekStart="Monday")+1)+$A61*7-6</f>
        <v>#VALUE!</v>
      </c>
      <c r="C61" s="48" t="e">
        <v>#VALUE!</v>
      </c>
      <c r="D61" s="48" t="e">
        <v>#VALUE!</v>
      </c>
      <c r="E61" s="48" t="e">
        <v>#VALUE!</v>
      </c>
      <c r="F61" s="48" t="e">
        <v>#VALUE!</v>
      </c>
      <c r="G61" s="48" t="e">
        <v>#VALUE!</v>
      </c>
      <c r="H61" s="48" t="e">
        <v>#VALUE!</v>
      </c>
      <c r="I61" s="47"/>
      <c r="J61" s="48" t="e">
        <f t="array" ref="J61:P61">Days+DATE(CalYear,MONTH($I$50),1)-WEEKDAY(DATE(CalYear,MONTH($I$50),1),(WeekStart="Monday")+1)+$A61*7-6</f>
        <v>#VALUE!</v>
      </c>
      <c r="K61" s="48" t="e">
        <v>#VALUE!</v>
      </c>
      <c r="L61" s="48" t="e">
        <v>#VALUE!</v>
      </c>
      <c r="M61" s="48" t="e">
        <v>#VALUE!</v>
      </c>
      <c r="N61" s="48" t="e">
        <v>#VALUE!</v>
      </c>
      <c r="O61" s="48" t="e">
        <v>#VALUE!</v>
      </c>
      <c r="P61" s="48" t="e">
        <v>#VALUE!</v>
      </c>
      <c r="Q61" s="49"/>
    </row>
    <row r="62" spans="1:18" s="45" customFormat="1" ht="12.75" x14ac:dyDescent="0.2">
      <c r="A62" s="67"/>
      <c r="B62" s="44" t="e">
        <f>IF(INT(TEXT(B61,"M"))=INT(TEXT($A$50,"M")),VLOOKUP($E$7,Data!DATA_MODEL,INT(TEXT(B61,"d"))+1+31+IF((MONTH(DATE(CalYear,1,60))-1)=1,29,28)+31+30,0),"-")</f>
        <v>#VALUE!</v>
      </c>
      <c r="C62" s="44" t="e">
        <f>IF(INT(TEXT(C61,"M"))=INT(TEXT($A$50,"M")),VLOOKUP($E$7,Data!DATA_MODEL,INT(TEXT(C61,"d"))+1+31+IF((MONTH(DATE(CalYear,1,60))-1)=1,29,28)+31+30,0),"-")</f>
        <v>#VALUE!</v>
      </c>
      <c r="D62" s="44" t="e">
        <f>IF(INT(TEXT(D61,"M"))=INT(TEXT($A$50,"M")),VLOOKUP($E$7,Data!DATA_MODEL,INT(TEXT(D61,"d"))+1+31+IF((MONTH(DATE(CalYear,1,60))-1)=1,29,28)+31+30,0),"-")</f>
        <v>#VALUE!</v>
      </c>
      <c r="E62" s="44" t="e">
        <f>IF(INT(TEXT(E61,"M"))=INT(TEXT($A$50,"M")),VLOOKUP($E$7,Data!DATA_MODEL,INT(TEXT(E61,"d"))+1+31+IF((MONTH(DATE(CalYear,1,60))-1)=1,29,28)+31+30,0),"-")</f>
        <v>#VALUE!</v>
      </c>
      <c r="F62" s="44" t="e">
        <f>IF(INT(TEXT(F61,"M"))=INT(TEXT($A$50,"M")),VLOOKUP($E$7,Data!DATA_MODEL,INT(TEXT(F61,"d"))+1+31+IF((MONTH(DATE(CalYear,1,60))-1)=1,29,28)+31+30,0),"-")</f>
        <v>#VALUE!</v>
      </c>
      <c r="G62" s="44" t="e">
        <f>IF(INT(TEXT(G61,"M"))=INT(TEXT($A$50,"M")),VLOOKUP($E$7,Data!DATA_MODEL,INT(TEXT(G61,"d"))+1+31+IF((MONTH(DATE(CalYear,1,60))-1)=1,29,28)+31+30,0),"-")</f>
        <v>#VALUE!</v>
      </c>
      <c r="H62" s="44" t="e">
        <f>IF(INT(TEXT(H61,"M"))=INT(TEXT($A$50,"M")),VLOOKUP($E$7,Data!DATA_MODEL,INT(TEXT(H61,"d"))+1+31+IF((MONTH(DATE(CalYear,1,60))-1)=1,29,28)+31+30,0),"-")</f>
        <v>#VALUE!</v>
      </c>
      <c r="I62" s="54"/>
      <c r="J62" s="44" t="e">
        <f>IF(INT(TEXT(J61,"M"))=INT(TEXT($I$50,"M")),VLOOKUP($E$7,Data!DATA_MODEL,INT(TEXT(J61,"d"))+1+31+IF((MONTH(DATE(CalYear,1,60))-1)=1,29,28)+31+30+31,0),"-")</f>
        <v>#VALUE!</v>
      </c>
      <c r="K62" s="44" t="e">
        <f>IF(INT(TEXT(K61,"M"))=INT(TEXT($I$50,"M")),VLOOKUP($E$7,Data!DATA_MODEL,INT(TEXT(K61,"d"))+1+31+IF((MONTH(DATE(CalYear,1,60))-1)=1,29,28)+31+30+31,0),"-")</f>
        <v>#VALUE!</v>
      </c>
      <c r="L62" s="44" t="e">
        <f>IF(INT(TEXT(L61,"M"))=INT(TEXT($I$50,"M")),VLOOKUP($E$7,Data!DATA_MODEL,INT(TEXT(L61,"d"))+1+31+IF((MONTH(DATE(CalYear,1,60))-1)=1,29,28)+31+30+31,0),"-")</f>
        <v>#VALUE!</v>
      </c>
      <c r="M62" s="44" t="e">
        <f>IF(INT(TEXT(M61,"M"))=INT(TEXT($I$50,"M")),VLOOKUP($E$7,Data!DATA_MODEL,INT(TEXT(M61,"d"))+1+31+IF((MONTH(DATE(CalYear,1,60))-1)=1,29,28)+31+30+31,0),"-")</f>
        <v>#VALUE!</v>
      </c>
      <c r="N62" s="44" t="e">
        <f>IF(INT(TEXT(N61,"M"))=INT(TEXT($I$50,"M")),VLOOKUP($E$7,Data!DATA_MODEL,INT(TEXT(N61,"d"))+1+31+IF((MONTH(DATE(CalYear,1,60))-1)=1,29,28)+31+30+31,0),"-")</f>
        <v>#VALUE!</v>
      </c>
      <c r="O62" s="44" t="e">
        <f>IF(INT(TEXT(O61,"M"))=INT(TEXT($I$50,"M")),VLOOKUP($E$7,Data!DATA_MODEL,INT(TEXT(O61,"d"))+1+31+IF((MONTH(DATE(CalYear,1,60))-1)=1,29,28)+31+30+31,0),"-")</f>
        <v>#VALUE!</v>
      </c>
      <c r="P62" s="44" t="e">
        <f>IF(INT(TEXT(P61,"M"))=INT(TEXT($I$50,"M")),VLOOKUP($E$7,Data!DATA_MODEL,INT(TEXT(P61,"d"))+1+31+IF((MONTH(DATE(CalYear,1,60))-1)=1,29,28)+31+30+31,0),"-")</f>
        <v>#VALUE!</v>
      </c>
      <c r="Q62" s="55"/>
    </row>
    <row r="63" spans="1:18" ht="6.75" customHeight="1" x14ac:dyDescent="0.25">
      <c r="A63" s="2"/>
      <c r="B63" s="56"/>
      <c r="C63" s="56"/>
      <c r="D63" s="56"/>
      <c r="E63" s="56"/>
      <c r="F63" s="56"/>
      <c r="G63" s="56"/>
      <c r="H63" s="56"/>
      <c r="I63" s="47"/>
      <c r="J63" s="56"/>
      <c r="K63" s="56"/>
      <c r="L63" s="56"/>
      <c r="M63" s="56"/>
      <c r="N63" s="56"/>
      <c r="O63" s="56"/>
      <c r="P63" s="56"/>
      <c r="Q63" s="49"/>
      <c r="R63" s="49"/>
    </row>
    <row r="64" spans="1:18" ht="15.75" thickBot="1" x14ac:dyDescent="0.3">
      <c r="A64" s="2"/>
      <c r="B64" s="103" t="e">
        <f>UPPER(TEXT(A65,"MMMM"))</f>
        <v>#VALUE!</v>
      </c>
      <c r="C64" s="103"/>
      <c r="D64" s="103"/>
      <c r="E64" s="103"/>
      <c r="F64" s="103"/>
      <c r="G64" s="103"/>
      <c r="H64" s="103"/>
      <c r="I64" s="57"/>
      <c r="J64" s="103" t="e">
        <f>UPPER(TEXT(I65,"MMMM"))</f>
        <v>#VALUE!</v>
      </c>
      <c r="K64" s="103"/>
      <c r="L64" s="103"/>
      <c r="M64" s="103"/>
      <c r="N64" s="103"/>
      <c r="O64" s="103"/>
      <c r="P64" s="103"/>
      <c r="Q64" s="49"/>
      <c r="R64" s="49"/>
    </row>
    <row r="65" spans="1:18" x14ac:dyDescent="0.25">
      <c r="A65" s="58" t="e">
        <f>DATE(CalYear,7,1)</f>
        <v>#VALUE!</v>
      </c>
      <c r="B65" s="6" t="str">
        <f t="shared" ref="B65:H65" si="6">CHOOSE(COLUMN(A$16)+(WeekStart="Monday"),"S","M","T","W","T","F","S","S")</f>
        <v>S</v>
      </c>
      <c r="C65" s="6" t="str">
        <f t="shared" si="6"/>
        <v>M</v>
      </c>
      <c r="D65" s="6" t="str">
        <f t="shared" si="6"/>
        <v>T</v>
      </c>
      <c r="E65" s="6" t="str">
        <f t="shared" si="6"/>
        <v>W</v>
      </c>
      <c r="F65" s="6" t="str">
        <f t="shared" si="6"/>
        <v>T</v>
      </c>
      <c r="G65" s="6" t="str">
        <f t="shared" si="6"/>
        <v>F</v>
      </c>
      <c r="H65" s="6" t="str">
        <f t="shared" si="6"/>
        <v>S</v>
      </c>
      <c r="I65" s="58" t="e">
        <f>DATE(CalYear,8,1)</f>
        <v>#VALUE!</v>
      </c>
      <c r="J65" s="6" t="str">
        <f t="shared" ref="J65:P65" si="7">CHOOSE(COLUMN(A$16)+(WeekStart="Monday"),"S","M","T","W","T","F","S","S")</f>
        <v>S</v>
      </c>
      <c r="K65" s="6" t="str">
        <f t="shared" si="7"/>
        <v>M</v>
      </c>
      <c r="L65" s="6" t="str">
        <f t="shared" si="7"/>
        <v>T</v>
      </c>
      <c r="M65" s="6" t="str">
        <f t="shared" si="7"/>
        <v>W</v>
      </c>
      <c r="N65" s="6" t="str">
        <f t="shared" si="7"/>
        <v>T</v>
      </c>
      <c r="O65" s="6" t="str">
        <f t="shared" si="7"/>
        <v>F</v>
      </c>
      <c r="P65" s="6" t="str">
        <f t="shared" si="7"/>
        <v>S</v>
      </c>
      <c r="Q65" s="38"/>
    </row>
    <row r="66" spans="1:18" x14ac:dyDescent="0.25">
      <c r="A66" s="2"/>
      <c r="B66" s="42" t="e">
        <f t="array" ref="B66:H66">Days+DATE(CalYear,MONTH($A$65),1)-WEEKDAY(DATE(CalYear,MONTH($A$65),1),(WeekStart="Monday")+1)+$A51*7-6</f>
        <v>#VALUE!</v>
      </c>
      <c r="C66" s="42" t="e">
        <v>#VALUE!</v>
      </c>
      <c r="D66" s="42" t="e">
        <v>#VALUE!</v>
      </c>
      <c r="E66" s="42" t="e">
        <v>#VALUE!</v>
      </c>
      <c r="F66" s="42" t="e">
        <v>#VALUE!</v>
      </c>
      <c r="G66" s="42" t="e">
        <v>#VALUE!</v>
      </c>
      <c r="H66" s="42" t="e">
        <v>#VALUE!</v>
      </c>
      <c r="I66" s="41"/>
      <c r="J66" s="42" t="e">
        <f t="array" ref="J66:P66">Days+DATE(CalYear,MONTH($I$65),1)-WEEKDAY(DATE(CalYear,MONTH($I$65),1),(WeekStart="Monday")+1)+$A51*7-6</f>
        <v>#VALUE!</v>
      </c>
      <c r="K66" s="42" t="e">
        <v>#VALUE!</v>
      </c>
      <c r="L66" s="42" t="e">
        <v>#VALUE!</v>
      </c>
      <c r="M66" s="42" t="e">
        <v>#VALUE!</v>
      </c>
      <c r="N66" s="42" t="e">
        <v>#VALUE!</v>
      </c>
      <c r="O66" s="42" t="e">
        <v>#VALUE!</v>
      </c>
      <c r="P66" s="42" t="e">
        <v>#VALUE!</v>
      </c>
      <c r="Q66" s="49"/>
      <c r="R66" s="49"/>
    </row>
    <row r="67" spans="1:18" s="45" customFormat="1" ht="12.75" x14ac:dyDescent="0.2">
      <c r="A67" s="67"/>
      <c r="B67" s="44" t="e">
        <f>IF(INT(TEXT(B66,"M"))=INT(TEXT($A$65,"M")),VLOOKUP($E$7,Data!DATA_MODEL,INT(TEXT(B66,"d"))+1+31+IF((MONTH(DATE(CalYear,1,60))-1)=1,29,28)+31+30+31+30,0),"-")</f>
        <v>#VALUE!</v>
      </c>
      <c r="C67" s="44" t="e">
        <f>IF(INT(TEXT(C66,"M"))=INT(TEXT($A$65,"M")),VLOOKUP($E$7,Data!DATA_MODEL,INT(TEXT(C66,"d"))+1+31+IF((MONTH(DATE(CalYear,1,60))-1)=1,29,28)+31+30+31+30,0),"-")</f>
        <v>#VALUE!</v>
      </c>
      <c r="D67" s="44" t="e">
        <f>IF(INT(TEXT(D66,"M"))=INT(TEXT($A$65,"M")),VLOOKUP($E$7,Data!DATA_MODEL,INT(TEXT(D66,"d"))+1+31+IF((MONTH(DATE(CalYear,1,60))-1)=1,29,28)+31+30+31+30,0),"-")</f>
        <v>#VALUE!</v>
      </c>
      <c r="E67" s="44" t="e">
        <f>IF(INT(TEXT(E66,"M"))=INT(TEXT($A$65,"M")),VLOOKUP($E$7,Data!DATA_MODEL,INT(TEXT(E66,"d"))+1+31+IF((MONTH(DATE(CalYear,1,60))-1)=1,29,28)+31+30+31+30,0),"-")</f>
        <v>#VALUE!</v>
      </c>
      <c r="F67" s="44" t="e">
        <f>IF(INT(TEXT(F66,"M"))=INT(TEXT($A$65,"M")),VLOOKUP($E$7,Data!DATA_MODEL,INT(TEXT(F66,"d"))+1+31+IF((MONTH(DATE(CalYear,1,60))-1)=1,29,28)+31+30+31+30,0),"-")</f>
        <v>#VALUE!</v>
      </c>
      <c r="G67" s="44" t="e">
        <f>IF(INT(TEXT(G66,"M"))=INT(TEXT($A$65,"M")),VLOOKUP($E$7,Data!DATA_MODEL,INT(TEXT(G66,"d"))+1+31+IF((MONTH(DATE(CalYear,1,60))-1)=1,29,28)+31+30+31+30,0),"-")</f>
        <v>#VALUE!</v>
      </c>
      <c r="H67" s="44" t="e">
        <f>IF(INT(TEXT(H66,"M"))=INT(TEXT($A$65,"M")),VLOOKUP($E$7,Data!DATA_MODEL,INT(TEXT(H66,"d"))+1+31+IF((MONTH(DATE(CalYear,1,60))-1)=1,29,28)+31+30+31+30,0),"-")</f>
        <v>#VALUE!</v>
      </c>
      <c r="I67" s="43"/>
      <c r="J67" s="44" t="e">
        <f>IF(INT(TEXT(J66,"M"))=INT(TEXT($I$65,"M")),VLOOKUP($E$7,Data!DATA_MODEL,INT(TEXT(J66,"d"))+1+31+IF((MONTH(DATE(CalYear,1,60))-1)=1,29,28)+31+30+31+30+31,0),"-")</f>
        <v>#VALUE!</v>
      </c>
      <c r="K67" s="44" t="e">
        <f>IF(INT(TEXT(K66,"M"))=INT(TEXT($I$65,"M")),VLOOKUP($E$7,Data!DATA_MODEL,INT(TEXT(K66,"d"))+1+31+IF((MONTH(DATE(CalYear,1,60))-1)=1,29,28)+31+30+31+30+31,0),"-")</f>
        <v>#VALUE!</v>
      </c>
      <c r="L67" s="44" t="e">
        <f>IF(INT(TEXT(L66,"M"))=INT(TEXT($I$65,"M")),VLOOKUP($E$7,Data!DATA_MODEL,INT(TEXT(L66,"d"))+1+31+IF((MONTH(DATE(CalYear,1,60))-1)=1,29,28)+31+30+31+30+31,0),"-")</f>
        <v>#VALUE!</v>
      </c>
      <c r="M67" s="44" t="e">
        <f>IF(INT(TEXT(M66,"M"))=INT(TEXT($I$65,"M")),VLOOKUP($E$7,Data!DATA_MODEL,INT(TEXT(M66,"d"))+1+31+IF((MONTH(DATE(CalYear,1,60))-1)=1,29,28)+31+30+31+30+31,0),"-")</f>
        <v>#VALUE!</v>
      </c>
      <c r="N67" s="44" t="e">
        <f>IF(INT(TEXT(N66,"M"))=INT(TEXT($I$65,"M")),VLOOKUP($E$7,Data!DATA_MODEL,INT(TEXT(N66,"d"))+1+31+IF((MONTH(DATE(CalYear,1,60))-1)=1,29,28)+31+30+31+30+31,0),"-")</f>
        <v>#VALUE!</v>
      </c>
      <c r="O67" s="44" t="e">
        <f>IF(INT(TEXT(O66,"M"))=INT(TEXT($I$65,"M")),VLOOKUP($E$7,Data!DATA_MODEL,INT(TEXT(O66,"d"))+1+31+IF((MONTH(DATE(CalYear,1,60))-1)=1,29,28)+31+30+31+30+31,0),"-")</f>
        <v>#VALUE!</v>
      </c>
      <c r="P67" s="44" t="e">
        <f>IF(INT(TEXT(P66,"M"))=INT(TEXT($I$65,"M")),VLOOKUP($E$7,Data!DATA_MODEL,INT(TEXT(P66,"d"))+1+31+IF((MONTH(DATE(CalYear,1,60))-1)=1,29,28)+31+30+31+30+31,0),"-")</f>
        <v>#VALUE!</v>
      </c>
      <c r="Q67" s="55"/>
      <c r="R67" s="55"/>
    </row>
    <row r="68" spans="1:18" x14ac:dyDescent="0.25">
      <c r="A68" s="2"/>
      <c r="B68" s="48" t="e">
        <f t="array" ref="B68:H68">Days+DATE(CalYear,MONTH($A$65),1)-WEEKDAY(DATE(CalYear,MONTH($A$65),1),(WeekStart="Monday")+1)+$A53*7-6</f>
        <v>#VALUE!</v>
      </c>
      <c r="C68" s="48" t="e">
        <v>#VALUE!</v>
      </c>
      <c r="D68" s="48" t="e">
        <v>#VALUE!</v>
      </c>
      <c r="E68" s="48" t="e">
        <v>#VALUE!</v>
      </c>
      <c r="F68" s="48" t="e">
        <v>#VALUE!</v>
      </c>
      <c r="G68" s="48" t="e">
        <v>#VALUE!</v>
      </c>
      <c r="H68" s="48" t="e">
        <v>#VALUE!</v>
      </c>
      <c r="I68" s="47"/>
      <c r="J68" s="48" t="e">
        <f t="array" ref="J68:P68">Days+DATE(CalYear,MONTH($I$65),1)-WEEKDAY(DATE(CalYear,MONTH($I$65),1),(WeekStart="Monday")+1)+$A53*7-6</f>
        <v>#VALUE!</v>
      </c>
      <c r="K68" s="48" t="e">
        <v>#VALUE!</v>
      </c>
      <c r="L68" s="48" t="e">
        <v>#VALUE!</v>
      </c>
      <c r="M68" s="48" t="e">
        <v>#VALUE!</v>
      </c>
      <c r="N68" s="48" t="e">
        <v>#VALUE!</v>
      </c>
      <c r="O68" s="48" t="e">
        <v>#VALUE!</v>
      </c>
      <c r="P68" s="48" t="e">
        <v>#VALUE!</v>
      </c>
      <c r="Q68" s="49"/>
      <c r="R68" s="49"/>
    </row>
    <row r="69" spans="1:18" s="45" customFormat="1" ht="12.75" x14ac:dyDescent="0.2">
      <c r="A69" s="67"/>
      <c r="B69" s="44" t="e">
        <f>IF(INT(TEXT(B68,"M"))=INT(TEXT($A$65,"M")),VLOOKUP($E$7,Data!DATA_MODEL,INT(TEXT(B68,"d"))+1+31+IF((MONTH(DATE(CalYear,1,60))-1)=1,29,28)+31+30+31+30,0),"-")</f>
        <v>#VALUE!</v>
      </c>
      <c r="C69" s="44" t="e">
        <f>IF(INT(TEXT(C68,"M"))=INT(TEXT($A$65,"M")),VLOOKUP($E$7,Data!DATA_MODEL,INT(TEXT(C68,"d"))+1+31+IF((MONTH(DATE(CalYear,1,60))-1)=1,29,28)+31+30+31+30,0),"-")</f>
        <v>#VALUE!</v>
      </c>
      <c r="D69" s="44" t="e">
        <f>IF(INT(TEXT(D68,"M"))=INT(TEXT($A$65,"M")),VLOOKUP($E$7,Data!DATA_MODEL,INT(TEXT(D68,"d"))+1+31+IF((MONTH(DATE(CalYear,1,60))-1)=1,29,28)+31+30+31+30,0),"-")</f>
        <v>#VALUE!</v>
      </c>
      <c r="E69" s="44" t="e">
        <f>IF(INT(TEXT(E68,"M"))=INT(TEXT($A$65,"M")),VLOOKUP($E$7,Data!DATA_MODEL,INT(TEXT(E68,"d"))+1+31+IF((MONTH(DATE(CalYear,1,60))-1)=1,29,28)+31+30+31+30,0),"-")</f>
        <v>#VALUE!</v>
      </c>
      <c r="F69" s="44" t="e">
        <f>IF(INT(TEXT(F68,"M"))=INT(TEXT($A$65,"M")),VLOOKUP($E$7,Data!DATA_MODEL,INT(TEXT(F68,"d"))+1+31+IF((MONTH(DATE(CalYear,1,60))-1)=1,29,28)+31+30+31+30,0),"-")</f>
        <v>#VALUE!</v>
      </c>
      <c r="G69" s="44" t="e">
        <f>IF(INT(TEXT(G68,"M"))=INT(TEXT($A$65,"M")),VLOOKUP($E$7,Data!DATA_MODEL,INT(TEXT(G68,"d"))+1+31+IF((MONTH(DATE(CalYear,1,60))-1)=1,29,28)+31+30+31+30,0),"-")</f>
        <v>#VALUE!</v>
      </c>
      <c r="H69" s="44" t="e">
        <f>IF(INT(TEXT(H68,"M"))=INT(TEXT($A$65,"M")),VLOOKUP($E$7,Data!DATA_MODEL,INT(TEXT(H68,"d"))+1+31+IF((MONTH(DATE(CalYear,1,60))-1)=1,29,28)+31+30+31+30,0),"-")</f>
        <v>#VALUE!</v>
      </c>
      <c r="I69" s="54"/>
      <c r="J69" s="44" t="e">
        <f>IF(INT(TEXT(J68,"M"))=INT(TEXT($I$65,"M")),VLOOKUP($E$7,Data!DATA_MODEL,INT(TEXT(J68,"d"))+1+31+IF((MONTH(DATE(CalYear,1,60))-1)=1,29,28)+31+30+31+30+31,0),"-")</f>
        <v>#VALUE!</v>
      </c>
      <c r="K69" s="44" t="e">
        <f>IF(INT(TEXT(K68,"M"))=INT(TEXT($I$65,"M")),VLOOKUP($E$7,Data!DATA_MODEL,INT(TEXT(K68,"d"))+1+31+IF((MONTH(DATE(CalYear,1,60))-1)=1,29,28)+31+30+31+30+31,0),"-")</f>
        <v>#VALUE!</v>
      </c>
      <c r="L69" s="44" t="e">
        <f>IF(INT(TEXT(L68,"M"))=INT(TEXT($I$65,"M")),VLOOKUP($E$7,Data!DATA_MODEL,INT(TEXT(L68,"d"))+1+31+IF((MONTH(DATE(CalYear,1,60))-1)=1,29,28)+31+30+31+30+31,0),"-")</f>
        <v>#VALUE!</v>
      </c>
      <c r="M69" s="44" t="e">
        <f>IF(INT(TEXT(M68,"M"))=INT(TEXT($I$65,"M")),VLOOKUP($E$7,Data!DATA_MODEL,INT(TEXT(M68,"d"))+1+31+IF((MONTH(DATE(CalYear,1,60))-1)=1,29,28)+31+30+31+30+31,0),"-")</f>
        <v>#VALUE!</v>
      </c>
      <c r="N69" s="44" t="e">
        <f>IF(INT(TEXT(N68,"M"))=INT(TEXT($I$65,"M")),VLOOKUP($E$7,Data!DATA_MODEL,INT(TEXT(N68,"d"))+1+31+IF((MONTH(DATE(CalYear,1,60))-1)=1,29,28)+31+30+31+30+31,0),"-")</f>
        <v>#VALUE!</v>
      </c>
      <c r="O69" s="44" t="e">
        <f>IF(INT(TEXT(O68,"M"))=INT(TEXT($I$65,"M")),VLOOKUP($E$7,Data!DATA_MODEL,INT(TEXT(O68,"d"))+1+31+IF((MONTH(DATE(CalYear,1,60))-1)=1,29,28)+31+30+31+30+31,0),"-")</f>
        <v>#VALUE!</v>
      </c>
      <c r="P69" s="44" t="e">
        <f>IF(INT(TEXT(P68,"M"))=INT(TEXT($I$65,"M")),VLOOKUP($E$7,Data!DATA_MODEL,INT(TEXT(P68,"d"))+1+31+IF((MONTH(DATE(CalYear,1,60))-1)=1,29,28)+31+30+31+30+31,0),"-")</f>
        <v>#VALUE!</v>
      </c>
      <c r="Q69" s="55"/>
      <c r="R69" s="55"/>
    </row>
    <row r="70" spans="1:18" x14ac:dyDescent="0.25">
      <c r="A70" s="2"/>
      <c r="B70" s="48" t="e">
        <f t="array" ref="B70:H70">Days+DATE(CalYear,MONTH($A$65),1)-WEEKDAY(DATE(CalYear,MONTH($A$65),1),(WeekStart="Monday")+1)+$A55*7-6</f>
        <v>#VALUE!</v>
      </c>
      <c r="C70" s="48" t="e">
        <v>#VALUE!</v>
      </c>
      <c r="D70" s="48" t="e">
        <v>#VALUE!</v>
      </c>
      <c r="E70" s="48" t="e">
        <v>#VALUE!</v>
      </c>
      <c r="F70" s="48" t="e">
        <v>#VALUE!</v>
      </c>
      <c r="G70" s="48" t="e">
        <v>#VALUE!</v>
      </c>
      <c r="H70" s="48" t="e">
        <v>#VALUE!</v>
      </c>
      <c r="I70" s="47"/>
      <c r="J70" s="48" t="e">
        <f t="array" ref="J70:P70">Days+DATE(CalYear,MONTH($I$65),1)-WEEKDAY(DATE(CalYear,MONTH($I$65),1),(WeekStart="Monday")+1)+$A55*7-6</f>
        <v>#VALUE!</v>
      </c>
      <c r="K70" s="48" t="e">
        <v>#VALUE!</v>
      </c>
      <c r="L70" s="48" t="e">
        <v>#VALUE!</v>
      </c>
      <c r="M70" s="48" t="e">
        <v>#VALUE!</v>
      </c>
      <c r="N70" s="48" t="e">
        <v>#VALUE!</v>
      </c>
      <c r="O70" s="48" t="e">
        <v>#VALUE!</v>
      </c>
      <c r="P70" s="48" t="e">
        <v>#VALUE!</v>
      </c>
      <c r="Q70" s="49"/>
      <c r="R70" s="49"/>
    </row>
    <row r="71" spans="1:18" s="45" customFormat="1" ht="12.75" x14ac:dyDescent="0.2">
      <c r="A71" s="67"/>
      <c r="B71" s="44" t="e">
        <f>IF(INT(TEXT(B70,"M"))=INT(TEXT($A$65,"M")),VLOOKUP($E$7,Data!DATA_MODEL,INT(TEXT(B70,"d"))+1+31+IF((MONTH(DATE(CalYear,1,60))-1)=1,29,28)+31+30+31+30,0),"-")</f>
        <v>#VALUE!</v>
      </c>
      <c r="C71" s="44" t="e">
        <f>IF(INT(TEXT(C70,"M"))=INT(TEXT($A$65,"M")),VLOOKUP($E$7,Data!DATA_MODEL,INT(TEXT(C70,"d"))+1+31+IF((MONTH(DATE(CalYear,1,60))-1)=1,29,28)+31+30+31+30,0),"-")</f>
        <v>#VALUE!</v>
      </c>
      <c r="D71" s="44" t="e">
        <f>IF(INT(TEXT(D70,"M"))=INT(TEXT($A$65,"M")),VLOOKUP($E$7,Data!DATA_MODEL,INT(TEXT(D70,"d"))+1+31+IF((MONTH(DATE(CalYear,1,60))-1)=1,29,28)+31+30+31+30,0),"-")</f>
        <v>#VALUE!</v>
      </c>
      <c r="E71" s="44" t="e">
        <f>IF(INT(TEXT(E70,"M"))=INT(TEXT($A$65,"M")),VLOOKUP($E$7,Data!DATA_MODEL,INT(TEXT(E70,"d"))+1+31+IF((MONTH(DATE(CalYear,1,60))-1)=1,29,28)+31+30+31+30,0),"-")</f>
        <v>#VALUE!</v>
      </c>
      <c r="F71" s="44" t="e">
        <f>IF(INT(TEXT(F70,"M"))=INT(TEXT($A$65,"M")),VLOOKUP($E$7,Data!DATA_MODEL,INT(TEXT(F70,"d"))+1+31+IF((MONTH(DATE(CalYear,1,60))-1)=1,29,28)+31+30+31+30,0),"-")</f>
        <v>#VALUE!</v>
      </c>
      <c r="G71" s="44" t="e">
        <f>IF(INT(TEXT(G70,"M"))=INT(TEXT($A$65,"M")),VLOOKUP($E$7,Data!DATA_MODEL,INT(TEXT(G70,"d"))+1+31+IF((MONTH(DATE(CalYear,1,60))-1)=1,29,28)+31+30+31+30,0),"-")</f>
        <v>#VALUE!</v>
      </c>
      <c r="H71" s="44" t="e">
        <f>IF(INT(TEXT(H70,"M"))=INT(TEXT($A$65,"M")),VLOOKUP($E$7,Data!DATA_MODEL,INT(TEXT(H70,"d"))+1+31+IF((MONTH(DATE(CalYear,1,60))-1)=1,29,28)+31+30+31+30,0),"-")</f>
        <v>#VALUE!</v>
      </c>
      <c r="I71" s="54"/>
      <c r="J71" s="44" t="e">
        <f>IF(INT(TEXT(J70,"M"))=INT(TEXT($I$65,"M")),VLOOKUP($E$7,Data!DATA_MODEL,INT(TEXT(J70,"d"))+1+31+IF((MONTH(DATE(CalYear,1,60))-1)=1,29,28)+31+30+31+30+31,0),"-")</f>
        <v>#VALUE!</v>
      </c>
      <c r="K71" s="44" t="e">
        <f>IF(INT(TEXT(K70,"M"))=INT(TEXT($I$65,"M")),VLOOKUP($E$7,Data!DATA_MODEL,INT(TEXT(K70,"d"))+1+31+IF((MONTH(DATE(CalYear,1,60))-1)=1,29,28)+31+30+31+30+31,0),"-")</f>
        <v>#VALUE!</v>
      </c>
      <c r="L71" s="44" t="e">
        <f>IF(INT(TEXT(L70,"M"))=INT(TEXT($I$65,"M")),VLOOKUP($E$7,Data!DATA_MODEL,INT(TEXT(L70,"d"))+1+31+IF((MONTH(DATE(CalYear,1,60))-1)=1,29,28)+31+30+31+30+31,0),"-")</f>
        <v>#VALUE!</v>
      </c>
      <c r="M71" s="44" t="e">
        <f>IF(INT(TEXT(M70,"M"))=INT(TEXT($I$65,"M")),VLOOKUP($E$7,Data!DATA_MODEL,INT(TEXT(M70,"d"))+1+31+IF((MONTH(DATE(CalYear,1,60))-1)=1,29,28)+31+30+31+30+31,0),"-")</f>
        <v>#VALUE!</v>
      </c>
      <c r="N71" s="44" t="e">
        <f>IF(INT(TEXT(N70,"M"))=INT(TEXT($I$65,"M")),VLOOKUP($E$7,Data!DATA_MODEL,INT(TEXT(N70,"d"))+1+31+IF((MONTH(DATE(CalYear,1,60))-1)=1,29,28)+31+30+31+30+31,0),"-")</f>
        <v>#VALUE!</v>
      </c>
      <c r="O71" s="44" t="e">
        <f>IF(INT(TEXT(O70,"M"))=INT(TEXT($I$65,"M")),VLOOKUP($E$7,Data!DATA_MODEL,INT(TEXT(O70,"d"))+1+31+IF((MONTH(DATE(CalYear,1,60))-1)=1,29,28)+31+30+31+30+31,0),"-")</f>
        <v>#VALUE!</v>
      </c>
      <c r="P71" s="44" t="e">
        <f>IF(INT(TEXT(P70,"M"))=INT(TEXT($I$65,"M")),VLOOKUP($E$7,Data!DATA_MODEL,INT(TEXT(P70,"d"))+1+31+IF((MONTH(DATE(CalYear,1,60))-1)=1,29,28)+31+30+31+30+31,0),"-")</f>
        <v>#VALUE!</v>
      </c>
      <c r="Q71" s="55"/>
      <c r="R71" s="55"/>
    </row>
    <row r="72" spans="1:18" x14ac:dyDescent="0.25">
      <c r="A72" s="2"/>
      <c r="B72" s="48" t="e">
        <f t="array" ref="B72:H72">Days+DATE(CalYear,MONTH($A$65),1)-WEEKDAY(DATE(CalYear,MONTH($A$65),1),(WeekStart="Monday")+1)+$A57*7-6</f>
        <v>#VALUE!</v>
      </c>
      <c r="C72" s="48" t="e">
        <v>#VALUE!</v>
      </c>
      <c r="D72" s="48" t="e">
        <v>#VALUE!</v>
      </c>
      <c r="E72" s="48" t="e">
        <v>#VALUE!</v>
      </c>
      <c r="F72" s="48" t="e">
        <v>#VALUE!</v>
      </c>
      <c r="G72" s="48" t="e">
        <v>#VALUE!</v>
      </c>
      <c r="H72" s="48" t="e">
        <v>#VALUE!</v>
      </c>
      <c r="I72" s="47"/>
      <c r="J72" s="48" t="e">
        <f t="array" ref="J72:P72">Days+DATE(CalYear,MONTH($I$65),1)-WEEKDAY(DATE(CalYear,MONTH($I$65),1),(WeekStart="Monday")+1)+$A57*7-6</f>
        <v>#VALUE!</v>
      </c>
      <c r="K72" s="48" t="e">
        <v>#VALUE!</v>
      </c>
      <c r="L72" s="48" t="e">
        <v>#VALUE!</v>
      </c>
      <c r="M72" s="48" t="e">
        <v>#VALUE!</v>
      </c>
      <c r="N72" s="48" t="e">
        <v>#VALUE!</v>
      </c>
      <c r="O72" s="48" t="e">
        <v>#VALUE!</v>
      </c>
      <c r="P72" s="48" t="e">
        <v>#VALUE!</v>
      </c>
      <c r="Q72" s="49"/>
      <c r="R72" s="49"/>
    </row>
    <row r="73" spans="1:18" s="45" customFormat="1" ht="12.75" x14ac:dyDescent="0.2">
      <c r="A73" s="67"/>
      <c r="B73" s="44" t="e">
        <f>IF(INT(TEXT(B72,"M"))=INT(TEXT($A$65,"M")),VLOOKUP($E$7,Data!DATA_MODEL,INT(TEXT(B72,"d"))+1+31+IF((MONTH(DATE(CalYear,1,60))-1)=1,29,28)+31+30+31+30,0),"-")</f>
        <v>#VALUE!</v>
      </c>
      <c r="C73" s="44" t="e">
        <f>IF(INT(TEXT(C72,"M"))=INT(TEXT($A$65,"M")),VLOOKUP($E$7,Data!DATA_MODEL,INT(TEXT(C72,"d"))+1+31+IF((MONTH(DATE(CalYear,1,60))-1)=1,29,28)+31+30+31+30,0),"-")</f>
        <v>#VALUE!</v>
      </c>
      <c r="D73" s="44" t="e">
        <f>IF(INT(TEXT(D72,"M"))=INT(TEXT($A$65,"M")),VLOOKUP($E$7,Data!DATA_MODEL,INT(TEXT(D72,"d"))+1+31+IF((MONTH(DATE(CalYear,1,60))-1)=1,29,28)+31+30+31+30,0),"-")</f>
        <v>#VALUE!</v>
      </c>
      <c r="E73" s="44" t="e">
        <f>IF(INT(TEXT(E72,"M"))=INT(TEXT($A$65,"M")),VLOOKUP($E$7,Data!DATA_MODEL,INT(TEXT(E72,"d"))+1+31+IF((MONTH(DATE(CalYear,1,60))-1)=1,29,28)+31+30+31+30,0),"-")</f>
        <v>#VALUE!</v>
      </c>
      <c r="F73" s="44" t="e">
        <f>IF(INT(TEXT(F72,"M"))=INT(TEXT($A$65,"M")),VLOOKUP($E$7,Data!DATA_MODEL,INT(TEXT(F72,"d"))+1+31+IF((MONTH(DATE(CalYear,1,60))-1)=1,29,28)+31+30+31+30,0),"-")</f>
        <v>#VALUE!</v>
      </c>
      <c r="G73" s="44" t="e">
        <f>IF(INT(TEXT(G72,"M"))=INT(TEXT($A$65,"M")),VLOOKUP($E$7,Data!DATA_MODEL,INT(TEXT(G72,"d"))+1+31+IF((MONTH(DATE(CalYear,1,60))-1)=1,29,28)+31+30+31+30,0),"-")</f>
        <v>#VALUE!</v>
      </c>
      <c r="H73" s="44" t="e">
        <f>IF(INT(TEXT(H72,"M"))=INT(TEXT($A$65,"M")),VLOOKUP($E$7,Data!DATA_MODEL,INT(TEXT(H72,"d"))+1+31+IF((MONTH(DATE(CalYear,1,60))-1)=1,29,28)+31+30+31+30,0),"-")</f>
        <v>#VALUE!</v>
      </c>
      <c r="I73" s="54"/>
      <c r="J73" s="44" t="e">
        <f>IF(INT(TEXT(J72,"M"))=INT(TEXT($I$65,"M")),VLOOKUP($E$7,Data!DATA_MODEL,INT(TEXT(J72,"d"))+1+31+IF((MONTH(DATE(CalYear,1,60))-1)=1,29,28)+31+30+31+30+31,0),"-")</f>
        <v>#VALUE!</v>
      </c>
      <c r="K73" s="44" t="e">
        <f>IF(INT(TEXT(K72,"M"))=INT(TEXT($I$65,"M")),VLOOKUP($E$7,Data!DATA_MODEL,INT(TEXT(K72,"d"))+1+31+IF((MONTH(DATE(CalYear,1,60))-1)=1,29,28)+31+30+31+30+31,0),"-")</f>
        <v>#VALUE!</v>
      </c>
      <c r="L73" s="44" t="e">
        <f>IF(INT(TEXT(L72,"M"))=INT(TEXT($I$65,"M")),VLOOKUP($E$7,Data!DATA_MODEL,INT(TEXT(L72,"d"))+1+31+IF((MONTH(DATE(CalYear,1,60))-1)=1,29,28)+31+30+31+30+31,0),"-")</f>
        <v>#VALUE!</v>
      </c>
      <c r="M73" s="44" t="e">
        <f>IF(INT(TEXT(M72,"M"))=INT(TEXT($I$65,"M")),VLOOKUP($E$7,Data!DATA_MODEL,INT(TEXT(M72,"d"))+1+31+IF((MONTH(DATE(CalYear,1,60))-1)=1,29,28)+31+30+31+30+31,0),"-")</f>
        <v>#VALUE!</v>
      </c>
      <c r="N73" s="44" t="e">
        <f>IF(INT(TEXT(N72,"M"))=INT(TEXT($I$65,"M")),VLOOKUP($E$7,Data!DATA_MODEL,INT(TEXT(N72,"d"))+1+31+IF((MONTH(DATE(CalYear,1,60))-1)=1,29,28)+31+30+31+30+31,0),"-")</f>
        <v>#VALUE!</v>
      </c>
      <c r="O73" s="44" t="e">
        <f>IF(INT(TEXT(O72,"M"))=INT(TEXT($I$65,"M")),VLOOKUP($E$7,Data!DATA_MODEL,INT(TEXT(O72,"d"))+1+31+IF((MONTH(DATE(CalYear,1,60))-1)=1,29,28)+31+30+31+30+31,0),"-")</f>
        <v>#VALUE!</v>
      </c>
      <c r="P73" s="44" t="e">
        <f>IF(INT(TEXT(P72,"M"))=INT(TEXT($I$65,"M")),VLOOKUP($E$7,Data!DATA_MODEL,INT(TEXT(P72,"d"))+1+31+IF((MONTH(DATE(CalYear,1,60))-1)=1,29,28)+31+30+31+30+31,0),"-")</f>
        <v>#VALUE!</v>
      </c>
      <c r="Q73" s="55"/>
      <c r="R73" s="55"/>
    </row>
    <row r="74" spans="1:18" x14ac:dyDescent="0.25">
      <c r="A74" s="2"/>
      <c r="B74" s="48" t="e">
        <f t="array" ref="B74:H74">Days+DATE(CalYear,MONTH($A$65),1)-WEEKDAY(DATE(CalYear,MONTH($A$65),1),(WeekStart="Monday")+1)+$A59*7-6</f>
        <v>#VALUE!</v>
      </c>
      <c r="C74" s="48" t="e">
        <v>#VALUE!</v>
      </c>
      <c r="D74" s="48" t="e">
        <v>#VALUE!</v>
      </c>
      <c r="E74" s="48" t="e">
        <v>#VALUE!</v>
      </c>
      <c r="F74" s="48" t="e">
        <v>#VALUE!</v>
      </c>
      <c r="G74" s="48" t="e">
        <v>#VALUE!</v>
      </c>
      <c r="H74" s="48" t="e">
        <v>#VALUE!</v>
      </c>
      <c r="I74" s="47"/>
      <c r="J74" s="48" t="e">
        <f t="array" ref="J74:P74">Days+DATE(CalYear,MONTH($I$65),1)-WEEKDAY(DATE(CalYear,MONTH($I$65),1),(WeekStart="Monday")+1)+$A59*7-6</f>
        <v>#VALUE!</v>
      </c>
      <c r="K74" s="48" t="e">
        <v>#VALUE!</v>
      </c>
      <c r="L74" s="48" t="e">
        <v>#VALUE!</v>
      </c>
      <c r="M74" s="48" t="e">
        <v>#VALUE!</v>
      </c>
      <c r="N74" s="48" t="e">
        <v>#VALUE!</v>
      </c>
      <c r="O74" s="48" t="e">
        <v>#VALUE!</v>
      </c>
      <c r="P74" s="48" t="e">
        <v>#VALUE!</v>
      </c>
      <c r="Q74" s="49"/>
      <c r="R74" s="49"/>
    </row>
    <row r="75" spans="1:18" s="45" customFormat="1" ht="12.75" x14ac:dyDescent="0.2">
      <c r="A75" s="67"/>
      <c r="B75" s="44" t="e">
        <f>IF(INT(TEXT(B74,"M"))=INT(TEXT($A$65,"M")),VLOOKUP($E$7,Data!DATA_MODEL,INT(TEXT(B74,"d"))+1+31+IF((MONTH(DATE(CalYear,1,60))-1)=1,29,28)+31+30+31+30,0),"-")</f>
        <v>#VALUE!</v>
      </c>
      <c r="C75" s="44" t="e">
        <f>IF(INT(TEXT(C74,"M"))=INT(TEXT($A$65,"M")),VLOOKUP($E$7,Data!DATA_MODEL,INT(TEXT(C74,"d"))+1+31+IF((MONTH(DATE(CalYear,1,60))-1)=1,29,28)+31+30+31+30,0),"-")</f>
        <v>#VALUE!</v>
      </c>
      <c r="D75" s="44" t="e">
        <f>IF(INT(TEXT(D74,"M"))=INT(TEXT($A$65,"M")),VLOOKUP($E$7,Data!DATA_MODEL,INT(TEXT(D74,"d"))+1+31+IF((MONTH(DATE(CalYear,1,60))-1)=1,29,28)+31+30+31+30,0),"-")</f>
        <v>#VALUE!</v>
      </c>
      <c r="E75" s="44" t="e">
        <f>IF(INT(TEXT(E74,"M"))=INT(TEXT($A$65,"M")),VLOOKUP($E$7,Data!DATA_MODEL,INT(TEXT(E74,"d"))+1+31+IF((MONTH(DATE(CalYear,1,60))-1)=1,29,28)+31+30+31+30,0),"-")</f>
        <v>#VALUE!</v>
      </c>
      <c r="F75" s="44" t="e">
        <f>IF(INT(TEXT(F74,"M"))=INT(TEXT($A$65,"M")),VLOOKUP($E$7,Data!DATA_MODEL,INT(TEXT(F74,"d"))+1+31+IF((MONTH(DATE(CalYear,1,60))-1)=1,29,28)+31+30+31+30,0),"-")</f>
        <v>#VALUE!</v>
      </c>
      <c r="G75" s="44" t="e">
        <f>IF(INT(TEXT(G74,"M"))=INT(TEXT($A$65,"M")),VLOOKUP($E$7,Data!DATA_MODEL,INT(TEXT(G74,"d"))+1+31+IF((MONTH(DATE(CalYear,1,60))-1)=1,29,28)+31+30+31+30,0),"-")</f>
        <v>#VALUE!</v>
      </c>
      <c r="H75" s="44" t="e">
        <f>IF(INT(TEXT(H74,"M"))=INT(TEXT($A$65,"M")),VLOOKUP($E$7,Data!DATA_MODEL,INT(TEXT(H74,"d"))+1+31+IF((MONTH(DATE(CalYear,1,60))-1)=1,29,28)+31+30+31+30,0),"-")</f>
        <v>#VALUE!</v>
      </c>
      <c r="I75" s="54"/>
      <c r="J75" s="44" t="e">
        <f>IF(INT(TEXT(J74,"M"))=INT(TEXT($I$65,"M")),VLOOKUP($E$7,Data!DATA_MODEL,INT(TEXT(J74,"d"))+1+31+IF((MONTH(DATE(CalYear,1,60))-1)=1,29,28)+31+30+31+30+31,0),"-")</f>
        <v>#VALUE!</v>
      </c>
      <c r="K75" s="44" t="e">
        <f>IF(INT(TEXT(K74,"M"))=INT(TEXT($I$65,"M")),VLOOKUP($E$7,Data!DATA_MODEL,INT(TEXT(K74,"d"))+1+31+IF((MONTH(DATE(CalYear,1,60))-1)=1,29,28)+31+30+31+30+31,0),"-")</f>
        <v>#VALUE!</v>
      </c>
      <c r="L75" s="44" t="e">
        <f>IF(INT(TEXT(L74,"M"))=INT(TEXT($I$65,"M")),VLOOKUP($E$7,Data!DATA_MODEL,INT(TEXT(L74,"d"))+1+31+IF((MONTH(DATE(CalYear,1,60))-1)=1,29,28)+31+30+31+30+31,0),"-")</f>
        <v>#VALUE!</v>
      </c>
      <c r="M75" s="44" t="e">
        <f>IF(INT(TEXT(M74,"M"))=INT(TEXT($I$65,"M")),VLOOKUP($E$7,Data!DATA_MODEL,INT(TEXT(M74,"d"))+1+31+IF((MONTH(DATE(CalYear,1,60))-1)=1,29,28)+31+30+31+30+31,0),"-")</f>
        <v>#VALUE!</v>
      </c>
      <c r="N75" s="44" t="e">
        <f>IF(INT(TEXT(N74,"M"))=INT(TEXT($I$65,"M")),VLOOKUP($E$7,Data!DATA_MODEL,INT(TEXT(N74,"d"))+1+31+IF((MONTH(DATE(CalYear,1,60))-1)=1,29,28)+31+30+31+30+31,0),"-")</f>
        <v>#VALUE!</v>
      </c>
      <c r="O75" s="44" t="e">
        <f>IF(INT(TEXT(O74,"M"))=INT(TEXT($I$65,"M")),VLOOKUP($E$7,Data!DATA_MODEL,INT(TEXT(O74,"d"))+1+31+IF((MONTH(DATE(CalYear,1,60))-1)=1,29,28)+31+30+31+30+31,0),"-")</f>
        <v>#VALUE!</v>
      </c>
      <c r="P75" s="44" t="e">
        <f>IF(INT(TEXT(P74,"M"))=INT(TEXT($I$65,"M")),VLOOKUP($E$7,Data!DATA_MODEL,INT(TEXT(P74,"d"))+1+31+IF((MONTH(DATE(CalYear,1,60))-1)=1,29,28)+31+30+31+30+31,0),"-")</f>
        <v>#VALUE!</v>
      </c>
      <c r="Q75" s="55"/>
      <c r="R75" s="55"/>
    </row>
    <row r="76" spans="1:18" x14ac:dyDescent="0.25">
      <c r="A76" s="2"/>
      <c r="B76" s="48" t="e">
        <f t="array" ref="B76:H76">Days+DATE(CalYear,MONTH($A$65),1)-WEEKDAY(DATE(CalYear,MONTH($A$65),1),(WeekStart="Monday")+1)+$A61*7-6</f>
        <v>#VALUE!</v>
      </c>
      <c r="C76" s="48" t="e">
        <v>#VALUE!</v>
      </c>
      <c r="D76" s="48" t="e">
        <v>#VALUE!</v>
      </c>
      <c r="E76" s="48" t="e">
        <v>#VALUE!</v>
      </c>
      <c r="F76" s="48" t="e">
        <v>#VALUE!</v>
      </c>
      <c r="G76" s="48" t="e">
        <v>#VALUE!</v>
      </c>
      <c r="H76" s="48" t="e">
        <v>#VALUE!</v>
      </c>
      <c r="I76" s="47"/>
      <c r="J76" s="48" t="e">
        <f t="array" ref="J76:P76">Days+DATE(CalYear,MONTH($I$65),1)-WEEKDAY(DATE(CalYear,MONTH($I$65),1),(WeekStart="Monday")+1)+$A61*7-6</f>
        <v>#VALUE!</v>
      </c>
      <c r="K76" s="48" t="e">
        <v>#VALUE!</v>
      </c>
      <c r="L76" s="48" t="e">
        <v>#VALUE!</v>
      </c>
      <c r="M76" s="48" t="e">
        <v>#VALUE!</v>
      </c>
      <c r="N76" s="48" t="e">
        <v>#VALUE!</v>
      </c>
      <c r="O76" s="48" t="e">
        <v>#VALUE!</v>
      </c>
      <c r="P76" s="48" t="e">
        <v>#VALUE!</v>
      </c>
      <c r="Q76" s="49"/>
      <c r="R76" s="49"/>
    </row>
    <row r="77" spans="1:18" s="45" customFormat="1" ht="12.75" x14ac:dyDescent="0.2">
      <c r="A77" s="67"/>
      <c r="B77" s="44" t="e">
        <f>IF(INT(TEXT(B76,"M"))=INT(TEXT($A$65,"M")),VLOOKUP($E$7,Data!DATA_MODEL,INT(TEXT(B76,"d"))+1+31+IF((MONTH(DATE(CalYear,1,60))-1)=1,29,28)+31+30+31+30,0),"-")</f>
        <v>#VALUE!</v>
      </c>
      <c r="C77" s="44" t="e">
        <f>IF(INT(TEXT(C76,"M"))=INT(TEXT($A$65,"M")),VLOOKUP($E$7,Data!DATA_MODEL,INT(TEXT(C76,"d"))+1+31+IF((MONTH(DATE(CalYear,1,60))-1)=1,29,28)+31+30+31+30,0),"-")</f>
        <v>#VALUE!</v>
      </c>
      <c r="D77" s="44" t="e">
        <f>IF(INT(TEXT(D76,"M"))=INT(TEXT($A$65,"M")),VLOOKUP($E$7,Data!DATA_MODEL,INT(TEXT(D76,"d"))+1+31+IF((MONTH(DATE(CalYear,1,60))-1)=1,29,28)+31+30+31+30,0),"-")</f>
        <v>#VALUE!</v>
      </c>
      <c r="E77" s="44" t="e">
        <f>IF(INT(TEXT(E76,"M"))=INT(TEXT($A$65,"M")),VLOOKUP($E$7,Data!DATA_MODEL,INT(TEXT(E76,"d"))+1+31+IF((MONTH(DATE(CalYear,1,60))-1)=1,29,28)+31+30+31+30,0),"-")</f>
        <v>#VALUE!</v>
      </c>
      <c r="F77" s="44" t="e">
        <f>IF(INT(TEXT(F76,"M"))=INT(TEXT($A$65,"M")),VLOOKUP($E$7,Data!DATA_MODEL,INT(TEXT(F76,"d"))+1+31+IF((MONTH(DATE(CalYear,1,60))-1)=1,29,28)+31+30+31+30,0),"-")</f>
        <v>#VALUE!</v>
      </c>
      <c r="G77" s="44" t="e">
        <f>IF(INT(TEXT(G76,"M"))=INT(TEXT($A$65,"M")),VLOOKUP($E$7,Data!DATA_MODEL,INT(TEXT(G76,"d"))+1+31+IF((MONTH(DATE(CalYear,1,60))-1)=1,29,28)+31+30+31+30,0),"-")</f>
        <v>#VALUE!</v>
      </c>
      <c r="H77" s="44" t="e">
        <f>IF(INT(TEXT(H76,"M"))=INT(TEXT($A$65,"M")),VLOOKUP($E$7,Data!DATA_MODEL,INT(TEXT(H76,"d"))+1+31+IF((MONTH(DATE(CalYear,1,60))-1)=1,29,28)+31+30+31+30,0),"-")</f>
        <v>#VALUE!</v>
      </c>
      <c r="I77" s="54"/>
      <c r="J77" s="44" t="e">
        <f>IF(INT(TEXT(J76,"M"))=INT(TEXT($I$65,"M")),VLOOKUP($E$7,Data!DATA_MODEL,INT(TEXT(J76,"d"))+1+31+IF((MONTH(DATE(CalYear,1,60))-1)=1,29,28)+31+30+31+30+31,0),"-")</f>
        <v>#VALUE!</v>
      </c>
      <c r="K77" s="44" t="e">
        <f>IF(INT(TEXT(K76,"M"))=INT(TEXT($I$65,"M")),VLOOKUP($E$7,Data!DATA_MODEL,INT(TEXT(K76,"d"))+1+31+IF((MONTH(DATE(CalYear,1,60))-1)=1,29,28)+31+30+31+30+31,0),"-")</f>
        <v>#VALUE!</v>
      </c>
      <c r="L77" s="44" t="e">
        <f>IF(INT(TEXT(L76,"M"))=INT(TEXT($I$65,"M")),VLOOKUP($E$7,Data!DATA_MODEL,INT(TEXT(L76,"d"))+1+31+IF((MONTH(DATE(CalYear,1,60))-1)=1,29,28)+31+30+31+30+31,0),"-")</f>
        <v>#VALUE!</v>
      </c>
      <c r="M77" s="44" t="e">
        <f>IF(INT(TEXT(M76,"M"))=INT(TEXT($I$65,"M")),VLOOKUP($E$7,Data!DATA_MODEL,INT(TEXT(M76,"d"))+1+31+IF((MONTH(DATE(CalYear,1,60))-1)=1,29,28)+31+30+31+30+31,0),"-")</f>
        <v>#VALUE!</v>
      </c>
      <c r="N77" s="44" t="e">
        <f>IF(INT(TEXT(N76,"M"))=INT(TEXT($I$65,"M")),VLOOKUP($E$7,Data!DATA_MODEL,INT(TEXT(N76,"d"))+1+31+IF((MONTH(DATE(CalYear,1,60))-1)=1,29,28)+31+30+31+30+31,0),"-")</f>
        <v>#VALUE!</v>
      </c>
      <c r="O77" s="44" t="e">
        <f>IF(INT(TEXT(O76,"M"))=INT(TEXT($I$65,"M")),VLOOKUP($E$7,Data!DATA_MODEL,INT(TEXT(O76,"d"))+1+31+IF((MONTH(DATE(CalYear,1,60))-1)=1,29,28)+31+30+31+30+31,0),"-")</f>
        <v>#VALUE!</v>
      </c>
      <c r="P77" s="44" t="e">
        <f>IF(INT(TEXT(P76,"M"))=INT(TEXT($I$65,"M")),VLOOKUP($E$7,Data!DATA_MODEL,INT(TEXT(P76,"d"))+1+31+IF((MONTH(DATE(CalYear,1,60))-1)=1,29,28)+31+30+31+30+31,0),"-")</f>
        <v>#VALUE!</v>
      </c>
      <c r="Q77" s="55"/>
      <c r="R77" s="55"/>
    </row>
    <row r="78" spans="1:18" ht="6.75" customHeight="1" x14ac:dyDescent="0.25">
      <c r="A78" s="2"/>
      <c r="B78" s="48"/>
      <c r="C78" s="48"/>
      <c r="D78" s="48"/>
      <c r="E78" s="48"/>
      <c r="F78" s="48"/>
      <c r="G78" s="48"/>
      <c r="H78" s="48"/>
      <c r="I78" s="47"/>
      <c r="J78" s="48"/>
      <c r="K78" s="48"/>
      <c r="L78" s="48"/>
      <c r="M78" s="48"/>
      <c r="N78" s="48"/>
      <c r="O78" s="48"/>
      <c r="P78" s="48"/>
      <c r="Q78" s="49"/>
      <c r="R78" s="49"/>
    </row>
    <row r="79" spans="1:18" ht="15.75" thickBot="1" x14ac:dyDescent="0.3">
      <c r="A79" s="36"/>
      <c r="B79" s="103" t="e">
        <f>UPPER(TEXT(A80,"MMMM"))</f>
        <v>#VALUE!</v>
      </c>
      <c r="C79" s="103"/>
      <c r="D79" s="103"/>
      <c r="E79" s="103"/>
      <c r="F79" s="103"/>
      <c r="G79" s="103"/>
      <c r="H79" s="103"/>
      <c r="I79" s="57"/>
      <c r="J79" s="103" t="e">
        <f>UPPER(TEXT(I80,"MMMM"))</f>
        <v>#VALUE!</v>
      </c>
      <c r="K79" s="103"/>
      <c r="L79" s="103"/>
      <c r="M79" s="103"/>
      <c r="N79" s="103"/>
      <c r="O79" s="103"/>
      <c r="P79" s="103"/>
      <c r="Q79" s="38"/>
    </row>
    <row r="80" spans="1:18" x14ac:dyDescent="0.25">
      <c r="A80" s="58" t="e">
        <f>DATE(CalYear,9,1)</f>
        <v>#VALUE!</v>
      </c>
      <c r="B80" s="6" t="str">
        <f t="shared" ref="B80:H80" si="8">CHOOSE(COLUMN(A$16)+(WeekStart="Monday"),"S","M","T","W","T","F","S","S")</f>
        <v>S</v>
      </c>
      <c r="C80" s="6" t="str">
        <f t="shared" si="8"/>
        <v>M</v>
      </c>
      <c r="D80" s="6" t="str">
        <f t="shared" si="8"/>
        <v>T</v>
      </c>
      <c r="E80" s="6" t="str">
        <f t="shared" si="8"/>
        <v>W</v>
      </c>
      <c r="F80" s="6" t="str">
        <f t="shared" si="8"/>
        <v>T</v>
      </c>
      <c r="G80" s="6" t="str">
        <f t="shared" si="8"/>
        <v>F</v>
      </c>
      <c r="H80" s="6" t="str">
        <f t="shared" si="8"/>
        <v>S</v>
      </c>
      <c r="I80" s="58" t="e">
        <f>DATE(CalYear,10,1)</f>
        <v>#VALUE!</v>
      </c>
      <c r="J80" s="6" t="str">
        <f t="shared" ref="J80:P80" si="9">CHOOSE(COLUMN(A$16)+(WeekStart="Monday"),"S","M","T","W","T","F","S","S")</f>
        <v>S</v>
      </c>
      <c r="K80" s="6" t="str">
        <f t="shared" si="9"/>
        <v>M</v>
      </c>
      <c r="L80" s="6" t="str">
        <f t="shared" si="9"/>
        <v>T</v>
      </c>
      <c r="M80" s="6" t="str">
        <f t="shared" si="9"/>
        <v>W</v>
      </c>
      <c r="N80" s="6" t="str">
        <f t="shared" si="9"/>
        <v>T</v>
      </c>
      <c r="O80" s="6" t="str">
        <f t="shared" si="9"/>
        <v>F</v>
      </c>
      <c r="P80" s="6" t="str">
        <f t="shared" si="9"/>
        <v>S</v>
      </c>
      <c r="Q80" s="38"/>
    </row>
    <row r="81" spans="1:17" x14ac:dyDescent="0.25">
      <c r="A81" s="65">
        <v>1</v>
      </c>
      <c r="B81" s="42" t="e">
        <f t="array" ref="B81:H81">Days+DATE(CalYear,MONTH($A$80),1)-WEEKDAY(DATE(CalYear,MONTH($A$80),1),(WeekStart="Monday")+1)+$A81*7-6</f>
        <v>#VALUE!</v>
      </c>
      <c r="C81" s="42" t="e">
        <v>#VALUE!</v>
      </c>
      <c r="D81" s="42" t="e">
        <v>#VALUE!</v>
      </c>
      <c r="E81" s="42" t="e">
        <v>#VALUE!</v>
      </c>
      <c r="F81" s="42" t="e">
        <v>#VALUE!</v>
      </c>
      <c r="G81" s="42" t="e">
        <v>#VALUE!</v>
      </c>
      <c r="H81" s="42" t="e">
        <v>#VALUE!</v>
      </c>
      <c r="I81" s="41"/>
      <c r="J81" s="42" t="e">
        <f t="array" ref="J81:P81">Days+DATE(CalYear,MONTH($I$80),1)-WEEKDAY(DATE(CalYear,MONTH($I$80),1),(WeekStart="Monday")+1)+$A81*7-6</f>
        <v>#VALUE!</v>
      </c>
      <c r="K81" s="42" t="e">
        <v>#VALUE!</v>
      </c>
      <c r="L81" s="42" t="e">
        <v>#VALUE!</v>
      </c>
      <c r="M81" s="42" t="e">
        <v>#VALUE!</v>
      </c>
      <c r="N81" s="42" t="e">
        <v>#VALUE!</v>
      </c>
      <c r="O81" s="42" t="e">
        <v>#VALUE!</v>
      </c>
      <c r="P81" s="42" t="e">
        <v>#VALUE!</v>
      </c>
      <c r="Q81" s="59"/>
    </row>
    <row r="82" spans="1:17" s="45" customFormat="1" ht="12.75" x14ac:dyDescent="0.2">
      <c r="A82" s="66"/>
      <c r="B82" s="44" t="e">
        <f>IF(INT(TEXT(B81,"M"))=INT(TEXT($A$80,"M")),VLOOKUP($E$7,Data!DATA_MODEL,INT(TEXT(B81,"d"))+1+31+IF((MONTH(DATE(CalYear,1,60))-1)=1,29,28)+31+30+31+30+31+31,0),"-")</f>
        <v>#VALUE!</v>
      </c>
      <c r="C82" s="44" t="e">
        <f>IF(INT(TEXT(C81,"M"))=INT(TEXT($A$80,"M")),VLOOKUP($E$7,Data!DATA_MODEL,INT(TEXT(C81,"d"))+1+31+IF((MONTH(DATE(CalYear,1,60))-1)=1,29,28)+31+30+31+30+31+31,0),"-")</f>
        <v>#VALUE!</v>
      </c>
      <c r="D82" s="44" t="e">
        <f>IF(INT(TEXT(D81,"M"))=INT(TEXT($A$80,"M")),VLOOKUP($E$7,Data!DATA_MODEL,INT(TEXT(D81,"d"))+1+31+IF((MONTH(DATE(CalYear,1,60))-1)=1,29,28)+31+30+31+30+31+31,0),"-")</f>
        <v>#VALUE!</v>
      </c>
      <c r="E82" s="44" t="e">
        <f>IF(INT(TEXT(E81,"M"))=INT(TEXT($A$80,"M")),VLOOKUP($E$7,Data!DATA_MODEL,INT(TEXT(E81,"d"))+1+31+IF((MONTH(DATE(CalYear,1,60))-1)=1,29,28)+31+30+31+30+31+31,0),"-")</f>
        <v>#VALUE!</v>
      </c>
      <c r="F82" s="44" t="e">
        <f>IF(INT(TEXT(F81,"M"))=INT(TEXT($A$80,"M")),VLOOKUP($E$7,Data!DATA_MODEL,INT(TEXT(F81,"d"))+1+31+IF((MONTH(DATE(CalYear,1,60))-1)=1,29,28)+31+30+31+30+31+31,0),"-")</f>
        <v>#VALUE!</v>
      </c>
      <c r="G82" s="44" t="e">
        <f>IF(INT(TEXT(G81,"M"))=INT(TEXT($A$80,"M")),VLOOKUP($E$7,Data!DATA_MODEL,INT(TEXT(G81,"d"))+1+31+IF((MONTH(DATE(CalYear,1,60))-1)=1,29,28)+31+30+31+30+31+31,0),"-")</f>
        <v>#VALUE!</v>
      </c>
      <c r="H82" s="44" t="e">
        <f>IF(INT(TEXT(H81,"M"))=INT(TEXT($A$80,"M")),VLOOKUP($E$7,Data!DATA_MODEL,INT(TEXT(H81,"d"))+1+31+IF((MONTH(DATE(CalYear,1,60))-1)=1,29,28)+31+30+31+30+31+31,0),"-")</f>
        <v>#VALUE!</v>
      </c>
      <c r="I82" s="43"/>
      <c r="J82" s="44" t="e">
        <f>IF(INT(TEXT(J81,"M"))=INT(TEXT($I$80,"M")),VLOOKUP($E$7,Data!DATA_MODEL,INT(TEXT(J81,"d"))+1+31+IF((MONTH(DATE(CalYear,1,60))-1)=1,29,28)+31+30+31+30+31+31+30,0),"-")</f>
        <v>#VALUE!</v>
      </c>
      <c r="K82" s="44" t="e">
        <f>IF(INT(TEXT(K81,"M"))=INT(TEXT($I$80,"M")),VLOOKUP($E$7,Data!DATA_MODEL,INT(TEXT(K81,"d"))+1+31+IF((MONTH(DATE(CalYear,1,60))-1)=1,29,28)+31+30+31+30+31+31+30,0),"-")</f>
        <v>#VALUE!</v>
      </c>
      <c r="L82" s="44" t="e">
        <f>IF(INT(TEXT(L81,"M"))=INT(TEXT($I$80,"M")),VLOOKUP($E$7,Data!DATA_MODEL,INT(TEXT(L81,"d"))+1+31+IF((MONTH(DATE(CalYear,1,60))-1)=1,29,28)+31+30+31+30+31+31+30,0),"-")</f>
        <v>#VALUE!</v>
      </c>
      <c r="M82" s="44" t="e">
        <f>IF(INT(TEXT(M81,"M"))=INT(TEXT($I$80,"M")),VLOOKUP($E$7,Data!DATA_MODEL,INT(TEXT(M81,"d"))+1+31+IF((MONTH(DATE(CalYear,1,60))-1)=1,29,28)+31+30+31+30+31+31+30,0),"-")</f>
        <v>#VALUE!</v>
      </c>
      <c r="N82" s="44" t="e">
        <f>IF(INT(TEXT(N81,"M"))=INT(TEXT($I$80,"M")),VLOOKUP($E$7,Data!DATA_MODEL,INT(TEXT(N81,"d"))+1+31+IF((MONTH(DATE(CalYear,1,60))-1)=1,29,28)+31+30+31+30+31+31+30,0),"-")</f>
        <v>#VALUE!</v>
      </c>
      <c r="O82" s="44" t="e">
        <f>IF(INT(TEXT(O81,"M"))=INT(TEXT($I$80,"M")),VLOOKUP($E$7,Data!DATA_MODEL,INT(TEXT(O81,"d"))+1+31+IF((MONTH(DATE(CalYear,1,60))-1)=1,29,28)+31+30+31+30+31+31+30,0),"-")</f>
        <v>#VALUE!</v>
      </c>
      <c r="P82" s="44" t="e">
        <f>IF(INT(TEXT(P81,"M"))=INT(TEXT($I$80,"M")),VLOOKUP($E$7,Data!DATA_MODEL,INT(TEXT(P81,"d"))+1+31+IF((MONTH(DATE(CalYear,1,60))-1)=1,29,28)+31+30+31+30+31+31+30,0),"-")</f>
        <v>#VALUE!</v>
      </c>
      <c r="Q82" s="60"/>
    </row>
    <row r="83" spans="1:17" x14ac:dyDescent="0.25">
      <c r="A83" s="2">
        <v>2</v>
      </c>
      <c r="B83" s="48" t="e">
        <f t="array" ref="B83:H83">Days+DATE(CalYear,MONTH($A$80),1)-WEEKDAY(DATE(CalYear,MONTH($A$80),1),(WeekStart="Monday")+1)+$A83*7-6</f>
        <v>#VALUE!</v>
      </c>
      <c r="C83" s="48" t="e">
        <v>#VALUE!</v>
      </c>
      <c r="D83" s="48" t="e">
        <v>#VALUE!</v>
      </c>
      <c r="E83" s="48" t="e">
        <v>#VALUE!</v>
      </c>
      <c r="F83" s="48" t="e">
        <v>#VALUE!</v>
      </c>
      <c r="G83" s="48" t="e">
        <v>#VALUE!</v>
      </c>
      <c r="H83" s="48" t="e">
        <v>#VALUE!</v>
      </c>
      <c r="I83" s="47"/>
      <c r="J83" s="48" t="e">
        <f t="array" ref="J83:P83">Days+DATE(CalYear,MONTH($I$80),1)-WEEKDAY(DATE(CalYear,MONTH($I$80),1),(WeekStart="Monday")+1)+$A83*7-6</f>
        <v>#VALUE!</v>
      </c>
      <c r="K83" s="48" t="e">
        <v>#VALUE!</v>
      </c>
      <c r="L83" s="48" t="e">
        <v>#VALUE!</v>
      </c>
      <c r="M83" s="48" t="e">
        <v>#VALUE!</v>
      </c>
      <c r="N83" s="48" t="e">
        <v>#VALUE!</v>
      </c>
      <c r="O83" s="48" t="e">
        <v>#VALUE!</v>
      </c>
      <c r="P83" s="48" t="e">
        <v>#VALUE!</v>
      </c>
      <c r="Q83" s="49"/>
    </row>
    <row r="84" spans="1:17" s="45" customFormat="1" ht="12.75" x14ac:dyDescent="0.2">
      <c r="A84" s="67"/>
      <c r="B84" s="44" t="e">
        <f>IF(INT(TEXT(B83,"M"))=INT(TEXT($A$80,"M")),VLOOKUP($E$7,Data!DATA_MODEL,INT(TEXT(B83,"d"))+1+31+IF((MONTH(DATE(CalYear,1,60))-1)=1,29,28)+31+30+31+30+31+31,0),"-")</f>
        <v>#VALUE!</v>
      </c>
      <c r="C84" s="44" t="e">
        <f>IF(INT(TEXT(C83,"M"))=INT(TEXT($A$80,"M")),VLOOKUP($E$7,Data!DATA_MODEL,INT(TEXT(C83,"d"))+1+31+IF((MONTH(DATE(CalYear,1,60))-1)=1,29,28)+31+30+31+30+31+31,0),"-")</f>
        <v>#VALUE!</v>
      </c>
      <c r="D84" s="44" t="e">
        <f>IF(INT(TEXT(D83,"M"))=INT(TEXT($A$80,"M")),VLOOKUP($E$7,Data!DATA_MODEL,INT(TEXT(D83,"d"))+1+31+IF((MONTH(DATE(CalYear,1,60))-1)=1,29,28)+31+30+31+30+31+31,0),"-")</f>
        <v>#VALUE!</v>
      </c>
      <c r="E84" s="44" t="e">
        <f>IF(INT(TEXT(E83,"M"))=INT(TEXT($A$80,"M")),VLOOKUP($E$7,Data!DATA_MODEL,INT(TEXT(E83,"d"))+1+31+IF((MONTH(DATE(CalYear,1,60))-1)=1,29,28)+31+30+31+30+31+31,0),"-")</f>
        <v>#VALUE!</v>
      </c>
      <c r="F84" s="44" t="e">
        <f>IF(INT(TEXT(F83,"M"))=INT(TEXT($A$80,"M")),VLOOKUP($E$7,Data!DATA_MODEL,INT(TEXT(F83,"d"))+1+31+IF((MONTH(DATE(CalYear,1,60))-1)=1,29,28)+31+30+31+30+31+31,0),"-")</f>
        <v>#VALUE!</v>
      </c>
      <c r="G84" s="44" t="e">
        <f>IF(INT(TEXT(G83,"M"))=INT(TEXT($A$80,"M")),VLOOKUP($E$7,Data!DATA_MODEL,INT(TEXT(G83,"d"))+1+31+IF((MONTH(DATE(CalYear,1,60))-1)=1,29,28)+31+30+31+30+31+31,0),"-")</f>
        <v>#VALUE!</v>
      </c>
      <c r="H84" s="44" t="e">
        <f>IF(INT(TEXT(H83,"M"))=INT(TEXT($A$80,"M")),VLOOKUP($E$7,Data!DATA_MODEL,INT(TEXT(H83,"d"))+1+31+IF((MONTH(DATE(CalYear,1,60))-1)=1,29,28)+31+30+31+30+31+31,0),"-")</f>
        <v>#VALUE!</v>
      </c>
      <c r="I84" s="54"/>
      <c r="J84" s="44" t="e">
        <f>IF(INT(TEXT(J83,"M"))=INT(TEXT($I$80,"M")),VLOOKUP($E$7,Data!DATA_MODEL,INT(TEXT(J83,"d"))+1+31+IF((MONTH(DATE(CalYear,1,60))-1)=1,29,28)+31+30+31+30+31+31+30,0),"-")</f>
        <v>#VALUE!</v>
      </c>
      <c r="K84" s="44" t="e">
        <f>IF(INT(TEXT(K83,"M"))=INT(TEXT($I$80,"M")),VLOOKUP($E$7,Data!DATA_MODEL,INT(TEXT(K83,"d"))+1+31+IF((MONTH(DATE(CalYear,1,60))-1)=1,29,28)+31+30+31+30+31+31+30,0),"-")</f>
        <v>#VALUE!</v>
      </c>
      <c r="L84" s="44" t="e">
        <f>IF(INT(TEXT(L83,"M"))=INT(TEXT($I$80,"M")),VLOOKUP($E$7,Data!DATA_MODEL,INT(TEXT(L83,"d"))+1+31+IF((MONTH(DATE(CalYear,1,60))-1)=1,29,28)+31+30+31+30+31+31+30,0),"-")</f>
        <v>#VALUE!</v>
      </c>
      <c r="M84" s="44" t="e">
        <f>IF(INT(TEXT(M83,"M"))=INT(TEXT($I$80,"M")),VLOOKUP($E$7,Data!DATA_MODEL,INT(TEXT(M83,"d"))+1+31+IF((MONTH(DATE(CalYear,1,60))-1)=1,29,28)+31+30+31+30+31+31+30,0),"-")</f>
        <v>#VALUE!</v>
      </c>
      <c r="N84" s="44" t="e">
        <f>IF(INT(TEXT(N83,"M"))=INT(TEXT($I$80,"M")),VLOOKUP($E$7,Data!DATA_MODEL,INT(TEXT(N83,"d"))+1+31+IF((MONTH(DATE(CalYear,1,60))-1)=1,29,28)+31+30+31+30+31+31+30,0),"-")</f>
        <v>#VALUE!</v>
      </c>
      <c r="O84" s="44" t="e">
        <f>IF(INT(TEXT(O83,"M"))=INT(TEXT($I$80,"M")),VLOOKUP($E$7,Data!DATA_MODEL,INT(TEXT(O83,"d"))+1+31+IF((MONTH(DATE(CalYear,1,60))-1)=1,29,28)+31+30+31+30+31+31+30,0),"-")</f>
        <v>#VALUE!</v>
      </c>
      <c r="P84" s="44" t="e">
        <f>IF(INT(TEXT(P83,"M"))=INT(TEXT($I$80,"M")),VLOOKUP($E$7,Data!DATA_MODEL,INT(TEXT(P83,"d"))+1+31+IF((MONTH(DATE(CalYear,1,60))-1)=1,29,28)+31+30+31+30+31+31+30,0),"-")</f>
        <v>#VALUE!</v>
      </c>
      <c r="Q84" s="55"/>
    </row>
    <row r="85" spans="1:17" x14ac:dyDescent="0.25">
      <c r="A85" s="2">
        <v>3</v>
      </c>
      <c r="B85" s="48" t="e">
        <f t="array" ref="B85:H85">Days+DATE(CalYear,MONTH($A$80),1)-WEEKDAY(DATE(CalYear,MONTH($A$80),1),(WeekStart="Monday")+1)+$A85*7-6</f>
        <v>#VALUE!</v>
      </c>
      <c r="C85" s="48" t="e">
        <v>#VALUE!</v>
      </c>
      <c r="D85" s="48" t="e">
        <v>#VALUE!</v>
      </c>
      <c r="E85" s="48" t="e">
        <v>#VALUE!</v>
      </c>
      <c r="F85" s="48" t="e">
        <v>#VALUE!</v>
      </c>
      <c r="G85" s="48" t="e">
        <v>#VALUE!</v>
      </c>
      <c r="H85" s="48" t="e">
        <v>#VALUE!</v>
      </c>
      <c r="I85" s="47"/>
      <c r="J85" s="48" t="e">
        <f t="array" ref="J85:P85">Days+DATE(CalYear,MONTH($I$80),1)-WEEKDAY(DATE(CalYear,MONTH($I$80),1),(WeekStart="Monday")+1)+$A85*7-6</f>
        <v>#VALUE!</v>
      </c>
      <c r="K85" s="48" t="e">
        <v>#VALUE!</v>
      </c>
      <c r="L85" s="48" t="e">
        <v>#VALUE!</v>
      </c>
      <c r="M85" s="48" t="e">
        <v>#VALUE!</v>
      </c>
      <c r="N85" s="48" t="e">
        <v>#VALUE!</v>
      </c>
      <c r="O85" s="48" t="e">
        <v>#VALUE!</v>
      </c>
      <c r="P85" s="48" t="e">
        <v>#VALUE!</v>
      </c>
      <c r="Q85" s="49"/>
    </row>
    <row r="86" spans="1:17" s="45" customFormat="1" ht="12.75" x14ac:dyDescent="0.2">
      <c r="A86" s="67"/>
      <c r="B86" s="44" t="e">
        <f>IF(INT(TEXT(B85,"M"))=INT(TEXT($A$80,"M")),VLOOKUP($E$7,Data!DATA_MODEL,INT(TEXT(B85,"d"))+1+31+IF((MONTH(DATE(CalYear,1,60))-1)=1,29,28)+31+30+31+30+31+31,0),"-")</f>
        <v>#VALUE!</v>
      </c>
      <c r="C86" s="44" t="e">
        <f>IF(INT(TEXT(C85,"M"))=INT(TEXT($A$80,"M")),VLOOKUP($E$7,Data!DATA_MODEL,INT(TEXT(C85,"d"))+1+31+IF((MONTH(DATE(CalYear,1,60))-1)=1,29,28)+31+30+31+30+31+31,0),"-")</f>
        <v>#VALUE!</v>
      </c>
      <c r="D86" s="44" t="e">
        <f>IF(INT(TEXT(D85,"M"))=INT(TEXT($A$80,"M")),VLOOKUP($E$7,Data!DATA_MODEL,INT(TEXT(D85,"d"))+1+31+IF((MONTH(DATE(CalYear,1,60))-1)=1,29,28)+31+30+31+30+31+31,0),"-")</f>
        <v>#VALUE!</v>
      </c>
      <c r="E86" s="44" t="e">
        <f>IF(INT(TEXT(E85,"M"))=INT(TEXT($A$80,"M")),VLOOKUP($E$7,Data!DATA_MODEL,INT(TEXT(E85,"d"))+1+31+IF((MONTH(DATE(CalYear,1,60))-1)=1,29,28)+31+30+31+30+31+31,0),"-")</f>
        <v>#VALUE!</v>
      </c>
      <c r="F86" s="44" t="e">
        <f>IF(INT(TEXT(F85,"M"))=INT(TEXT($A$80,"M")),VLOOKUP($E$7,Data!DATA_MODEL,INT(TEXT(F85,"d"))+1+31+IF((MONTH(DATE(CalYear,1,60))-1)=1,29,28)+31+30+31+30+31+31,0),"-")</f>
        <v>#VALUE!</v>
      </c>
      <c r="G86" s="44" t="e">
        <f>IF(INT(TEXT(G85,"M"))=INT(TEXT($A$80,"M")),VLOOKUP($E$7,Data!DATA_MODEL,INT(TEXT(G85,"d"))+1+31+IF((MONTH(DATE(CalYear,1,60))-1)=1,29,28)+31+30+31+30+31+31,0),"-")</f>
        <v>#VALUE!</v>
      </c>
      <c r="H86" s="44" t="e">
        <f>IF(INT(TEXT(H85,"M"))=INT(TEXT($A$80,"M")),VLOOKUP($E$7,Data!DATA_MODEL,INT(TEXT(H85,"d"))+1+31+IF((MONTH(DATE(CalYear,1,60))-1)=1,29,28)+31+30+31+30+31+31,0),"-")</f>
        <v>#VALUE!</v>
      </c>
      <c r="I86" s="54"/>
      <c r="J86" s="44" t="e">
        <f>IF(INT(TEXT(J85,"M"))=INT(TEXT($I$80,"M")),VLOOKUP($E$7,Data!DATA_MODEL,INT(TEXT(J85,"d"))+1+31+IF((MONTH(DATE(CalYear,1,60))-1)=1,29,28)+31+30+31+30+31+31+30,0),"-")</f>
        <v>#VALUE!</v>
      </c>
      <c r="K86" s="44" t="e">
        <f>IF(INT(TEXT(K85,"M"))=INT(TEXT($I$80,"M")),VLOOKUP($E$7,Data!DATA_MODEL,INT(TEXT(K85,"d"))+1+31+IF((MONTH(DATE(CalYear,1,60))-1)=1,29,28)+31+30+31+30+31+31+30,0),"-")</f>
        <v>#VALUE!</v>
      </c>
      <c r="L86" s="44" t="e">
        <f>IF(INT(TEXT(L85,"M"))=INT(TEXT($I$80,"M")),VLOOKUP($E$7,Data!DATA_MODEL,INT(TEXT(L85,"d"))+1+31+IF((MONTH(DATE(CalYear,1,60))-1)=1,29,28)+31+30+31+30+31+31+30,0),"-")</f>
        <v>#VALUE!</v>
      </c>
      <c r="M86" s="44" t="e">
        <f>IF(INT(TEXT(M85,"M"))=INT(TEXT($I$80,"M")),VLOOKUP($E$7,Data!DATA_MODEL,INT(TEXT(M85,"d"))+1+31+IF((MONTH(DATE(CalYear,1,60))-1)=1,29,28)+31+30+31+30+31+31+30,0),"-")</f>
        <v>#VALUE!</v>
      </c>
      <c r="N86" s="44" t="e">
        <f>IF(INT(TEXT(N85,"M"))=INT(TEXT($I$80,"M")),VLOOKUP($E$7,Data!DATA_MODEL,INT(TEXT(N85,"d"))+1+31+IF((MONTH(DATE(CalYear,1,60))-1)=1,29,28)+31+30+31+30+31+31+30,0),"-")</f>
        <v>#VALUE!</v>
      </c>
      <c r="O86" s="44" t="e">
        <f>IF(INT(TEXT(O85,"M"))=INT(TEXT($I$80,"M")),VLOOKUP($E$7,Data!DATA_MODEL,INT(TEXT(O85,"d"))+1+31+IF((MONTH(DATE(CalYear,1,60))-1)=1,29,28)+31+30+31+30+31+31+30,0),"-")</f>
        <v>#VALUE!</v>
      </c>
      <c r="P86" s="44" t="e">
        <f>IF(INT(TEXT(P85,"M"))=INT(TEXT($I$80,"M")),VLOOKUP($E$7,Data!DATA_MODEL,INT(TEXT(P85,"d"))+1+31+IF((MONTH(DATE(CalYear,1,60))-1)=1,29,28)+31+30+31+30+31+31+30,0),"-")</f>
        <v>#VALUE!</v>
      </c>
      <c r="Q86" s="55"/>
    </row>
    <row r="87" spans="1:17" x14ac:dyDescent="0.25">
      <c r="A87" s="2">
        <v>4</v>
      </c>
      <c r="B87" s="48" t="e">
        <f t="array" ref="B87:H87">Days+DATE(CalYear,MONTH($A$80),1)-WEEKDAY(DATE(CalYear,MONTH($A$80),1),(WeekStart="Monday")+1)+$A87*7-6</f>
        <v>#VALUE!</v>
      </c>
      <c r="C87" s="48" t="e">
        <v>#VALUE!</v>
      </c>
      <c r="D87" s="48" t="e">
        <v>#VALUE!</v>
      </c>
      <c r="E87" s="48" t="e">
        <v>#VALUE!</v>
      </c>
      <c r="F87" s="48" t="e">
        <v>#VALUE!</v>
      </c>
      <c r="G87" s="48" t="e">
        <v>#VALUE!</v>
      </c>
      <c r="H87" s="48" t="e">
        <v>#VALUE!</v>
      </c>
      <c r="I87" s="47"/>
      <c r="J87" s="48" t="e">
        <f t="array" ref="J87:P87">Days+DATE(CalYear,MONTH($I$80),1)-WEEKDAY(DATE(CalYear,MONTH($I$80),1),(WeekStart="Monday")+1)+$A87*7-6</f>
        <v>#VALUE!</v>
      </c>
      <c r="K87" s="48" t="e">
        <v>#VALUE!</v>
      </c>
      <c r="L87" s="48" t="e">
        <v>#VALUE!</v>
      </c>
      <c r="M87" s="48" t="e">
        <v>#VALUE!</v>
      </c>
      <c r="N87" s="48" t="e">
        <v>#VALUE!</v>
      </c>
      <c r="O87" s="48" t="e">
        <v>#VALUE!</v>
      </c>
      <c r="P87" s="48" t="e">
        <v>#VALUE!</v>
      </c>
      <c r="Q87" s="49"/>
    </row>
    <row r="88" spans="1:17" s="45" customFormat="1" ht="12.75" x14ac:dyDescent="0.2">
      <c r="A88" s="67"/>
      <c r="B88" s="44" t="e">
        <f>IF(INT(TEXT(B87,"M"))=INT(TEXT($A$80,"M")),VLOOKUP($E$7,Data!DATA_MODEL,INT(TEXT(B87,"d"))+1+31+IF((MONTH(DATE(CalYear,1,60))-1)=1,29,28)+31+30+31+30+31+31,0),"-")</f>
        <v>#VALUE!</v>
      </c>
      <c r="C88" s="44" t="e">
        <f>IF(INT(TEXT(C87,"M"))=INT(TEXT($A$80,"M")),VLOOKUP($E$7,Data!DATA_MODEL,INT(TEXT(C87,"d"))+1+31+IF((MONTH(DATE(CalYear,1,60))-1)=1,29,28)+31+30+31+30+31+31,0),"-")</f>
        <v>#VALUE!</v>
      </c>
      <c r="D88" s="44" t="e">
        <f>IF(INT(TEXT(D87,"M"))=INT(TEXT($A$80,"M")),VLOOKUP($E$7,Data!DATA_MODEL,INT(TEXT(D87,"d"))+1+31+IF((MONTH(DATE(CalYear,1,60))-1)=1,29,28)+31+30+31+30+31+31,0),"-")</f>
        <v>#VALUE!</v>
      </c>
      <c r="E88" s="44" t="e">
        <f>IF(INT(TEXT(E87,"M"))=INT(TEXT($A$80,"M")),VLOOKUP($E$7,Data!DATA_MODEL,INT(TEXT(E87,"d"))+1+31+IF((MONTH(DATE(CalYear,1,60))-1)=1,29,28)+31+30+31+30+31+31,0),"-")</f>
        <v>#VALUE!</v>
      </c>
      <c r="F88" s="44" t="e">
        <f>IF(INT(TEXT(F87,"M"))=INT(TEXT($A$80,"M")),VLOOKUP($E$7,Data!DATA_MODEL,INT(TEXT(F87,"d"))+1+31+IF((MONTH(DATE(CalYear,1,60))-1)=1,29,28)+31+30+31+30+31+31,0),"-")</f>
        <v>#VALUE!</v>
      </c>
      <c r="G88" s="44" t="e">
        <f>IF(INT(TEXT(G87,"M"))=INT(TEXT($A$80,"M")),VLOOKUP($E$7,Data!DATA_MODEL,INT(TEXT(G87,"d"))+1+31+IF((MONTH(DATE(CalYear,1,60))-1)=1,29,28)+31+30+31+30+31+31,0),"-")</f>
        <v>#VALUE!</v>
      </c>
      <c r="H88" s="44" t="e">
        <f>IF(INT(TEXT(H87,"M"))=INT(TEXT($A$80,"M")),VLOOKUP($E$7,Data!DATA_MODEL,INT(TEXT(H87,"d"))+1+31+IF((MONTH(DATE(CalYear,1,60))-1)=1,29,28)+31+30+31+30+31+31,0),"-")</f>
        <v>#VALUE!</v>
      </c>
      <c r="I88" s="54"/>
      <c r="J88" s="44" t="e">
        <f>IF(INT(TEXT(J87,"M"))=INT(TEXT($I$80,"M")),VLOOKUP($E$7,Data!DATA_MODEL,INT(TEXT(J87,"d"))+1+31+IF((MONTH(DATE(CalYear,1,60))-1)=1,29,28)+31+30+31+30+31+31+30,0),"-")</f>
        <v>#VALUE!</v>
      </c>
      <c r="K88" s="44" t="e">
        <f>IF(INT(TEXT(K87,"M"))=INT(TEXT($I$80,"M")),VLOOKUP($E$7,Data!DATA_MODEL,INT(TEXT(K87,"d"))+1+31+IF((MONTH(DATE(CalYear,1,60))-1)=1,29,28)+31+30+31+30+31+31+30,0),"-")</f>
        <v>#VALUE!</v>
      </c>
      <c r="L88" s="44" t="e">
        <f>IF(INT(TEXT(L87,"M"))=INT(TEXT($I$80,"M")),VLOOKUP($E$7,Data!DATA_MODEL,INT(TEXT(L87,"d"))+1+31+IF((MONTH(DATE(CalYear,1,60))-1)=1,29,28)+31+30+31+30+31+31+30,0),"-")</f>
        <v>#VALUE!</v>
      </c>
      <c r="M88" s="44" t="e">
        <f>IF(INT(TEXT(M87,"M"))=INT(TEXT($I$80,"M")),VLOOKUP($E$7,Data!DATA_MODEL,INT(TEXT(M87,"d"))+1+31+IF((MONTH(DATE(CalYear,1,60))-1)=1,29,28)+31+30+31+30+31+31+30,0),"-")</f>
        <v>#VALUE!</v>
      </c>
      <c r="N88" s="44" t="e">
        <f>IF(INT(TEXT(N87,"M"))=INT(TEXT($I$80,"M")),VLOOKUP($E$7,Data!DATA_MODEL,INT(TEXT(N87,"d"))+1+31+IF((MONTH(DATE(CalYear,1,60))-1)=1,29,28)+31+30+31+30+31+31+30,0),"-")</f>
        <v>#VALUE!</v>
      </c>
      <c r="O88" s="44" t="e">
        <f>IF(INT(TEXT(O87,"M"))=INT(TEXT($I$80,"M")),VLOOKUP($E$7,Data!DATA_MODEL,INT(TEXT(O87,"d"))+1+31+IF((MONTH(DATE(CalYear,1,60))-1)=1,29,28)+31+30+31+30+31+31+30,0),"-")</f>
        <v>#VALUE!</v>
      </c>
      <c r="P88" s="44" t="e">
        <f>IF(INT(TEXT(P87,"M"))=INT(TEXT($I$80,"M")),VLOOKUP($E$7,Data!DATA_MODEL,INT(TEXT(P87,"d"))+1+31+IF((MONTH(DATE(CalYear,1,60))-1)=1,29,28)+31+30+31+30+31+31+30,0),"-")</f>
        <v>#VALUE!</v>
      </c>
      <c r="Q88" s="55"/>
    </row>
    <row r="89" spans="1:17" x14ac:dyDescent="0.25">
      <c r="A89" s="2">
        <v>5</v>
      </c>
      <c r="B89" s="48" t="e">
        <f t="array" ref="B89:H89">Days+DATE(CalYear,MONTH($A$80),1)-WEEKDAY(DATE(CalYear,MONTH($A$80),1),(WeekStart="Monday")+1)+$A89*7-6</f>
        <v>#VALUE!</v>
      </c>
      <c r="C89" s="48" t="e">
        <v>#VALUE!</v>
      </c>
      <c r="D89" s="48" t="e">
        <v>#VALUE!</v>
      </c>
      <c r="E89" s="48" t="e">
        <v>#VALUE!</v>
      </c>
      <c r="F89" s="48" t="e">
        <v>#VALUE!</v>
      </c>
      <c r="G89" s="48" t="e">
        <v>#VALUE!</v>
      </c>
      <c r="H89" s="48" t="e">
        <v>#VALUE!</v>
      </c>
      <c r="I89" s="47"/>
      <c r="J89" s="48" t="e">
        <f t="array" ref="J89:P89">Days+DATE(CalYear,MONTH($I$80),1)-WEEKDAY(DATE(CalYear,MONTH($I$80),1),(WeekStart="Monday")+1)+$A89*7-6</f>
        <v>#VALUE!</v>
      </c>
      <c r="K89" s="48" t="e">
        <v>#VALUE!</v>
      </c>
      <c r="L89" s="48" t="e">
        <v>#VALUE!</v>
      </c>
      <c r="M89" s="48" t="e">
        <v>#VALUE!</v>
      </c>
      <c r="N89" s="48" t="e">
        <v>#VALUE!</v>
      </c>
      <c r="O89" s="48" t="e">
        <v>#VALUE!</v>
      </c>
      <c r="P89" s="48" t="e">
        <v>#VALUE!</v>
      </c>
      <c r="Q89" s="49"/>
    </row>
    <row r="90" spans="1:17" s="45" customFormat="1" ht="12.75" x14ac:dyDescent="0.2">
      <c r="A90" s="67"/>
      <c r="B90" s="44" t="e">
        <f>IF(INT(TEXT(B89,"M"))=INT(TEXT($A$80,"M")),VLOOKUP($E$7,Data!DATA_MODEL,INT(TEXT(B89,"d"))+1+31+IF((MONTH(DATE(CalYear,1,60))-1)=1,29,28)+31+30+31+30+31+31,0),"-")</f>
        <v>#VALUE!</v>
      </c>
      <c r="C90" s="44" t="e">
        <f>IF(INT(TEXT(C89,"M"))=INT(TEXT($A$80,"M")),VLOOKUP($E$7,Data!DATA_MODEL,INT(TEXT(C89,"d"))+1+31+IF((MONTH(DATE(CalYear,1,60))-1)=1,29,28)+31+30+31+30+31+31,0),"-")</f>
        <v>#VALUE!</v>
      </c>
      <c r="D90" s="44" t="e">
        <f>IF(INT(TEXT(D89,"M"))=INT(TEXT($A$80,"M")),VLOOKUP($E$7,Data!DATA_MODEL,INT(TEXT(D89,"d"))+1+31+IF((MONTH(DATE(CalYear,1,60))-1)=1,29,28)+31+30+31+30+31+31,0),"-")</f>
        <v>#VALUE!</v>
      </c>
      <c r="E90" s="44" t="e">
        <f>IF(INT(TEXT(E89,"M"))=INT(TEXT($A$80,"M")),VLOOKUP($E$7,Data!DATA_MODEL,INT(TEXT(E89,"d"))+1+31+IF((MONTH(DATE(CalYear,1,60))-1)=1,29,28)+31+30+31+30+31+31,0),"-")</f>
        <v>#VALUE!</v>
      </c>
      <c r="F90" s="44" t="e">
        <f>IF(INT(TEXT(F89,"M"))=INT(TEXT($A$80,"M")),VLOOKUP($E$7,Data!DATA_MODEL,INT(TEXT(F89,"d"))+1+31+IF((MONTH(DATE(CalYear,1,60))-1)=1,29,28)+31+30+31+30+31+31,0),"-")</f>
        <v>#VALUE!</v>
      </c>
      <c r="G90" s="44" t="e">
        <f>IF(INT(TEXT(G89,"M"))=INT(TEXT($A$80,"M")),VLOOKUP($E$7,Data!DATA_MODEL,INT(TEXT(G89,"d"))+1+31+IF((MONTH(DATE(CalYear,1,60))-1)=1,29,28)+31+30+31+30+31+31,0),"-")</f>
        <v>#VALUE!</v>
      </c>
      <c r="H90" s="44" t="e">
        <f>IF(INT(TEXT(H89,"M"))=INT(TEXT($A$80,"M")),VLOOKUP($E$7,Data!DATA_MODEL,INT(TEXT(H89,"d"))+1+31+IF((MONTH(DATE(CalYear,1,60))-1)=1,29,28)+31+30+31+30+31+31,0),"-")</f>
        <v>#VALUE!</v>
      </c>
      <c r="I90" s="54"/>
      <c r="J90" s="44" t="e">
        <f>IF(INT(TEXT(J89,"M"))=INT(TEXT($I$80,"M")),VLOOKUP($E$7,Data!DATA_MODEL,INT(TEXT(J89,"d"))+1+31+IF((MONTH(DATE(CalYear,1,60))-1)=1,29,28)+31+30+31+30+31+31+30,0),"-")</f>
        <v>#VALUE!</v>
      </c>
      <c r="K90" s="44" t="e">
        <f>IF(INT(TEXT(K89,"M"))=INT(TEXT($I$80,"M")),VLOOKUP($E$7,Data!DATA_MODEL,INT(TEXT(K89,"d"))+1+31+IF((MONTH(DATE(CalYear,1,60))-1)=1,29,28)+31+30+31+30+31+31+30,0),"-")</f>
        <v>#VALUE!</v>
      </c>
      <c r="L90" s="44" t="e">
        <f>IF(INT(TEXT(L89,"M"))=INT(TEXT($I$80,"M")),VLOOKUP($E$7,Data!DATA_MODEL,INT(TEXT(L89,"d"))+1+31+IF((MONTH(DATE(CalYear,1,60))-1)=1,29,28)+31+30+31+30+31+31+30,0),"-")</f>
        <v>#VALUE!</v>
      </c>
      <c r="M90" s="44" t="e">
        <f>IF(INT(TEXT(M89,"M"))=INT(TEXT($I$80,"M")),VLOOKUP($E$7,Data!DATA_MODEL,INT(TEXT(M89,"d"))+1+31+IF((MONTH(DATE(CalYear,1,60))-1)=1,29,28)+31+30+31+30+31+31+30,0),"-")</f>
        <v>#VALUE!</v>
      </c>
      <c r="N90" s="44" t="e">
        <f>IF(INT(TEXT(N89,"M"))=INT(TEXT($I$80,"M")),VLOOKUP($E$7,Data!DATA_MODEL,INT(TEXT(N89,"d"))+1+31+IF((MONTH(DATE(CalYear,1,60))-1)=1,29,28)+31+30+31+30+31+31+30,0),"-")</f>
        <v>#VALUE!</v>
      </c>
      <c r="O90" s="44" t="e">
        <f>IF(INT(TEXT(O89,"M"))=INT(TEXT($I$80,"M")),VLOOKUP($E$7,Data!DATA_MODEL,INT(TEXT(O89,"d"))+1+31+IF((MONTH(DATE(CalYear,1,60))-1)=1,29,28)+31+30+31+30+31+31+30,0),"-")</f>
        <v>#VALUE!</v>
      </c>
      <c r="P90" s="44" t="e">
        <f>IF(INT(TEXT(P89,"M"))=INT(TEXT($I$80,"M")),VLOOKUP($E$7,Data!DATA_MODEL,INT(TEXT(P89,"d"))+1+31+IF((MONTH(DATE(CalYear,1,60))-1)=1,29,28)+31+30+31+30+31+31+30,0),"-")</f>
        <v>#VALUE!</v>
      </c>
      <c r="Q90" s="55"/>
    </row>
    <row r="91" spans="1:17" x14ac:dyDescent="0.25">
      <c r="A91" s="2">
        <v>6</v>
      </c>
      <c r="B91" s="48" t="e">
        <f t="array" ref="B91:H91">Days+DATE(CalYear,MONTH($A$80),1)-WEEKDAY(DATE(CalYear,MONTH($A$80),1),(WeekStart="Monday")+1)+$A91*7-6</f>
        <v>#VALUE!</v>
      </c>
      <c r="C91" s="48" t="e">
        <v>#VALUE!</v>
      </c>
      <c r="D91" s="48" t="e">
        <v>#VALUE!</v>
      </c>
      <c r="E91" s="48" t="e">
        <v>#VALUE!</v>
      </c>
      <c r="F91" s="48" t="e">
        <v>#VALUE!</v>
      </c>
      <c r="G91" s="48" t="e">
        <v>#VALUE!</v>
      </c>
      <c r="H91" s="48" t="e">
        <v>#VALUE!</v>
      </c>
      <c r="I91" s="47"/>
      <c r="J91" s="48" t="e">
        <f t="array" ref="J91:P91">Days+DATE(CalYear,MONTH($I$80),1)-WEEKDAY(DATE(CalYear,MONTH($I$80),1),(WeekStart="Monday")+1)+$A91*7-6</f>
        <v>#VALUE!</v>
      </c>
      <c r="K91" s="48" t="e">
        <v>#VALUE!</v>
      </c>
      <c r="L91" s="48" t="e">
        <v>#VALUE!</v>
      </c>
      <c r="M91" s="48" t="e">
        <v>#VALUE!</v>
      </c>
      <c r="N91" s="48" t="e">
        <v>#VALUE!</v>
      </c>
      <c r="O91" s="48" t="e">
        <v>#VALUE!</v>
      </c>
      <c r="P91" s="48" t="e">
        <v>#VALUE!</v>
      </c>
      <c r="Q91" s="49"/>
    </row>
    <row r="92" spans="1:17" s="45" customFormat="1" ht="12.75" x14ac:dyDescent="0.2">
      <c r="A92" s="67"/>
      <c r="B92" s="44" t="e">
        <f>IF(INT(TEXT(B91,"M"))=INT(TEXT($A$80,"M")),VLOOKUP($E$7,Data!DATA_MODEL,INT(TEXT(B91,"d"))+1+31+IF((MONTH(DATE(CalYear,1,60))-1)=1,29,28)+31+30+31+30+31+31,0),"-")</f>
        <v>#VALUE!</v>
      </c>
      <c r="C92" s="44" t="e">
        <f>IF(INT(TEXT(C91,"M"))=INT(TEXT($A$80,"M")),VLOOKUP($E$7,Data!DATA_MODEL,INT(TEXT(C91,"d"))+1+31+IF((MONTH(DATE(CalYear,1,60))-1)=1,29,28)+31+30+31+30+31+31,0),"-")</f>
        <v>#VALUE!</v>
      </c>
      <c r="D92" s="44" t="e">
        <f>IF(INT(TEXT(D91,"M"))=INT(TEXT($A$80,"M")),VLOOKUP($E$7,Data!DATA_MODEL,INT(TEXT(D91,"d"))+1+31+IF((MONTH(DATE(CalYear,1,60))-1)=1,29,28)+31+30+31+30+31+31,0),"-")</f>
        <v>#VALUE!</v>
      </c>
      <c r="E92" s="44" t="e">
        <f>IF(INT(TEXT(E91,"M"))=INT(TEXT($A$80,"M")),VLOOKUP($E$7,Data!DATA_MODEL,INT(TEXT(E91,"d"))+1+31+IF((MONTH(DATE(CalYear,1,60))-1)=1,29,28)+31+30+31+30+31+31,0),"-")</f>
        <v>#VALUE!</v>
      </c>
      <c r="F92" s="44" t="e">
        <f>IF(INT(TEXT(F91,"M"))=INT(TEXT($A$80,"M")),VLOOKUP($E$7,Data!DATA_MODEL,INT(TEXT(F91,"d"))+1+31+IF((MONTH(DATE(CalYear,1,60))-1)=1,29,28)+31+30+31+30+31+31,0),"-")</f>
        <v>#VALUE!</v>
      </c>
      <c r="G92" s="44" t="e">
        <f>IF(INT(TEXT(G91,"M"))=INT(TEXT($A$80,"M")),VLOOKUP($E$7,Data!DATA_MODEL,INT(TEXT(G91,"d"))+1+31+IF((MONTH(DATE(CalYear,1,60))-1)=1,29,28)+31+30+31+30+31+31,0),"-")</f>
        <v>#VALUE!</v>
      </c>
      <c r="H92" s="44" t="e">
        <f>IF(INT(TEXT(H91,"M"))=INT(TEXT($A$80,"M")),VLOOKUP($E$7,Data!DATA_MODEL,INT(TEXT(H91,"d"))+1+31+IF((MONTH(DATE(CalYear,1,60))-1)=1,29,28)+31+30+31+30+31+31,0),"-")</f>
        <v>#VALUE!</v>
      </c>
      <c r="I92" s="54"/>
      <c r="J92" s="44" t="e">
        <f>IF(INT(TEXT(J91,"M"))=INT(TEXT($I$80,"M")),VLOOKUP($E$7,Data!DATA_MODEL,INT(TEXT(J91,"d"))+1+31+IF((MONTH(DATE(CalYear,1,60))-1)=1,29,28)+31+30+31+30+31+31+30,0),"-")</f>
        <v>#VALUE!</v>
      </c>
      <c r="K92" s="44" t="e">
        <f>IF(INT(TEXT(K91,"M"))=INT(TEXT($I$80,"M")),VLOOKUP($E$7,Data!DATA_MODEL,INT(TEXT(K91,"d"))+1+31+IF((MONTH(DATE(CalYear,1,60))-1)=1,29,28)+31+30+31+30+31+31+30,0),"-")</f>
        <v>#VALUE!</v>
      </c>
      <c r="L92" s="44" t="e">
        <f>IF(INT(TEXT(L91,"M"))=INT(TEXT($I$80,"M")),VLOOKUP($E$7,Data!DATA_MODEL,INT(TEXT(L91,"d"))+1+31+IF((MONTH(DATE(CalYear,1,60))-1)=1,29,28)+31+30+31+30+31+31+30,0),"-")</f>
        <v>#VALUE!</v>
      </c>
      <c r="M92" s="44" t="e">
        <f>IF(INT(TEXT(M91,"M"))=INT(TEXT($I$80,"M")),VLOOKUP($E$7,Data!DATA_MODEL,INT(TEXT(M91,"d"))+1+31+IF((MONTH(DATE(CalYear,1,60))-1)=1,29,28)+31+30+31+30+31+31+30,0),"-")</f>
        <v>#VALUE!</v>
      </c>
      <c r="N92" s="44" t="e">
        <f>IF(INT(TEXT(N91,"M"))=INT(TEXT($I$80,"M")),VLOOKUP($E$7,Data!DATA_MODEL,INT(TEXT(N91,"d"))+1+31+IF((MONTH(DATE(CalYear,1,60))-1)=1,29,28)+31+30+31+30+31+31+30,0),"-")</f>
        <v>#VALUE!</v>
      </c>
      <c r="O92" s="44" t="e">
        <f>IF(INT(TEXT(O91,"M"))=INT(TEXT($I$80,"M")),VLOOKUP($E$7,Data!DATA_MODEL,INT(TEXT(O91,"d"))+1+31+IF((MONTH(DATE(CalYear,1,60))-1)=1,29,28)+31+30+31+30+31+31+30,0),"-")</f>
        <v>#VALUE!</v>
      </c>
      <c r="P92" s="44" t="e">
        <f>IF(INT(TEXT(P91,"M"))=INT(TEXT($I$80,"M")),VLOOKUP($E$7,Data!DATA_MODEL,INT(TEXT(P91,"d"))+1+31+IF((MONTH(DATE(CalYear,1,60))-1)=1,29,28)+31+30+31+30+31+31+30,0),"-")</f>
        <v>#VALUE!</v>
      </c>
      <c r="Q92" s="55"/>
    </row>
    <row r="93" spans="1:17" ht="6.75" customHeight="1" x14ac:dyDescent="0.25">
      <c r="A93" s="37"/>
      <c r="B93" s="61"/>
      <c r="C93" s="61"/>
      <c r="D93" s="61"/>
      <c r="E93" s="61"/>
      <c r="F93" s="61"/>
      <c r="G93" s="61"/>
      <c r="H93" s="61"/>
      <c r="I93" s="62"/>
      <c r="J93" s="61"/>
      <c r="K93" s="61"/>
      <c r="L93" s="61"/>
      <c r="M93" s="61"/>
      <c r="N93" s="61"/>
      <c r="O93" s="61"/>
      <c r="P93" s="61"/>
    </row>
    <row r="94" spans="1:17" ht="15.75" thickBot="1" x14ac:dyDescent="0.3">
      <c r="A94" s="37"/>
      <c r="B94" s="103" t="e">
        <f>UPPER(TEXT(A95,"MMMM"))</f>
        <v>#VALUE!</v>
      </c>
      <c r="C94" s="103"/>
      <c r="D94" s="103"/>
      <c r="E94" s="103"/>
      <c r="F94" s="103"/>
      <c r="G94" s="103"/>
      <c r="H94" s="103"/>
      <c r="I94" s="57"/>
      <c r="J94" s="103" t="e">
        <f>UPPER(TEXT(I95,"MMMM"))</f>
        <v>#VALUE!</v>
      </c>
      <c r="K94" s="103"/>
      <c r="L94" s="103"/>
      <c r="M94" s="103"/>
      <c r="N94" s="103"/>
      <c r="O94" s="103"/>
      <c r="P94" s="103"/>
    </row>
    <row r="95" spans="1:17" x14ac:dyDescent="0.25">
      <c r="A95" s="58" t="e">
        <f>DATE(CalYear,11,1)</f>
        <v>#VALUE!</v>
      </c>
      <c r="B95" s="6" t="str">
        <f t="shared" ref="B95:H95" si="10">CHOOSE(COLUMN(A$16)+(WeekStart="Monday"),"S","M","T","W","T","F","S","S")</f>
        <v>S</v>
      </c>
      <c r="C95" s="6" t="str">
        <f t="shared" si="10"/>
        <v>M</v>
      </c>
      <c r="D95" s="6" t="str">
        <f t="shared" si="10"/>
        <v>T</v>
      </c>
      <c r="E95" s="6" t="str">
        <f t="shared" si="10"/>
        <v>W</v>
      </c>
      <c r="F95" s="6" t="str">
        <f t="shared" si="10"/>
        <v>T</v>
      </c>
      <c r="G95" s="6" t="str">
        <f t="shared" si="10"/>
        <v>F</v>
      </c>
      <c r="H95" s="6" t="str">
        <f t="shared" si="10"/>
        <v>S</v>
      </c>
      <c r="I95" s="58" t="e">
        <f>DATE(CalYear,12,1)</f>
        <v>#VALUE!</v>
      </c>
      <c r="J95" s="6" t="str">
        <f t="shared" ref="J95:P95" si="11">CHOOSE(COLUMN(A$16)+(WeekStart="Monday"),"S","M","T","W","T","F","S","S")</f>
        <v>S</v>
      </c>
      <c r="K95" s="6" t="str">
        <f t="shared" si="11"/>
        <v>M</v>
      </c>
      <c r="L95" s="6" t="str">
        <f t="shared" si="11"/>
        <v>T</v>
      </c>
      <c r="M95" s="6" t="str">
        <f t="shared" si="11"/>
        <v>W</v>
      </c>
      <c r="N95" s="6" t="str">
        <f t="shared" si="11"/>
        <v>T</v>
      </c>
      <c r="O95" s="6" t="str">
        <f t="shared" si="11"/>
        <v>F</v>
      </c>
      <c r="P95" s="6" t="str">
        <f t="shared" si="11"/>
        <v>S</v>
      </c>
      <c r="Q95" s="38"/>
    </row>
    <row r="96" spans="1:17" x14ac:dyDescent="0.25">
      <c r="A96" s="37"/>
      <c r="B96" s="42" t="e">
        <f t="array" ref="B96:H96">Days+DATE(CalYear,MONTH($A$95),1)-WEEKDAY(DATE(CalYear,MONTH($A$95),1),(WeekStart="Monday")+1)+$A81*7-6</f>
        <v>#VALUE!</v>
      </c>
      <c r="C96" s="42" t="e">
        <v>#VALUE!</v>
      </c>
      <c r="D96" s="42" t="e">
        <v>#VALUE!</v>
      </c>
      <c r="E96" s="42" t="e">
        <v>#VALUE!</v>
      </c>
      <c r="F96" s="42" t="e">
        <v>#VALUE!</v>
      </c>
      <c r="G96" s="42" t="e">
        <v>#VALUE!</v>
      </c>
      <c r="H96" s="42" t="e">
        <v>#VALUE!</v>
      </c>
      <c r="I96" s="41"/>
      <c r="J96" s="42" t="e">
        <f t="array" ref="J96:P96">Days+DATE(CalYear,MONTH($I$95),1)-WEEKDAY(DATE(CalYear,MONTH($I$95),1),(WeekStart="Monday")+1)+$A81*7-6</f>
        <v>#VALUE!</v>
      </c>
      <c r="K96" s="42" t="e">
        <v>#VALUE!</v>
      </c>
      <c r="L96" s="42" t="e">
        <v>#VALUE!</v>
      </c>
      <c r="M96" s="42" t="e">
        <v>#VALUE!</v>
      </c>
      <c r="N96" s="42" t="e">
        <v>#VALUE!</v>
      </c>
      <c r="O96" s="42" t="e">
        <v>#VALUE!</v>
      </c>
      <c r="P96" s="42" t="e">
        <v>#VALUE!</v>
      </c>
    </row>
    <row r="97" spans="1:16" s="45" customFormat="1" ht="12.75" x14ac:dyDescent="0.2">
      <c r="A97" s="68"/>
      <c r="B97" s="44" t="e">
        <f>IF(INT(TEXT(B96,"M"))=INT(TEXT($A$95,"M")),VLOOKUP($E$7,Data!DATA_MODEL,INT(TEXT(B96,"d"))+1+31+IF((MONTH(DATE(CalYear,1,60))-1)=1,29,28)+31+30+31+30+31+31+30+31,0),"-")</f>
        <v>#VALUE!</v>
      </c>
      <c r="C97" s="44" t="e">
        <f>IF(INT(TEXT(C96,"M"))=INT(TEXT($A$95,"M")),VLOOKUP($E$7,Data!DATA_MODEL,INT(TEXT(C96,"d"))+1+31+IF((MONTH(DATE(CalYear,1,60))-1)=1,29,28)+31+30+31+30+31+31+30+31,0),"-")</f>
        <v>#VALUE!</v>
      </c>
      <c r="D97" s="44" t="e">
        <f>IF(INT(TEXT(D96,"M"))=INT(TEXT($A$95,"M")),VLOOKUP($E$7,Data!DATA_MODEL,INT(TEXT(D96,"d"))+1+31+IF((MONTH(DATE(CalYear,1,60))-1)=1,29,28)+31+30+31+30+31+31+30+31,0),"-")</f>
        <v>#VALUE!</v>
      </c>
      <c r="E97" s="44" t="e">
        <f>IF(INT(TEXT(E96,"M"))=INT(TEXT($A$95,"M")),VLOOKUP($E$7,Data!DATA_MODEL,INT(TEXT(E96,"d"))+1+31+IF((MONTH(DATE(CalYear,1,60))-1)=1,29,28)+31+30+31+30+31+31+30+31,0),"-")</f>
        <v>#VALUE!</v>
      </c>
      <c r="F97" s="44" t="e">
        <f>IF(INT(TEXT(F96,"M"))=INT(TEXT($A$95,"M")),VLOOKUP($E$7,Data!DATA_MODEL,INT(TEXT(F96,"d"))+1+31+IF((MONTH(DATE(CalYear,1,60))-1)=1,29,28)+31+30+31+30+31+31+30+31,0),"-")</f>
        <v>#VALUE!</v>
      </c>
      <c r="G97" s="44" t="e">
        <f>IF(INT(TEXT(G96,"M"))=INT(TEXT($A$95,"M")),VLOOKUP($E$7,Data!DATA_MODEL,INT(TEXT(G96,"d"))+1+31+IF((MONTH(DATE(CalYear,1,60))-1)=1,29,28)+31+30+31+30+31+31+30+31,0),"-")</f>
        <v>#VALUE!</v>
      </c>
      <c r="H97" s="44" t="e">
        <f>IF(INT(TEXT(H96,"M"))=INT(TEXT($A$95,"M")),VLOOKUP($E$7,Data!DATA_MODEL,INT(TEXT(H96,"d"))+1+31+IF((MONTH(DATE(CalYear,1,60))-1)=1,29,28)+31+30+31+30+31+31+30+31,0),"-")</f>
        <v>#VALUE!</v>
      </c>
      <c r="I97" s="43"/>
      <c r="J97" s="44" t="e">
        <f>IF(INT(TEXT(J96,"M"))=INT(TEXT($I$95,"M")),VLOOKUP($E$7,Data!DATA_MODEL,INT(TEXT(J96,"d"))+1+31+IF((MONTH(DATE(CalYear,1,60))-1)=1,29,28)+31+30+31+30+31+31+30+31+30,0),"-")</f>
        <v>#VALUE!</v>
      </c>
      <c r="K97" s="44" t="e">
        <f>IF(INT(TEXT(K96,"M"))=INT(TEXT($I$95,"M")),VLOOKUP($E$7,Data!DATA_MODEL,INT(TEXT(K96,"d"))+1+31+IF((MONTH(DATE(CalYear,1,60))-1)=1,29,28)+31+30+31+30+31+31+30+31+30,0),"-")</f>
        <v>#VALUE!</v>
      </c>
      <c r="L97" s="44" t="e">
        <f>IF(INT(TEXT(L96,"M"))=INT(TEXT($I$95,"M")),VLOOKUP($E$7,Data!DATA_MODEL,INT(TEXT(L96,"d"))+1+31+IF((MONTH(DATE(CalYear,1,60))-1)=1,29,28)+31+30+31+30+31+31+30+31+30,0),"-")</f>
        <v>#VALUE!</v>
      </c>
      <c r="M97" s="44" t="e">
        <f>IF(INT(TEXT(M96,"M"))=INT(TEXT($I$95,"M")),VLOOKUP($E$7,Data!DATA_MODEL,INT(TEXT(M96,"d"))+1+31+IF((MONTH(DATE(CalYear,1,60))-1)=1,29,28)+31+30+31+30+31+31+30+31+30,0),"-")</f>
        <v>#VALUE!</v>
      </c>
      <c r="N97" s="44" t="e">
        <f>IF(INT(TEXT(N96,"M"))=INT(TEXT($I$95,"M")),VLOOKUP($E$7,Data!DATA_MODEL,INT(TEXT(N96,"d"))+1+31+IF((MONTH(DATE(CalYear,1,60))-1)=1,29,28)+31+30+31+30+31+31+30+31+30,0),"-")</f>
        <v>#VALUE!</v>
      </c>
      <c r="O97" s="44" t="e">
        <f>IF(INT(TEXT(O96,"M"))=INT(TEXT($I$95,"M")),VLOOKUP($E$7,Data!DATA_MODEL,INT(TEXT(O96,"d"))+1+31+IF((MONTH(DATE(CalYear,1,60))-1)=1,29,28)+31+30+31+30+31+31+30+31+30,0),"-")</f>
        <v>#VALUE!</v>
      </c>
      <c r="P97" s="44" t="e">
        <f>IF(INT(TEXT(P96,"M"))=INT(TEXT($I$95,"M")),VLOOKUP($E$7,Data!DATA_MODEL,INT(TEXT(P96,"d"))+1+31+IF((MONTH(DATE(CalYear,1,60))-1)=1,29,28)+31+30+31+30+31+31+30+31+30,0),"-")</f>
        <v>#VALUE!</v>
      </c>
    </row>
    <row r="98" spans="1:16" x14ac:dyDescent="0.25">
      <c r="A98" s="37"/>
      <c r="B98" s="48" t="e">
        <f t="array" ref="B98:H98">Days+DATE(CalYear,MONTH($A$95),1)-WEEKDAY(DATE(CalYear,MONTH($A$95),1),(WeekStart="Monday")+1)+$A83*7-6</f>
        <v>#VALUE!</v>
      </c>
      <c r="C98" s="48" t="e">
        <v>#VALUE!</v>
      </c>
      <c r="D98" s="48" t="e">
        <v>#VALUE!</v>
      </c>
      <c r="E98" s="48" t="e">
        <v>#VALUE!</v>
      </c>
      <c r="F98" s="48" t="e">
        <v>#VALUE!</v>
      </c>
      <c r="G98" s="48" t="e">
        <v>#VALUE!</v>
      </c>
      <c r="H98" s="48" t="e">
        <v>#VALUE!</v>
      </c>
      <c r="I98" s="47"/>
      <c r="J98" s="48" t="e">
        <f t="array" ref="J98:P98">Days+DATE(CalYear,MONTH($I$95),1)-WEEKDAY(DATE(CalYear,MONTH($I$95),1),(WeekStart="Monday")+1)+$A83*7-6</f>
        <v>#VALUE!</v>
      </c>
      <c r="K98" s="48" t="e">
        <v>#VALUE!</v>
      </c>
      <c r="L98" s="48" t="e">
        <v>#VALUE!</v>
      </c>
      <c r="M98" s="48" t="e">
        <v>#VALUE!</v>
      </c>
      <c r="N98" s="48" t="e">
        <v>#VALUE!</v>
      </c>
      <c r="O98" s="48" t="e">
        <v>#VALUE!</v>
      </c>
      <c r="P98" s="48" t="e">
        <v>#VALUE!</v>
      </c>
    </row>
    <row r="99" spans="1:16" s="45" customFormat="1" ht="12.75" x14ac:dyDescent="0.2">
      <c r="A99" s="68"/>
      <c r="B99" s="44" t="e">
        <f>IF(INT(TEXT(B98,"M"))=INT(TEXT($A$95,"M")),VLOOKUP($E$7,Data!DATA_MODEL,INT(TEXT(B98,"d"))+1+31+IF((MONTH(DATE(CalYear,1,60))-1)=1,29,28)+31+30+31+30+31+31+30+31,0),"-")</f>
        <v>#VALUE!</v>
      </c>
      <c r="C99" s="44" t="e">
        <f>IF(INT(TEXT(C98,"M"))=INT(TEXT($A$95,"M")),VLOOKUP($E$7,Data!DATA_MODEL,INT(TEXT(C98,"d"))+1+31+IF((MONTH(DATE(CalYear,1,60))-1)=1,29,28)+31+30+31+30+31+31+30+31,0),"-")</f>
        <v>#VALUE!</v>
      </c>
      <c r="D99" s="44" t="e">
        <f>IF(INT(TEXT(D98,"M"))=INT(TEXT($A$95,"M")),VLOOKUP($E$7,Data!DATA_MODEL,INT(TEXT(D98,"d"))+1+31+IF((MONTH(DATE(CalYear,1,60))-1)=1,29,28)+31+30+31+30+31+31+30+31,0),"-")</f>
        <v>#VALUE!</v>
      </c>
      <c r="E99" s="44" t="e">
        <f>IF(INT(TEXT(E98,"M"))=INT(TEXT($A$95,"M")),VLOOKUP($E$7,Data!DATA_MODEL,INT(TEXT(E98,"d"))+1+31+IF((MONTH(DATE(CalYear,1,60))-1)=1,29,28)+31+30+31+30+31+31+30+31,0),"-")</f>
        <v>#VALUE!</v>
      </c>
      <c r="F99" s="44" t="e">
        <f>IF(INT(TEXT(F98,"M"))=INT(TEXT($A$95,"M")),VLOOKUP($E$7,Data!DATA_MODEL,INT(TEXT(F98,"d"))+1+31+IF((MONTH(DATE(CalYear,1,60))-1)=1,29,28)+31+30+31+30+31+31+30+31,0),"-")</f>
        <v>#VALUE!</v>
      </c>
      <c r="G99" s="44" t="e">
        <f>IF(INT(TEXT(G98,"M"))=INT(TEXT($A$95,"M")),VLOOKUP($E$7,Data!DATA_MODEL,INT(TEXT(G98,"d"))+1+31+IF((MONTH(DATE(CalYear,1,60))-1)=1,29,28)+31+30+31+30+31+31+30+31,0),"-")</f>
        <v>#VALUE!</v>
      </c>
      <c r="H99" s="44" t="e">
        <f>IF(INT(TEXT(H98,"M"))=INT(TEXT($A$95,"M")),VLOOKUP($E$7,Data!DATA_MODEL,INT(TEXT(H98,"d"))+1+31+IF((MONTH(DATE(CalYear,1,60))-1)=1,29,28)+31+30+31+30+31+31+30+31,0),"-")</f>
        <v>#VALUE!</v>
      </c>
      <c r="I99" s="54"/>
      <c r="J99" s="44" t="e">
        <f>IF(INT(TEXT(J98,"M"))=INT(TEXT($I$95,"M")),VLOOKUP($E$7,Data!DATA_MODEL,INT(TEXT(J98,"d"))+1+31+IF((MONTH(DATE(CalYear,1,60))-1)=1,29,28)+31+30+31+30+31+31+30+31+30,0),"-")</f>
        <v>#VALUE!</v>
      </c>
      <c r="K99" s="44" t="e">
        <f>IF(INT(TEXT(K98,"M"))=INT(TEXT($I$95,"M")),VLOOKUP($E$7,Data!DATA_MODEL,INT(TEXT(K98,"d"))+1+31+IF((MONTH(DATE(CalYear,1,60))-1)=1,29,28)+31+30+31+30+31+31+30+31+30,0),"-")</f>
        <v>#VALUE!</v>
      </c>
      <c r="L99" s="44" t="e">
        <f>IF(INT(TEXT(L98,"M"))=INT(TEXT($I$95,"M")),VLOOKUP($E$7,Data!DATA_MODEL,INT(TEXT(L98,"d"))+1+31+IF((MONTH(DATE(CalYear,1,60))-1)=1,29,28)+31+30+31+30+31+31+30+31+30,0),"-")</f>
        <v>#VALUE!</v>
      </c>
      <c r="M99" s="44" t="e">
        <f>IF(INT(TEXT(M98,"M"))=INT(TEXT($I$95,"M")),VLOOKUP($E$7,Data!DATA_MODEL,INT(TEXT(M98,"d"))+1+31+IF((MONTH(DATE(CalYear,1,60))-1)=1,29,28)+31+30+31+30+31+31+30+31+30,0),"-")</f>
        <v>#VALUE!</v>
      </c>
      <c r="N99" s="44" t="e">
        <f>IF(INT(TEXT(N98,"M"))=INT(TEXT($I$95,"M")),VLOOKUP($E$7,Data!DATA_MODEL,INT(TEXT(N98,"d"))+1+31+IF((MONTH(DATE(CalYear,1,60))-1)=1,29,28)+31+30+31+30+31+31+30+31+30,0),"-")</f>
        <v>#VALUE!</v>
      </c>
      <c r="O99" s="44" t="e">
        <f>IF(INT(TEXT(O98,"M"))=INT(TEXT($I$95,"M")),VLOOKUP($E$7,Data!DATA_MODEL,INT(TEXT(O98,"d"))+1+31+IF((MONTH(DATE(CalYear,1,60))-1)=1,29,28)+31+30+31+30+31+31+30+31+30,0),"-")</f>
        <v>#VALUE!</v>
      </c>
      <c r="P99" s="44" t="e">
        <f>IF(INT(TEXT(P98,"M"))=INT(TEXT($I$95,"M")),VLOOKUP($E$7,Data!DATA_MODEL,INT(TEXT(P98,"d"))+1+31+IF((MONTH(DATE(CalYear,1,60))-1)=1,29,28)+31+30+31+30+31+31+30+31+30,0),"-")</f>
        <v>#VALUE!</v>
      </c>
    </row>
    <row r="100" spans="1:16" x14ac:dyDescent="0.25">
      <c r="A100" s="37"/>
      <c r="B100" s="48" t="e">
        <f t="array" ref="B100:H100">Days+DATE(CalYear,MONTH($A$95),1)-WEEKDAY(DATE(CalYear,MONTH($A$95),1),(WeekStart="Monday")+1)+$A85*7-6</f>
        <v>#VALUE!</v>
      </c>
      <c r="C100" s="48" t="e">
        <v>#VALUE!</v>
      </c>
      <c r="D100" s="48" t="e">
        <v>#VALUE!</v>
      </c>
      <c r="E100" s="48" t="e">
        <v>#VALUE!</v>
      </c>
      <c r="F100" s="48" t="e">
        <v>#VALUE!</v>
      </c>
      <c r="G100" s="48" t="e">
        <v>#VALUE!</v>
      </c>
      <c r="H100" s="48" t="e">
        <v>#VALUE!</v>
      </c>
      <c r="I100" s="56"/>
      <c r="J100" s="48" t="e">
        <f t="array" ref="J100:P100">Days+DATE(CalYear,MONTH($I$95),1)-WEEKDAY(DATE(CalYear,MONTH($I$95),1),(WeekStart="Monday")+1)+$A85*7-6</f>
        <v>#VALUE!</v>
      </c>
      <c r="K100" s="48" t="e">
        <v>#VALUE!</v>
      </c>
      <c r="L100" s="48" t="e">
        <v>#VALUE!</v>
      </c>
      <c r="M100" s="48" t="e">
        <v>#VALUE!</v>
      </c>
      <c r="N100" s="48" t="e">
        <v>#VALUE!</v>
      </c>
      <c r="O100" s="48" t="e">
        <v>#VALUE!</v>
      </c>
      <c r="P100" s="48" t="e">
        <v>#VALUE!</v>
      </c>
    </row>
    <row r="101" spans="1:16" s="45" customFormat="1" ht="12.75" x14ac:dyDescent="0.2">
      <c r="A101" s="68"/>
      <c r="B101" s="44" t="e">
        <f>IF(INT(TEXT(B100,"M"))=INT(TEXT($A$95,"M")),VLOOKUP($E$7,Data!DATA_MODEL,INT(TEXT(B100,"d"))+1+31+IF((MONTH(DATE(CalYear,1,60))-1)=1,29,28)+31+30+31+30+31+31+30+31,0),"-")</f>
        <v>#VALUE!</v>
      </c>
      <c r="C101" s="44" t="e">
        <f>IF(INT(TEXT(C100,"M"))=INT(TEXT($A$95,"M")),VLOOKUP($E$7,Data!DATA_MODEL,INT(TEXT(C100,"d"))+1+31+IF((MONTH(DATE(CalYear,1,60))-1)=1,29,28)+31+30+31+30+31+31+30+31,0),"-")</f>
        <v>#VALUE!</v>
      </c>
      <c r="D101" s="44" t="e">
        <f>IF(INT(TEXT(D100,"M"))=INT(TEXT($A$95,"M")),VLOOKUP($E$7,Data!DATA_MODEL,INT(TEXT(D100,"d"))+1+31+IF((MONTH(DATE(CalYear,1,60))-1)=1,29,28)+31+30+31+30+31+31+30+31,0),"-")</f>
        <v>#VALUE!</v>
      </c>
      <c r="E101" s="44" t="e">
        <f>IF(INT(TEXT(E100,"M"))=INT(TEXT($A$95,"M")),VLOOKUP($E$7,Data!DATA_MODEL,INT(TEXT(E100,"d"))+1+31+IF((MONTH(DATE(CalYear,1,60))-1)=1,29,28)+31+30+31+30+31+31+30+31,0),"-")</f>
        <v>#VALUE!</v>
      </c>
      <c r="F101" s="44" t="e">
        <f>IF(INT(TEXT(F100,"M"))=INT(TEXT($A$95,"M")),VLOOKUP($E$7,Data!DATA_MODEL,INT(TEXT(F100,"d"))+1+31+IF((MONTH(DATE(CalYear,1,60))-1)=1,29,28)+31+30+31+30+31+31+30+31,0),"-")</f>
        <v>#VALUE!</v>
      </c>
      <c r="G101" s="44" t="e">
        <f>IF(INT(TEXT(G100,"M"))=INT(TEXT($A$95,"M")),VLOOKUP($E$7,Data!DATA_MODEL,INT(TEXT(G100,"d"))+1+31+IF((MONTH(DATE(CalYear,1,60))-1)=1,29,28)+31+30+31+30+31+31+30+31,0),"-")</f>
        <v>#VALUE!</v>
      </c>
      <c r="H101" s="44" t="e">
        <f>IF(INT(TEXT(H100,"M"))=INT(TEXT($A$95,"M")),VLOOKUP($E$7,Data!DATA_MODEL,INT(TEXT(H100,"d"))+1+31+IF((MONTH(DATE(CalYear,1,60))-1)=1,29,28)+31+30+31+30+31+31+30+31,0),"-")</f>
        <v>#VALUE!</v>
      </c>
      <c r="I101" s="63"/>
      <c r="J101" s="44" t="e">
        <f>IF(INT(TEXT(J100,"M"))=INT(TEXT($I$95,"M")),VLOOKUP($E$7,Data!DATA_MODEL,INT(TEXT(J100,"d"))+1+31+IF((MONTH(DATE(CalYear,1,60))-1)=1,29,28)+31+30+31+30+31+31+30+31+30,0),"-")</f>
        <v>#VALUE!</v>
      </c>
      <c r="K101" s="44" t="e">
        <f>IF(INT(TEXT(K100,"M"))=INT(TEXT($I$95,"M")),VLOOKUP($E$7,Data!DATA_MODEL,INT(TEXT(K100,"d"))+1+31+IF((MONTH(DATE(CalYear,1,60))-1)=1,29,28)+31+30+31+30+31+31+30+31+30,0),"-")</f>
        <v>#VALUE!</v>
      </c>
      <c r="L101" s="44" t="e">
        <f>IF(INT(TEXT(L100,"M"))=INT(TEXT($I$95,"M")),VLOOKUP($E$7,Data!DATA_MODEL,INT(TEXT(L100,"d"))+1+31+IF((MONTH(DATE(CalYear,1,60))-1)=1,29,28)+31+30+31+30+31+31+30+31+30,0),"-")</f>
        <v>#VALUE!</v>
      </c>
      <c r="M101" s="44" t="e">
        <f>IF(INT(TEXT(M100,"M"))=INT(TEXT($I$95,"M")),VLOOKUP($E$7,Data!DATA_MODEL,INT(TEXT(M100,"d"))+1+31+IF((MONTH(DATE(CalYear,1,60))-1)=1,29,28)+31+30+31+30+31+31+30+31+30,0),"-")</f>
        <v>#VALUE!</v>
      </c>
      <c r="N101" s="44" t="e">
        <f>IF(INT(TEXT(N100,"M"))=INT(TEXT($I$95,"M")),VLOOKUP($E$7,Data!DATA_MODEL,INT(TEXT(N100,"d"))+1+31+IF((MONTH(DATE(CalYear,1,60))-1)=1,29,28)+31+30+31+30+31+31+30+31+30,0),"-")</f>
        <v>#VALUE!</v>
      </c>
      <c r="O101" s="44" t="e">
        <f>IF(INT(TEXT(O100,"M"))=INT(TEXT($I$95,"M")),VLOOKUP($E$7,Data!DATA_MODEL,INT(TEXT(O100,"d"))+1+31+IF((MONTH(DATE(CalYear,1,60))-1)=1,29,28)+31+30+31+30+31+31+30+31+30,0),"-")</f>
        <v>#VALUE!</v>
      </c>
      <c r="P101" s="44" t="e">
        <f>IF(INT(TEXT(P100,"M"))=INT(TEXT($I$95,"M")),VLOOKUP($E$7,Data!DATA_MODEL,INT(TEXT(P100,"d"))+1+31+IF((MONTH(DATE(CalYear,1,60))-1)=1,29,28)+31+30+31+30+31+31+30+31+30,0),"-")</f>
        <v>#VALUE!</v>
      </c>
    </row>
    <row r="102" spans="1:16" x14ac:dyDescent="0.25">
      <c r="A102" s="37"/>
      <c r="B102" s="48" t="e">
        <f t="array" ref="B102:H102">Days+DATE(CalYear,MONTH($A$95),1)-WEEKDAY(DATE(CalYear,MONTH($A$95),1),(WeekStart="Monday")+1)+$A87*7-6</f>
        <v>#VALUE!</v>
      </c>
      <c r="C102" s="48" t="e">
        <v>#VALUE!</v>
      </c>
      <c r="D102" s="48" t="e">
        <v>#VALUE!</v>
      </c>
      <c r="E102" s="48" t="e">
        <v>#VALUE!</v>
      </c>
      <c r="F102" s="48" t="e">
        <v>#VALUE!</v>
      </c>
      <c r="G102" s="48" t="e">
        <v>#VALUE!</v>
      </c>
      <c r="H102" s="48" t="e">
        <v>#VALUE!</v>
      </c>
      <c r="I102" s="56"/>
      <c r="J102" s="48" t="e">
        <f t="array" ref="J102:P102">Days+DATE(CalYear,MONTH($I$95),1)-WEEKDAY(DATE(CalYear,MONTH($I$95),1),(WeekStart="Monday")+1)+$A87*7-6</f>
        <v>#VALUE!</v>
      </c>
      <c r="K102" s="48" t="e">
        <v>#VALUE!</v>
      </c>
      <c r="L102" s="48" t="e">
        <v>#VALUE!</v>
      </c>
      <c r="M102" s="48" t="e">
        <v>#VALUE!</v>
      </c>
      <c r="N102" s="48" t="e">
        <v>#VALUE!</v>
      </c>
      <c r="O102" s="48" t="e">
        <v>#VALUE!</v>
      </c>
      <c r="P102" s="48" t="e">
        <v>#VALUE!</v>
      </c>
    </row>
    <row r="103" spans="1:16" s="45" customFormat="1" ht="12.75" x14ac:dyDescent="0.2">
      <c r="A103" s="68"/>
      <c r="B103" s="44" t="e">
        <f>IF(INT(TEXT(B102,"M"))=INT(TEXT($A$95,"M")),VLOOKUP($E$7,Data!DATA_MODEL,INT(TEXT(B102,"d"))+1+31+IF((MONTH(DATE(CalYear,1,60))-1)=1,29,28)+31+30+31+30+31+31+30+31,0),"-")</f>
        <v>#VALUE!</v>
      </c>
      <c r="C103" s="44" t="e">
        <f>IF(INT(TEXT(C102,"M"))=INT(TEXT($A$95,"M")),VLOOKUP($E$7,Data!DATA_MODEL,INT(TEXT(C102,"d"))+1+31+IF((MONTH(DATE(CalYear,1,60))-1)=1,29,28)+31+30+31+30+31+31+30+31,0),"-")</f>
        <v>#VALUE!</v>
      </c>
      <c r="D103" s="44" t="e">
        <f>IF(INT(TEXT(D102,"M"))=INT(TEXT($A$95,"M")),VLOOKUP($E$7,Data!DATA_MODEL,INT(TEXT(D102,"d"))+1+31+IF((MONTH(DATE(CalYear,1,60))-1)=1,29,28)+31+30+31+30+31+31+30+31,0),"-")</f>
        <v>#VALUE!</v>
      </c>
      <c r="E103" s="44" t="e">
        <f>IF(INT(TEXT(E102,"M"))=INT(TEXT($A$95,"M")),VLOOKUP($E$7,Data!DATA_MODEL,INT(TEXT(E102,"d"))+1+31+IF((MONTH(DATE(CalYear,1,60))-1)=1,29,28)+31+30+31+30+31+31+30+31,0),"-")</f>
        <v>#VALUE!</v>
      </c>
      <c r="F103" s="44" t="e">
        <f>IF(INT(TEXT(F102,"M"))=INT(TEXT($A$95,"M")),VLOOKUP($E$7,Data!DATA_MODEL,INT(TEXT(F102,"d"))+1+31+IF((MONTH(DATE(CalYear,1,60))-1)=1,29,28)+31+30+31+30+31+31+30+31,0),"-")</f>
        <v>#VALUE!</v>
      </c>
      <c r="G103" s="44" t="e">
        <f>IF(INT(TEXT(G102,"M"))=INT(TEXT($A$95,"M")),VLOOKUP($E$7,Data!DATA_MODEL,INT(TEXT(G102,"d"))+1+31+IF((MONTH(DATE(CalYear,1,60))-1)=1,29,28)+31+30+31+30+31+31+30+31,0),"-")</f>
        <v>#VALUE!</v>
      </c>
      <c r="H103" s="44" t="e">
        <f>IF(INT(TEXT(H102,"M"))=INT(TEXT($A$95,"M")),VLOOKUP($E$7,Data!DATA_MODEL,INT(TEXT(H102,"d"))+1+31+IF((MONTH(DATE(CalYear,1,60))-1)=1,29,28)+31+30+31+30+31+31+30+31,0),"-")</f>
        <v>#VALUE!</v>
      </c>
      <c r="I103" s="63"/>
      <c r="J103" s="44" t="e">
        <f>IF(INT(TEXT(J102,"M"))=INT(TEXT($I$95,"M")),VLOOKUP($E$7,Data!DATA_MODEL,INT(TEXT(J102,"d"))+1+31+IF((MONTH(DATE(CalYear,1,60))-1)=1,29,28)+31+30+31+30+31+31+30+31+30,0),"-")</f>
        <v>#VALUE!</v>
      </c>
      <c r="K103" s="44" t="e">
        <f>IF(INT(TEXT(K102,"M"))=INT(TEXT($I$95,"M")),VLOOKUP($E$7,Data!DATA_MODEL,INT(TEXT(K102,"d"))+1+31+IF((MONTH(DATE(CalYear,1,60))-1)=1,29,28)+31+30+31+30+31+31+30+31+30,0),"-")</f>
        <v>#VALUE!</v>
      </c>
      <c r="L103" s="44" t="e">
        <f>IF(INT(TEXT(L102,"M"))=INT(TEXT($I$95,"M")),VLOOKUP($E$7,Data!DATA_MODEL,INT(TEXT(L102,"d"))+1+31+IF((MONTH(DATE(CalYear,1,60))-1)=1,29,28)+31+30+31+30+31+31+30+31+30,0),"-")</f>
        <v>#VALUE!</v>
      </c>
      <c r="M103" s="44" t="e">
        <f>IF(INT(TEXT(M102,"M"))=INT(TEXT($I$95,"M")),VLOOKUP($E$7,Data!DATA_MODEL,INT(TEXT(M102,"d"))+1+31+IF((MONTH(DATE(CalYear,1,60))-1)=1,29,28)+31+30+31+30+31+31+30+31+30,0),"-")</f>
        <v>#VALUE!</v>
      </c>
      <c r="N103" s="44" t="e">
        <f>IF(INT(TEXT(N102,"M"))=INT(TEXT($I$95,"M")),VLOOKUP($E$7,Data!DATA_MODEL,INT(TEXT(N102,"d"))+1+31+IF((MONTH(DATE(CalYear,1,60))-1)=1,29,28)+31+30+31+30+31+31+30+31+30,0),"-")</f>
        <v>#VALUE!</v>
      </c>
      <c r="O103" s="44" t="e">
        <f>IF(INT(TEXT(O102,"M"))=INT(TEXT($I$95,"M")),VLOOKUP($E$7,Data!DATA_MODEL,INT(TEXT(O102,"d"))+1+31+IF((MONTH(DATE(CalYear,1,60))-1)=1,29,28)+31+30+31+30+31+31+30+31+30,0),"-")</f>
        <v>#VALUE!</v>
      </c>
      <c r="P103" s="44" t="e">
        <f>IF(INT(TEXT(P102,"M"))=INT(TEXT($I$95,"M")),VLOOKUP($E$7,Data!DATA_MODEL,INT(TEXT(P102,"d"))+1+31+IF((MONTH(DATE(CalYear,1,60))-1)=1,29,28)+31+30+31+30+31+31+30+31+30,0),"-")</f>
        <v>#VALUE!</v>
      </c>
    </row>
    <row r="104" spans="1:16" x14ac:dyDescent="0.25">
      <c r="A104" s="37"/>
      <c r="B104" s="48" t="e">
        <f t="array" ref="B104:H104">Days+DATE(CalYear,MONTH($A$95),1)-WEEKDAY(DATE(CalYear,MONTH($A$95),1),(WeekStart="Monday")+1)+$A89*7-6</f>
        <v>#VALUE!</v>
      </c>
      <c r="C104" s="48" t="e">
        <v>#VALUE!</v>
      </c>
      <c r="D104" s="48" t="e">
        <v>#VALUE!</v>
      </c>
      <c r="E104" s="48" t="e">
        <v>#VALUE!</v>
      </c>
      <c r="F104" s="48" t="e">
        <v>#VALUE!</v>
      </c>
      <c r="G104" s="48" t="e">
        <v>#VALUE!</v>
      </c>
      <c r="H104" s="48" t="e">
        <v>#VALUE!</v>
      </c>
      <c r="I104" s="56"/>
      <c r="J104" s="48" t="e">
        <f t="array" ref="J104:P104">Days+DATE(CalYear,MONTH($I$95),1)-WEEKDAY(DATE(CalYear,MONTH($I$95),1),(WeekStart="Monday")+1)+$A89*7-6</f>
        <v>#VALUE!</v>
      </c>
      <c r="K104" s="48" t="e">
        <v>#VALUE!</v>
      </c>
      <c r="L104" s="48" t="e">
        <v>#VALUE!</v>
      </c>
      <c r="M104" s="48" t="e">
        <v>#VALUE!</v>
      </c>
      <c r="N104" s="48" t="e">
        <v>#VALUE!</v>
      </c>
      <c r="O104" s="48" t="e">
        <v>#VALUE!</v>
      </c>
      <c r="P104" s="48" t="e">
        <v>#VALUE!</v>
      </c>
    </row>
    <row r="105" spans="1:16" s="45" customFormat="1" ht="12.75" x14ac:dyDescent="0.2">
      <c r="A105" s="68"/>
      <c r="B105" s="44" t="e">
        <f>IF(INT(TEXT(B104,"M"))=INT(TEXT($A$95,"M")),VLOOKUP($E$7,Data!DATA_MODEL,INT(TEXT(B104,"d"))+1+31+IF((MONTH(DATE(CalYear,1,60))-1)=1,29,28)+31+30+31+30+31+31+30+31,0),"-")</f>
        <v>#VALUE!</v>
      </c>
      <c r="C105" s="44" t="e">
        <f>IF(INT(TEXT(C104,"M"))=INT(TEXT($A$95,"M")),VLOOKUP($E$7,Data!DATA_MODEL,INT(TEXT(C104,"d"))+1+31+IF((MONTH(DATE(CalYear,1,60))-1)=1,29,28)+31+30+31+30+31+31+30+31,0),"-")</f>
        <v>#VALUE!</v>
      </c>
      <c r="D105" s="44" t="e">
        <f>IF(INT(TEXT(D104,"M"))=INT(TEXT($A$95,"M")),VLOOKUP($E$7,Data!DATA_MODEL,INT(TEXT(D104,"d"))+1+31+IF((MONTH(DATE(CalYear,1,60))-1)=1,29,28)+31+30+31+30+31+31+30+31,0),"-")</f>
        <v>#VALUE!</v>
      </c>
      <c r="E105" s="44" t="e">
        <f>IF(INT(TEXT(E104,"M"))=INT(TEXT($A$95,"M")),VLOOKUP($E$7,Data!DATA_MODEL,INT(TEXT(E104,"d"))+1+31+IF((MONTH(DATE(CalYear,1,60))-1)=1,29,28)+31+30+31+30+31+31+30+31,0),"-")</f>
        <v>#VALUE!</v>
      </c>
      <c r="F105" s="44" t="e">
        <f>IF(INT(TEXT(F104,"M"))=INT(TEXT($A$95,"M")),VLOOKUP($E$7,Data!DATA_MODEL,INT(TEXT(F104,"d"))+1+31+IF((MONTH(DATE(CalYear,1,60))-1)=1,29,28)+31+30+31+30+31+31+30+31,0),"-")</f>
        <v>#VALUE!</v>
      </c>
      <c r="G105" s="44" t="e">
        <f>IF(INT(TEXT(G104,"M"))=INT(TEXT($A$95,"M")),VLOOKUP($E$7,Data!DATA_MODEL,INT(TEXT(G104,"d"))+1+31+IF((MONTH(DATE(CalYear,1,60))-1)=1,29,28)+31+30+31+30+31+31+30+31,0),"-")</f>
        <v>#VALUE!</v>
      </c>
      <c r="H105" s="44" t="e">
        <f>IF(INT(TEXT(H104,"M"))=INT(TEXT($A$95,"M")),VLOOKUP($E$7,Data!DATA_MODEL,INT(TEXT(H104,"d"))+1+31+IF((MONTH(DATE(CalYear,1,60))-1)=1,29,28)+31+30+31+30+31+31+30+31,0),"-")</f>
        <v>#VALUE!</v>
      </c>
      <c r="I105" s="63"/>
      <c r="J105" s="44" t="e">
        <f>IF(INT(TEXT(J104,"M"))=INT(TEXT($I$95,"M")),VLOOKUP($E$7,Data!DATA_MODEL,INT(TEXT(J104,"d"))+1+31+IF((MONTH(DATE(CalYear,1,60))-1)=1,29,28)+31+30+31+30+31+31+30+31+30,0),"-")</f>
        <v>#VALUE!</v>
      </c>
      <c r="K105" s="44" t="e">
        <f>IF(INT(TEXT(K104,"M"))=INT(TEXT($I$95,"M")),VLOOKUP($E$7,Data!DATA_MODEL,INT(TEXT(K104,"d"))+1+31+IF((MONTH(DATE(CalYear,1,60))-1)=1,29,28)+31+30+31+30+31+31+30+31+30,0),"-")</f>
        <v>#VALUE!</v>
      </c>
      <c r="L105" s="44" t="e">
        <f>IF(INT(TEXT(L104,"M"))=INT(TEXT($I$95,"M")),VLOOKUP($E$7,Data!DATA_MODEL,INT(TEXT(L104,"d"))+1+31+IF((MONTH(DATE(CalYear,1,60))-1)=1,29,28)+31+30+31+30+31+31+30+31+30,0),"-")</f>
        <v>#VALUE!</v>
      </c>
      <c r="M105" s="44" t="e">
        <f>IF(INT(TEXT(M104,"M"))=INT(TEXT($I$95,"M")),VLOOKUP($E$7,Data!DATA_MODEL,INT(TEXT(M104,"d"))+1+31+IF((MONTH(DATE(CalYear,1,60))-1)=1,29,28)+31+30+31+30+31+31+30+31+30,0),"-")</f>
        <v>#VALUE!</v>
      </c>
      <c r="N105" s="44" t="e">
        <f>IF(INT(TEXT(N104,"M"))=INT(TEXT($I$95,"M")),VLOOKUP($E$7,Data!DATA_MODEL,INT(TEXT(N104,"d"))+1+31+IF((MONTH(DATE(CalYear,1,60))-1)=1,29,28)+31+30+31+30+31+31+30+31+30,0),"-")</f>
        <v>#VALUE!</v>
      </c>
      <c r="O105" s="44" t="e">
        <f>IF(INT(TEXT(O104,"M"))=INT(TEXT($I$95,"M")),VLOOKUP($E$7,Data!DATA_MODEL,INT(TEXT(O104,"d"))+1+31+IF((MONTH(DATE(CalYear,1,60))-1)=1,29,28)+31+30+31+30+31+31+30+31+30,0),"-")</f>
        <v>#VALUE!</v>
      </c>
      <c r="P105" s="44" t="e">
        <f>IF(INT(TEXT(P104,"M"))=INT(TEXT($I$95,"M")),VLOOKUP($E$7,Data!DATA_MODEL,INT(TEXT(P104,"d"))+1+31+IF((MONTH(DATE(CalYear,1,60))-1)=1,29,28)+31+30+31+30+31+31+30+31+30,0),"-")</f>
        <v>#VALUE!</v>
      </c>
    </row>
    <row r="106" spans="1:16" x14ac:dyDescent="0.25">
      <c r="A106" s="37"/>
      <c r="B106" s="48" t="e">
        <f t="array" ref="B106:H106">Days+DATE(CalYear,MONTH($A$95),1)-WEEKDAY(DATE(CalYear,MONTH($A$95),1),(WeekStart="Monday")+1)+$A91*7-6</f>
        <v>#VALUE!</v>
      </c>
      <c r="C106" s="48" t="e">
        <v>#VALUE!</v>
      </c>
      <c r="D106" s="48" t="e">
        <v>#VALUE!</v>
      </c>
      <c r="E106" s="48" t="e">
        <v>#VALUE!</v>
      </c>
      <c r="F106" s="48" t="e">
        <v>#VALUE!</v>
      </c>
      <c r="G106" s="48" t="e">
        <v>#VALUE!</v>
      </c>
      <c r="H106" s="48" t="e">
        <v>#VALUE!</v>
      </c>
      <c r="I106" s="56"/>
      <c r="J106" s="48" t="e">
        <f t="array" ref="J106:P106">Days+DATE(CalYear,MONTH($I$95),1)-WEEKDAY(DATE(CalYear,MONTH($I$95),1),(WeekStart="Monday")+1)+$A91*7-6</f>
        <v>#VALUE!</v>
      </c>
      <c r="K106" s="48" t="e">
        <v>#VALUE!</v>
      </c>
      <c r="L106" s="48" t="e">
        <v>#VALUE!</v>
      </c>
      <c r="M106" s="48" t="e">
        <v>#VALUE!</v>
      </c>
      <c r="N106" s="48" t="e">
        <v>#VALUE!</v>
      </c>
      <c r="O106" s="48" t="e">
        <v>#VALUE!</v>
      </c>
      <c r="P106" s="48" t="e">
        <v>#VALUE!</v>
      </c>
    </row>
    <row r="107" spans="1:16" s="45" customFormat="1" ht="12.75" x14ac:dyDescent="0.2">
      <c r="A107" s="68"/>
      <c r="B107" s="44" t="e">
        <f>IF(INT(TEXT(B106,"M"))=INT(TEXT($A$95,"M")),VLOOKUP($E$7,Data!DATA_MODEL,INT(TEXT(B106,"d"))+1+31+IF((MONTH(DATE(CalYear,1,60))-1)=1,29,28)+31+30+31+30+31+31+30+31,0),"-")</f>
        <v>#VALUE!</v>
      </c>
      <c r="C107" s="44" t="e">
        <f>IF(INT(TEXT(C106,"M"))=INT(TEXT($A$95,"M")),VLOOKUP($E$7,Data!DATA_MODEL,INT(TEXT(C106,"d"))+1+31+IF((MONTH(DATE(CalYear,1,60))-1)=1,29,28)+31+30+31+30+31+31+30+31,0),"-")</f>
        <v>#VALUE!</v>
      </c>
      <c r="D107" s="44" t="e">
        <f>IF(INT(TEXT(D106,"M"))=INT(TEXT($A$95,"M")),VLOOKUP($E$7,Data!DATA_MODEL,INT(TEXT(D106,"d"))+1+31+IF((MONTH(DATE(CalYear,1,60))-1)=1,29,28)+31+30+31+30+31+31+30+31,0),"-")</f>
        <v>#VALUE!</v>
      </c>
      <c r="E107" s="44" t="e">
        <f>IF(INT(TEXT(E106,"M"))=INT(TEXT($A$95,"M")),VLOOKUP($E$7,Data!DATA_MODEL,INT(TEXT(E106,"d"))+1+31+IF((MONTH(DATE(CalYear,1,60))-1)=1,29,28)+31+30+31+30+31+31+30+31,0),"-")</f>
        <v>#VALUE!</v>
      </c>
      <c r="F107" s="44" t="e">
        <f>IF(INT(TEXT(F106,"M"))=INT(TEXT($A$95,"M")),VLOOKUP($E$7,Data!DATA_MODEL,INT(TEXT(F106,"d"))+1+31+IF((MONTH(DATE(CalYear,1,60))-1)=1,29,28)+31+30+31+30+31+31+30+31,0),"-")</f>
        <v>#VALUE!</v>
      </c>
      <c r="G107" s="44" t="e">
        <f>IF(INT(TEXT(G106,"M"))=INT(TEXT($A$95,"M")),VLOOKUP($E$7,Data!DATA_MODEL,INT(TEXT(G106,"d"))+1+31+IF((MONTH(DATE(CalYear,1,60))-1)=1,29,28)+31+30+31+30+31+31+30+31,0),"-")</f>
        <v>#VALUE!</v>
      </c>
      <c r="H107" s="44" t="e">
        <f>IF(INT(TEXT(H106,"M"))=INT(TEXT($A$95,"M")),VLOOKUP($E$7,Data!DATA_MODEL,INT(TEXT(H106,"d"))+1+31+IF((MONTH(DATE(CalYear,1,60))-1)=1,29,28)+31+30+31+30+31+31+30+31,0),"-")</f>
        <v>#VALUE!</v>
      </c>
      <c r="I107" s="63"/>
      <c r="J107" s="44" t="e">
        <f>IF(INT(TEXT(J106,"M"))=INT(TEXT($I$95,"M")),VLOOKUP($E$7,Data!DATA_MODEL,INT(TEXT(J106,"d"))+1+31+IF((MONTH(DATE(CalYear,1,60))-1)=1,29,28)+31+30+31+30+31+31+30+31+30,0),"-")</f>
        <v>#VALUE!</v>
      </c>
      <c r="K107" s="44" t="e">
        <f>IF(INT(TEXT(K106,"M"))=INT(TEXT($I$95,"M")),VLOOKUP($E$7,Data!DATA_MODEL,INT(TEXT(K106,"d"))+1+31+IF((MONTH(DATE(CalYear,1,60))-1)=1,29,28)+31+30+31+30+31+31+30+31+30,0),"-")</f>
        <v>#VALUE!</v>
      </c>
      <c r="L107" s="44" t="e">
        <f>IF(INT(TEXT(L106,"M"))=INT(TEXT($I$95,"M")),VLOOKUP($E$7,Data!DATA_MODEL,INT(TEXT(L106,"d"))+1+31+IF((MONTH(DATE(CalYear,1,60))-1)=1,29,28)+31+30+31+30+31+31+30+31+30,0),"-")</f>
        <v>#VALUE!</v>
      </c>
      <c r="M107" s="44" t="e">
        <f>IF(INT(TEXT(M106,"M"))=INT(TEXT($I$95,"M")),VLOOKUP($E$7,Data!DATA_MODEL,INT(TEXT(M106,"d"))+1+31+IF((MONTH(DATE(CalYear,1,60))-1)=1,29,28)+31+30+31+30+31+31+30+31+30,0),"-")</f>
        <v>#VALUE!</v>
      </c>
      <c r="N107" s="44" t="e">
        <f>IF(INT(TEXT(N106,"M"))=INT(TEXT($I$95,"M")),VLOOKUP($E$7,Data!DATA_MODEL,INT(TEXT(N106,"d"))+1+31+IF((MONTH(DATE(CalYear,1,60))-1)=1,29,28)+31+30+31+30+31+31+30+31+30,0),"-")</f>
        <v>#VALUE!</v>
      </c>
      <c r="O107" s="44" t="e">
        <f>IF(INT(TEXT(O106,"M"))=INT(TEXT($I$95,"M")),VLOOKUP($E$7,Data!DATA_MODEL,INT(TEXT(O106,"d"))+1+31+IF((MONTH(DATE(CalYear,1,60))-1)=1,29,28)+31+30+31+30+31+31+30+31+30,0),"-")</f>
        <v>#VALUE!</v>
      </c>
      <c r="P107" s="44" t="e">
        <f>IF(INT(TEXT(P106,"M"))=INT(TEXT($I$95,"M")),VLOOKUP($E$7,Data!DATA_MODEL,INT(TEXT(P106,"d"))+1+31+IF((MONTH(DATE(CalYear,1,60))-1)=1,29,28)+31+30+31+30+31+31+30+31+30,0),"-")</f>
        <v>#VALUE!</v>
      </c>
    </row>
    <row r="108" spans="1:16" ht="6.75" customHeight="1" thickBot="1" x14ac:dyDescent="0.3">
      <c r="A108" s="103"/>
      <c r="B108" s="103"/>
      <c r="C108" s="103"/>
      <c r="D108" s="103"/>
      <c r="E108" s="103"/>
      <c r="F108" s="103"/>
      <c r="G108" s="103"/>
      <c r="H108" s="103"/>
      <c r="I108" s="103"/>
      <c r="J108" s="103"/>
      <c r="K108" s="103"/>
      <c r="L108" s="103"/>
      <c r="M108" s="103"/>
      <c r="N108" s="103"/>
      <c r="O108" s="103"/>
      <c r="P108" s="103"/>
    </row>
  </sheetData>
  <mergeCells count="36">
    <mergeCell ref="B79:H79"/>
    <mergeCell ref="J79:P79"/>
    <mergeCell ref="B34:H34"/>
    <mergeCell ref="J34:P34"/>
    <mergeCell ref="B49:H49"/>
    <mergeCell ref="J49:P49"/>
    <mergeCell ref="B64:H64"/>
    <mergeCell ref="J64:P64"/>
    <mergeCell ref="B94:H94"/>
    <mergeCell ref="J94:P94"/>
    <mergeCell ref="A108:G108"/>
    <mergeCell ref="H108:N108"/>
    <mergeCell ref="O108:P108"/>
    <mergeCell ref="F17:L17"/>
    <mergeCell ref="B19:H19"/>
    <mergeCell ref="J19:P19"/>
    <mergeCell ref="F11:S11"/>
    <mergeCell ref="B12:C12"/>
    <mergeCell ref="D12:E12"/>
    <mergeCell ref="B14:E14"/>
    <mergeCell ref="B13:C13"/>
    <mergeCell ref="D13:E13"/>
    <mergeCell ref="I2:J2"/>
    <mergeCell ref="B4:D4"/>
    <mergeCell ref="H4:I9"/>
    <mergeCell ref="K4:L4"/>
    <mergeCell ref="B5:D5"/>
    <mergeCell ref="K5:L5"/>
    <mergeCell ref="B6:D6"/>
    <mergeCell ref="B7:D7"/>
    <mergeCell ref="K7:L7"/>
    <mergeCell ref="B8:D8"/>
    <mergeCell ref="E8:F8"/>
    <mergeCell ref="B9:D9"/>
    <mergeCell ref="E9:F9"/>
    <mergeCell ref="K6:M6"/>
  </mergeCells>
  <conditionalFormatting sqref="J66:P66 B66:H66 C21:H21">
    <cfRule type="expression" dxfId="113" priority="246">
      <formula>DAY(B21)&gt;7</formula>
    </cfRule>
  </conditionalFormatting>
  <conditionalFormatting sqref="J21:P21">
    <cfRule type="expression" dxfId="112" priority="245">
      <formula>DAY(J21)&gt;7</formula>
    </cfRule>
  </conditionalFormatting>
  <conditionalFormatting sqref="B36:H36">
    <cfRule type="expression" dxfId="111" priority="244">
      <formula>DAY(B36)&gt;7</formula>
    </cfRule>
  </conditionalFormatting>
  <conditionalFormatting sqref="J36:P36">
    <cfRule type="expression" dxfId="110" priority="243">
      <formula>DAY(J36)&gt;7</formula>
    </cfRule>
  </conditionalFormatting>
  <conditionalFormatting sqref="J51:P51">
    <cfRule type="expression" dxfId="109" priority="242">
      <formula>DAY(J51)&gt;7</formula>
    </cfRule>
  </conditionalFormatting>
  <conditionalFormatting sqref="B51:H51">
    <cfRule type="expression" dxfId="108" priority="241">
      <formula>DAY(B51)&gt;7</formula>
    </cfRule>
  </conditionalFormatting>
  <conditionalFormatting sqref="B81:H81">
    <cfRule type="expression" dxfId="107" priority="240">
      <formula>DAY(B81)&gt;7</formula>
    </cfRule>
  </conditionalFormatting>
  <conditionalFormatting sqref="J81:P81">
    <cfRule type="expression" dxfId="106" priority="239">
      <formula>DAY(J81)&gt;7</formula>
    </cfRule>
  </conditionalFormatting>
  <conditionalFormatting sqref="B96:H96">
    <cfRule type="expression" dxfId="105" priority="238">
      <formula>DAY(B96)&gt;7</formula>
    </cfRule>
  </conditionalFormatting>
  <conditionalFormatting sqref="J96:P96">
    <cfRule type="expression" dxfId="104" priority="237">
      <formula>DAY(J96)&gt;7</formula>
    </cfRule>
  </conditionalFormatting>
  <conditionalFormatting sqref="J29:P29 B44:H44 J44:P44 J59:P59 B59:H59 J74:P74 B74:H74 B29:H29 C31:H31 J31:P31 B46:H46 J46:P46 B61:H61 J61:P61 B76:H76 B78:H78 J76:P76 J78:P78">
    <cfRule type="expression" dxfId="103" priority="236">
      <formula>DAY(B29)&lt;15</formula>
    </cfRule>
  </conditionalFormatting>
  <conditionalFormatting sqref="B89:H89 B91:H91">
    <cfRule type="expression" dxfId="102" priority="235">
      <formula>DAY(B89)&lt;15</formula>
    </cfRule>
  </conditionalFormatting>
  <conditionalFormatting sqref="J89:P89 J91:P91">
    <cfRule type="expression" dxfId="101" priority="234">
      <formula>DAY(J89)&lt;15</formula>
    </cfRule>
  </conditionalFormatting>
  <conditionalFormatting sqref="B104:H104 B106:H106">
    <cfRule type="expression" dxfId="100" priority="233">
      <formula>DAY(B104)&lt;15</formula>
    </cfRule>
  </conditionalFormatting>
  <conditionalFormatting sqref="J104:P104 J106:P106">
    <cfRule type="expression" dxfId="99" priority="232">
      <formula>DAY(J104)&lt;15</formula>
    </cfRule>
  </conditionalFormatting>
  <conditionalFormatting sqref="B19:H19">
    <cfRule type="expression" dxfId="98" priority="218">
      <formula>MONTH(TODAY())=1</formula>
    </cfRule>
  </conditionalFormatting>
  <conditionalFormatting sqref="J19:P19">
    <cfRule type="expression" dxfId="97" priority="217">
      <formula>MONTH(TODAY())=2</formula>
    </cfRule>
  </conditionalFormatting>
  <conditionalFormatting sqref="B34:H34">
    <cfRule type="expression" dxfId="96" priority="216">
      <formula>MONTH(TODAY())=3</formula>
    </cfRule>
  </conditionalFormatting>
  <conditionalFormatting sqref="J34:P34">
    <cfRule type="expression" dxfId="95" priority="215">
      <formula>MONTH(TODAY())=4</formula>
    </cfRule>
  </conditionalFormatting>
  <conditionalFormatting sqref="B49:H49">
    <cfRule type="expression" dxfId="94" priority="214">
      <formula>MONTH(TODAY())=5</formula>
    </cfRule>
  </conditionalFormatting>
  <conditionalFormatting sqref="J49:P49">
    <cfRule type="expression" dxfId="93" priority="213">
      <formula>MONTH(TODAY())=6</formula>
    </cfRule>
  </conditionalFormatting>
  <conditionalFormatting sqref="B64:H64">
    <cfRule type="expression" dxfId="92" priority="212">
      <formula>MONTH(TODAY())=7</formula>
    </cfRule>
  </conditionalFormatting>
  <conditionalFormatting sqref="J64:P64">
    <cfRule type="expression" dxfId="91" priority="211">
      <formula>MONTH(TODAY())=8</formula>
    </cfRule>
  </conditionalFormatting>
  <conditionalFormatting sqref="B79:H79">
    <cfRule type="expression" dxfId="90" priority="210">
      <formula>MONTH(TODAY())=9</formula>
    </cfRule>
  </conditionalFormatting>
  <conditionalFormatting sqref="J79:P79">
    <cfRule type="expression" dxfId="89" priority="209">
      <formula>MONTH(TODAY())=10</formula>
    </cfRule>
  </conditionalFormatting>
  <conditionalFormatting sqref="B94:H94">
    <cfRule type="expression" dxfId="88" priority="208">
      <formula>MONTH(TODAY())=11</formula>
    </cfRule>
  </conditionalFormatting>
  <conditionalFormatting sqref="J94:P94">
    <cfRule type="expression" dxfId="87" priority="207">
      <formula>MONTH(TODAY())=12</formula>
    </cfRule>
  </conditionalFormatting>
  <conditionalFormatting sqref="A108:P108">
    <cfRule type="expression" dxfId="86" priority="206">
      <formula>MONTH(TODAY())=11</formula>
    </cfRule>
  </conditionalFormatting>
  <conditionalFormatting sqref="B22:H22">
    <cfRule type="expression" dxfId="85" priority="139">
      <formula>DAY(B22)&gt;7</formula>
    </cfRule>
  </conditionalFormatting>
  <conditionalFormatting sqref="B31">
    <cfRule type="expression" dxfId="84" priority="129">
      <formula>DAY(B31)&lt;15</formula>
    </cfRule>
  </conditionalFormatting>
  <conditionalFormatting sqref="B21">
    <cfRule type="expression" dxfId="83" priority="128">
      <formula>DAY(B21)&lt;15</formula>
    </cfRule>
  </conditionalFormatting>
  <conditionalFormatting sqref="J22:P22">
    <cfRule type="expression" dxfId="82" priority="127">
      <formula>DAY(J22)&gt;7</formula>
    </cfRule>
  </conditionalFormatting>
  <conditionalFormatting sqref="B24:H24">
    <cfRule type="expression" dxfId="81" priority="126">
      <formula>DAY(B24)&gt;7</formula>
    </cfRule>
  </conditionalFormatting>
  <conditionalFormatting sqref="B26:H26">
    <cfRule type="expression" dxfId="80" priority="125">
      <formula>DAY(B26)&gt;7</formula>
    </cfRule>
  </conditionalFormatting>
  <conditionalFormatting sqref="B28:H28">
    <cfRule type="expression" dxfId="79" priority="124">
      <formula>DAY(B28)&gt;7</formula>
    </cfRule>
  </conditionalFormatting>
  <conditionalFormatting sqref="B30:H30">
    <cfRule type="expression" dxfId="78" priority="123">
      <formula>DAY(B30)&gt;7</formula>
    </cfRule>
  </conditionalFormatting>
  <conditionalFormatting sqref="B32:H32">
    <cfRule type="expression" dxfId="77" priority="122">
      <formula>DAY(B32)&gt;7</formula>
    </cfRule>
  </conditionalFormatting>
  <conditionalFormatting sqref="J24:P24">
    <cfRule type="expression" dxfId="76" priority="121">
      <formula>DAY(J24)&gt;7</formula>
    </cfRule>
  </conditionalFormatting>
  <conditionalFormatting sqref="J26:P26">
    <cfRule type="expression" dxfId="75" priority="120">
      <formula>DAY(J26)&gt;7</formula>
    </cfRule>
  </conditionalFormatting>
  <conditionalFormatting sqref="J28:P28">
    <cfRule type="expression" dxfId="74" priority="119">
      <formula>DAY(J28)&gt;7</formula>
    </cfRule>
  </conditionalFormatting>
  <conditionalFormatting sqref="J30:P30">
    <cfRule type="expression" dxfId="73" priority="118">
      <formula>DAY(J30)&gt;7</formula>
    </cfRule>
  </conditionalFormatting>
  <conditionalFormatting sqref="J32:P32">
    <cfRule type="expression" dxfId="72" priority="117">
      <formula>DAY(J32)&gt;7</formula>
    </cfRule>
  </conditionalFormatting>
  <conditionalFormatting sqref="B37:H37">
    <cfRule type="expression" dxfId="71" priority="116">
      <formula>DAY(B37)&gt;7</formula>
    </cfRule>
  </conditionalFormatting>
  <conditionalFormatting sqref="J37:P37">
    <cfRule type="expression" dxfId="70" priority="110">
      <formula>DAY(J37)&gt;7</formula>
    </cfRule>
  </conditionalFormatting>
  <conditionalFormatting sqref="B52:H52">
    <cfRule type="expression" dxfId="69" priority="104">
      <formula>DAY(B52)&gt;7</formula>
    </cfRule>
  </conditionalFormatting>
  <conditionalFormatting sqref="B67:H67">
    <cfRule type="expression" dxfId="68" priority="92">
      <formula>DAY(B67)&gt;7</formula>
    </cfRule>
  </conditionalFormatting>
  <conditionalFormatting sqref="J52:P52">
    <cfRule type="expression" dxfId="67" priority="98">
      <formula>DAY(J52)&gt;7</formula>
    </cfRule>
  </conditionalFormatting>
  <conditionalFormatting sqref="B82:H82">
    <cfRule type="expression" dxfId="66" priority="80">
      <formula>DAY(B82)&gt;7</formula>
    </cfRule>
  </conditionalFormatting>
  <conditionalFormatting sqref="J67:P67">
    <cfRule type="expression" dxfId="65" priority="86">
      <formula>DAY(J67)&gt;7</formula>
    </cfRule>
  </conditionalFormatting>
  <conditionalFormatting sqref="J97:P97">
    <cfRule type="expression" dxfId="64" priority="56">
      <formula>DAY(J97)&gt;7</formula>
    </cfRule>
  </conditionalFormatting>
  <conditionalFormatting sqref="J101:P101">
    <cfRule type="expression" dxfId="63" priority="49">
      <formula>DAY(J101)&gt;7</formula>
    </cfRule>
  </conditionalFormatting>
  <conditionalFormatting sqref="J103:P103">
    <cfRule type="expression" dxfId="62" priority="48">
      <formula>DAY(J103)&gt;7</formula>
    </cfRule>
  </conditionalFormatting>
  <conditionalFormatting sqref="J105:P105">
    <cfRule type="expression" dxfId="61" priority="47">
      <formula>DAY(J105)&gt;7</formula>
    </cfRule>
  </conditionalFormatting>
  <conditionalFormatting sqref="J107:P107">
    <cfRule type="expression" dxfId="60" priority="46">
      <formula>DAY(J107)&gt;7</formula>
    </cfRule>
  </conditionalFormatting>
  <conditionalFormatting sqref="B99:H99">
    <cfRule type="expression" dxfId="59" priority="45">
      <formula>DAY(B99)&gt;7</formula>
    </cfRule>
  </conditionalFormatting>
  <conditionalFormatting sqref="J82:P82">
    <cfRule type="expression" dxfId="58" priority="74">
      <formula>DAY(J82)&gt;7</formula>
    </cfRule>
  </conditionalFormatting>
  <conditionalFormatting sqref="B90:H90">
    <cfRule type="expression" dxfId="57" priority="32">
      <formula>DAY(B90)&gt;7</formula>
    </cfRule>
  </conditionalFormatting>
  <conditionalFormatting sqref="B92:H92">
    <cfRule type="expression" dxfId="56" priority="31">
      <formula>DAY(B92)&gt;7</formula>
    </cfRule>
  </conditionalFormatting>
  <conditionalFormatting sqref="J69:P69">
    <cfRule type="expression" dxfId="55" priority="30">
      <formula>DAY(J69)&gt;7</formula>
    </cfRule>
  </conditionalFormatting>
  <conditionalFormatting sqref="J71:P71">
    <cfRule type="expression" dxfId="54" priority="29">
      <formula>DAY(J71)&gt;7</formula>
    </cfRule>
  </conditionalFormatting>
  <conditionalFormatting sqref="J73:P73">
    <cfRule type="expression" dxfId="53" priority="28">
      <formula>DAY(J73)&gt;7</formula>
    </cfRule>
  </conditionalFormatting>
  <conditionalFormatting sqref="B97:H97">
    <cfRule type="expression" dxfId="52" priority="62">
      <formula>DAY(B97)&gt;7</formula>
    </cfRule>
  </conditionalFormatting>
  <conditionalFormatting sqref="B77:H77">
    <cfRule type="expression" dxfId="51" priority="21">
      <formula>DAY(B77)&gt;7</formula>
    </cfRule>
  </conditionalFormatting>
  <conditionalFormatting sqref="J54:P54">
    <cfRule type="expression" dxfId="50" priority="20">
      <formula>DAY(J54)&gt;7</formula>
    </cfRule>
  </conditionalFormatting>
  <conditionalFormatting sqref="J56:P56">
    <cfRule type="expression" dxfId="49" priority="19">
      <formula>DAY(J56)&gt;7</formula>
    </cfRule>
  </conditionalFormatting>
  <conditionalFormatting sqref="J58:P58">
    <cfRule type="expression" dxfId="48" priority="18">
      <formula>DAY(J58)&gt;7</formula>
    </cfRule>
  </conditionalFormatting>
  <conditionalFormatting sqref="J60:P60">
    <cfRule type="expression" dxfId="47" priority="17">
      <formula>DAY(J60)&gt;7</formula>
    </cfRule>
  </conditionalFormatting>
  <conditionalFormatting sqref="B39:H39">
    <cfRule type="expression" dxfId="46" priority="10">
      <formula>DAY(B39)&gt;7</formula>
    </cfRule>
  </conditionalFormatting>
  <conditionalFormatting sqref="B41:H41">
    <cfRule type="expression" dxfId="45" priority="9">
      <formula>DAY(B41)&gt;7</formula>
    </cfRule>
  </conditionalFormatting>
  <conditionalFormatting sqref="B43:H43">
    <cfRule type="expression" dxfId="44" priority="8">
      <formula>DAY(B43)&gt;7</formula>
    </cfRule>
  </conditionalFormatting>
  <conditionalFormatting sqref="B45:H45">
    <cfRule type="expression" dxfId="43" priority="7">
      <formula>DAY(B45)&gt;7</formula>
    </cfRule>
  </conditionalFormatting>
  <conditionalFormatting sqref="B47:H47">
    <cfRule type="expression" dxfId="42" priority="6">
      <formula>DAY(B47)&gt;7</formula>
    </cfRule>
  </conditionalFormatting>
  <conditionalFormatting sqref="J99:P99">
    <cfRule type="expression" dxfId="41" priority="50">
      <formula>DAY(J99)&gt;7</formula>
    </cfRule>
  </conditionalFormatting>
  <conditionalFormatting sqref="B101:H101">
    <cfRule type="expression" dxfId="40" priority="44">
      <formula>DAY(B101)&gt;7</formula>
    </cfRule>
  </conditionalFormatting>
  <conditionalFormatting sqref="B103:H103">
    <cfRule type="expression" dxfId="39" priority="43">
      <formula>DAY(B103)&gt;7</formula>
    </cfRule>
  </conditionalFormatting>
  <conditionalFormatting sqref="B105:H105">
    <cfRule type="expression" dxfId="38" priority="42">
      <formula>DAY(B105)&gt;7</formula>
    </cfRule>
  </conditionalFormatting>
  <conditionalFormatting sqref="B107:H107">
    <cfRule type="expression" dxfId="37" priority="41">
      <formula>DAY(B107)&gt;7</formula>
    </cfRule>
  </conditionalFormatting>
  <conditionalFormatting sqref="J84:P84">
    <cfRule type="expression" dxfId="36" priority="40">
      <formula>DAY(J84)&gt;7</formula>
    </cfRule>
  </conditionalFormatting>
  <conditionalFormatting sqref="J86:P86">
    <cfRule type="expression" dxfId="35" priority="39">
      <formula>DAY(J86)&gt;7</formula>
    </cfRule>
  </conditionalFormatting>
  <conditionalFormatting sqref="J88:P88">
    <cfRule type="expression" dxfId="34" priority="38">
      <formula>DAY(J88)&gt;7</formula>
    </cfRule>
  </conditionalFormatting>
  <conditionalFormatting sqref="J90:P90">
    <cfRule type="expression" dxfId="33" priority="37">
      <formula>DAY(J90)&gt;7</formula>
    </cfRule>
  </conditionalFormatting>
  <conditionalFormatting sqref="J92:P92">
    <cfRule type="expression" dxfId="32" priority="36">
      <formula>DAY(J92)&gt;7</formula>
    </cfRule>
  </conditionalFormatting>
  <conditionalFormatting sqref="B84:H84">
    <cfRule type="expression" dxfId="31" priority="35">
      <formula>DAY(B84)&gt;7</formula>
    </cfRule>
  </conditionalFormatting>
  <conditionalFormatting sqref="B86:H86">
    <cfRule type="expression" dxfId="30" priority="34">
      <formula>DAY(B86)&gt;7</formula>
    </cfRule>
  </conditionalFormatting>
  <conditionalFormatting sqref="B88:H88">
    <cfRule type="expression" dxfId="29" priority="33">
      <formula>DAY(B88)&gt;7</formula>
    </cfRule>
  </conditionalFormatting>
  <conditionalFormatting sqref="J75:P75">
    <cfRule type="expression" dxfId="28" priority="27">
      <formula>DAY(J75)&gt;7</formula>
    </cfRule>
  </conditionalFormatting>
  <conditionalFormatting sqref="J77:P77">
    <cfRule type="expression" dxfId="27" priority="26">
      <formula>DAY(J77)&gt;7</formula>
    </cfRule>
  </conditionalFormatting>
  <conditionalFormatting sqref="B69:H69">
    <cfRule type="expression" dxfId="26" priority="25">
      <formula>DAY(B69)&gt;7</formula>
    </cfRule>
  </conditionalFormatting>
  <conditionalFormatting sqref="B71:H71">
    <cfRule type="expression" dxfId="25" priority="24">
      <formula>DAY(B71)&gt;7</formula>
    </cfRule>
  </conditionalFormatting>
  <conditionalFormatting sqref="B73:H73">
    <cfRule type="expression" dxfId="24" priority="23">
      <formula>DAY(B73)&gt;7</formula>
    </cfRule>
  </conditionalFormatting>
  <conditionalFormatting sqref="B75:H75">
    <cfRule type="expression" dxfId="23" priority="22">
      <formula>DAY(B75)&gt;7</formula>
    </cfRule>
  </conditionalFormatting>
  <conditionalFormatting sqref="J62:P62">
    <cfRule type="expression" dxfId="22" priority="16">
      <formula>DAY(J62)&gt;7</formula>
    </cfRule>
  </conditionalFormatting>
  <conditionalFormatting sqref="B54:H54">
    <cfRule type="expression" dxfId="21" priority="15">
      <formula>DAY(B54)&gt;7</formula>
    </cfRule>
  </conditionalFormatting>
  <conditionalFormatting sqref="B56:H56">
    <cfRule type="expression" dxfId="20" priority="14">
      <formula>DAY(B56)&gt;7</formula>
    </cfRule>
  </conditionalFormatting>
  <conditionalFormatting sqref="B58:H58">
    <cfRule type="expression" dxfId="19" priority="13">
      <formula>DAY(B58)&gt;7</formula>
    </cfRule>
  </conditionalFormatting>
  <conditionalFormatting sqref="B60:H60">
    <cfRule type="expression" dxfId="18" priority="12">
      <formula>DAY(B60)&gt;7</formula>
    </cfRule>
  </conditionalFormatting>
  <conditionalFormatting sqref="B62:H62">
    <cfRule type="expression" dxfId="17" priority="11">
      <formula>DAY(B62)&gt;7</formula>
    </cfRule>
  </conditionalFormatting>
  <conditionalFormatting sqref="J39:P39">
    <cfRule type="expression" dxfId="16" priority="5">
      <formula>DAY(J39)&gt;7</formula>
    </cfRule>
  </conditionalFormatting>
  <conditionalFormatting sqref="J41:P41">
    <cfRule type="expression" dxfId="15" priority="4">
      <formula>DAY(J41)&gt;7</formula>
    </cfRule>
  </conditionalFormatting>
  <conditionalFormatting sqref="J43:P43">
    <cfRule type="expression" dxfId="14" priority="3">
      <formula>DAY(J43)&gt;7</formula>
    </cfRule>
  </conditionalFormatting>
  <conditionalFormatting sqref="J45:P45">
    <cfRule type="expression" dxfId="13" priority="2">
      <formula>DAY(J45)&gt;7</formula>
    </cfRule>
  </conditionalFormatting>
  <conditionalFormatting sqref="J47:P47">
    <cfRule type="expression" dxfId="12" priority="1">
      <formula>DAY(J47)&gt;7</formula>
    </cfRule>
  </conditionalFormatting>
  <dataValidations count="2">
    <dataValidation allowBlank="1" showInputMessage="1" showErrorMessage="1" errorTitle="NHẬP SAI !" error="Nhập sai ký tự chuẩn" sqref="A19:P110"/>
    <dataValidation type="list" allowBlank="1" showInputMessage="1" showErrorMessage="1" sqref="R20">
      <formula1>"Sunday,Monday"</formula1>
    </dataValidation>
  </dataValidations>
  <printOptions horizontalCentered="1"/>
  <pageMargins left="0.4" right="0.4" top="0.4" bottom="0.6" header="0.3" footer="0.3"/>
  <pageSetup scale="48" orientation="portrait" verticalDpi="200" r:id="rId1"/>
  <drawing r:id="rId2"/>
  <legacyDrawing r:id="rId3"/>
  <mc:AlternateContent xmlns:mc="http://schemas.openxmlformats.org/markup-compatibility/2006">
    <mc:Choice Requires="x14">
      <controls>
        <mc:AlternateContent xmlns:mc="http://schemas.openxmlformats.org/markup-compatibility/2006">
          <mc:Choice Requires="x14">
            <control shapeId="8185" r:id="rId4" name="Spinner 1">
              <controlPr defaultSize="0" print="0" autoPict="0" altText="Spinner control for changing years.">
                <anchor moveWithCells="1" sizeWithCells="1">
                  <from>
                    <xdr:col>15</xdr:col>
                    <xdr:colOff>0</xdr:colOff>
                    <xdr:row>16</xdr:row>
                    <xdr:rowOff>142875</xdr:rowOff>
                  </from>
                  <to>
                    <xdr:col>15</xdr:col>
                    <xdr:colOff>247650</xdr:colOff>
                    <xdr:row>16</xdr:row>
                    <xdr:rowOff>600075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ontainsBlanks" priority="231" id="{F10F1CD9-4294-4652-8609-46EE36ABF4BC}">
            <xm:f>LEN(TRIM('C:\Users\Administrator\Documents\DU LIEU CU\[Attendance calendar Angel 2015.xlsm]SP2015'!#REF!))=0</xm:f>
            <x14:dxf>
              <fill>
                <patternFill>
                  <bgColor theme="9" tint="-0.24994659260841701"/>
                </patternFill>
              </fill>
            </x14:dxf>
          </x14:cfRule>
          <xm:sqref>I2:J2</xm:sqref>
        </x14:conditionalFormatting>
        <x14:conditionalFormatting xmlns:xm="http://schemas.microsoft.com/office/excel/2006/main">
          <x14:cfRule type="expression" priority="230" id="{D4520B9F-958F-4C77-86AA-67EE2F98295A}">
            <xm:f>MONTH('C:\Users\Administrator\Documents\DU LIEU CU\[Attendance calendar Angel 2015.xlsm]SP2015'!#REF!)=1</xm:f>
            <x14:dxf>
              <fill>
                <patternFill>
                  <bgColor rgb="FFFF99CC"/>
                </patternFill>
              </fill>
            </x14:dxf>
          </x14:cfRule>
          <xm:sqref>F13:F14 G14:R14 G13</xm:sqref>
        </x14:conditionalFormatting>
        <x14:conditionalFormatting xmlns:xm="http://schemas.microsoft.com/office/excel/2006/main">
          <x14:cfRule type="expression" priority="228" id="{E08EB6A0-481C-4539-BC8A-9D29D0A7E751}">
            <xm:f>MONTH('C:\Users\Administrator\Documents\DU LIEU CU\[Attendance calendar Angel 2015.xlsm]SP2015'!#REF!)=3</xm:f>
            <x14:dxf>
              <fill>
                <patternFill>
                  <bgColor rgb="FFFF99CC"/>
                </patternFill>
              </fill>
            </x14:dxf>
          </x14:cfRule>
          <xm:sqref>H13</xm:sqref>
        </x14:conditionalFormatting>
        <x14:conditionalFormatting xmlns:xm="http://schemas.microsoft.com/office/excel/2006/main">
          <x14:cfRule type="expression" priority="227" id="{13C10D94-8E82-4D56-B874-C2E2CF2EE60E}">
            <xm:f>MONTH('C:\Users\Administrator\Documents\DU LIEU CU\[Attendance calendar Angel 2015.xlsm]SP2015'!#REF!)=4</xm:f>
            <x14:dxf>
              <fill>
                <patternFill>
                  <bgColor rgb="FFFF99CC"/>
                </patternFill>
              </fill>
            </x14:dxf>
          </x14:cfRule>
          <xm:sqref>I13</xm:sqref>
        </x14:conditionalFormatting>
        <x14:conditionalFormatting xmlns:xm="http://schemas.microsoft.com/office/excel/2006/main">
          <x14:cfRule type="expression" priority="226" id="{4A1ABEA3-B41E-444A-B332-C1A3C0E1C037}">
            <xm:f>MONTH('C:\Users\Administrator\Documents\DU LIEU CU\[Attendance calendar Angel 2015.xlsm]SP2015'!#REF!)=5</xm:f>
            <x14:dxf>
              <fill>
                <patternFill>
                  <bgColor rgb="FFFF99CC"/>
                </patternFill>
              </fill>
            </x14:dxf>
          </x14:cfRule>
          <xm:sqref>J13</xm:sqref>
        </x14:conditionalFormatting>
        <x14:conditionalFormatting xmlns:xm="http://schemas.microsoft.com/office/excel/2006/main">
          <x14:cfRule type="expression" priority="225" id="{597E13C4-C650-4A2D-8448-9FA037FCC04E}">
            <xm:f>MONTH('C:\Users\Administrator\Documents\DU LIEU CU\[Attendance calendar Angel 2015.xlsm]SP2015'!#REF!)=6</xm:f>
            <x14:dxf>
              <fill>
                <patternFill>
                  <bgColor rgb="FFFF99CC"/>
                </patternFill>
              </fill>
            </x14:dxf>
          </x14:cfRule>
          <xm:sqref>K13</xm:sqref>
        </x14:conditionalFormatting>
        <x14:conditionalFormatting xmlns:xm="http://schemas.microsoft.com/office/excel/2006/main">
          <x14:cfRule type="expression" priority="224" id="{3FBCE6C1-DA7E-489C-B83B-B13285851979}">
            <xm:f>MONTH('C:\Users\Administrator\Documents\DU LIEU CU\[Attendance calendar Angel 2015.xlsm]SP2015'!#REF!)=7</xm:f>
            <x14:dxf>
              <fill>
                <patternFill>
                  <bgColor rgb="FFFF99CC"/>
                </patternFill>
              </fill>
            </x14:dxf>
          </x14:cfRule>
          <xm:sqref>L13</xm:sqref>
        </x14:conditionalFormatting>
        <x14:conditionalFormatting xmlns:xm="http://schemas.microsoft.com/office/excel/2006/main">
          <x14:cfRule type="expression" priority="223" id="{B43A3AF8-59C0-430D-865A-7613F2D22472}">
            <xm:f>MONTH('C:\Users\Administrator\Documents\DU LIEU CU\[Attendance calendar Angel 2015.xlsm]SP2015'!#REF!)=8</xm:f>
            <x14:dxf>
              <fill>
                <patternFill>
                  <bgColor rgb="FFFF99CC"/>
                </patternFill>
              </fill>
            </x14:dxf>
          </x14:cfRule>
          <xm:sqref>M13</xm:sqref>
        </x14:conditionalFormatting>
        <x14:conditionalFormatting xmlns:xm="http://schemas.microsoft.com/office/excel/2006/main">
          <x14:cfRule type="expression" priority="222" id="{C9C2EA1A-1B35-4B84-923E-8E23DC1C843E}">
            <xm:f>MONTH('C:\Users\Administrator\Documents\DU LIEU CU\[Attendance calendar Angel 2015.xlsm]SP2015'!#REF!)=9</xm:f>
            <x14:dxf>
              <fill>
                <patternFill>
                  <bgColor rgb="FFFF99CC"/>
                </patternFill>
              </fill>
            </x14:dxf>
          </x14:cfRule>
          <xm:sqref>N13</xm:sqref>
        </x14:conditionalFormatting>
        <x14:conditionalFormatting xmlns:xm="http://schemas.microsoft.com/office/excel/2006/main">
          <x14:cfRule type="expression" priority="221" id="{8085FAD1-072F-4FCA-BFDF-0291A5345F0D}">
            <xm:f>MONTH('C:\Users\Administrator\Documents\DU LIEU CU\[Attendance calendar Angel 2015.xlsm]SP2015'!#REF!)=10</xm:f>
            <x14:dxf>
              <fill>
                <patternFill>
                  <bgColor rgb="FFFF99CC"/>
                </patternFill>
              </fill>
            </x14:dxf>
          </x14:cfRule>
          <xm:sqref>O13</xm:sqref>
        </x14:conditionalFormatting>
        <x14:conditionalFormatting xmlns:xm="http://schemas.microsoft.com/office/excel/2006/main">
          <x14:cfRule type="expression" priority="220" id="{036769BF-1464-4849-A6BC-C791355F7307}">
            <xm:f>MONTH('C:\Users\Administrator\Documents\DU LIEU CU\[Attendance calendar Angel 2015.xlsm]SP2015'!#REF!)=11</xm:f>
            <x14:dxf>
              <fill>
                <patternFill>
                  <bgColor rgb="FFFF99CC"/>
                </patternFill>
              </fill>
            </x14:dxf>
          </x14:cfRule>
          <xm:sqref>P13</xm:sqref>
        </x14:conditionalFormatting>
        <x14:conditionalFormatting xmlns:xm="http://schemas.microsoft.com/office/excel/2006/main">
          <x14:cfRule type="expression" priority="219" id="{C53F8948-CEF0-410F-997B-59DECB4B28BF}">
            <xm:f>MONTH('C:\Users\Administrator\Documents\DU LIEU CU\[Attendance calendar Angel 2015.xlsm]SP2015'!#REF!)=12</xm:f>
            <x14:dxf>
              <fill>
                <patternFill>
                  <bgColor rgb="FFFF99CC"/>
                </patternFill>
              </fill>
            </x14:dxf>
          </x14:cfRule>
          <xm:sqref>Q13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Data</vt:lpstr>
      <vt:lpstr>CHITIET</vt:lpstr>
      <vt:lpstr>Sheet1</vt:lpstr>
      <vt:lpstr>CHITIET!CalYear</vt:lpstr>
      <vt:lpstr>CHITIET!Print_Area</vt:lpstr>
      <vt:lpstr>Data!Print_Area</vt:lpstr>
      <vt:lpstr>Start389</vt:lpstr>
      <vt:lpstr>CHITIET!WeekStart</vt:lpstr>
      <vt:lpstr>CHITIET!WeekStartNum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Quang Chien</dc:creator>
  <cp:lastModifiedBy>Phùng Ngọc Kim Vũ</cp:lastModifiedBy>
  <cp:lastPrinted>2017-02-13T09:47:16Z</cp:lastPrinted>
  <dcterms:created xsi:type="dcterms:W3CDTF">2016-03-14T07:35:50Z</dcterms:created>
  <dcterms:modified xsi:type="dcterms:W3CDTF">2017-02-16T03:38:13Z</dcterms:modified>
</cp:coreProperties>
</file>