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leh\Downloads\"/>
    </mc:Choice>
  </mc:AlternateContent>
  <xr:revisionPtr revIDLastSave="0" documentId="13_ncr:1_{18D2C7E6-74AA-49DD-AA25-0C44F741D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Per_category" sheetId="2" r:id="rId2"/>
    <sheet name="Per_sub_category" sheetId="4" r:id="rId3"/>
    <sheet name="Per_date" sheetId="5" r:id="rId4"/>
    <sheet name="Per_goal_range" sheetId="6" r:id="rId5"/>
    <sheet name="Campaign_backers" sheetId="7" r:id="rId6"/>
  </sheets>
  <definedNames>
    <definedName name="_xlnm._FilterDatabase" localSheetId="0" hidden="1">Crowdfunding!$A$1:$Z$1001</definedName>
  </definedNames>
  <calcPr calcId="191028"/>
  <pivotCaches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K14" i="7"/>
  <c r="K13" i="7"/>
  <c r="E7" i="7"/>
  <c r="E14" i="7"/>
  <c r="E13" i="7"/>
  <c r="E12" i="7"/>
  <c r="E11" i="7"/>
  <c r="E10" i="7"/>
  <c r="E8" i="7"/>
  <c r="E6" i="7"/>
  <c r="E5" i="7"/>
  <c r="E4" i="7"/>
  <c r="E3" i="7"/>
  <c r="E2" i="7"/>
  <c r="H3" i="7"/>
  <c r="D2" i="6"/>
  <c r="C2" i="6"/>
  <c r="D3" i="6"/>
  <c r="C3" i="6"/>
  <c r="D4" i="6"/>
  <c r="C4" i="6"/>
  <c r="D5" i="6"/>
  <c r="C5" i="6"/>
  <c r="D6" i="6"/>
  <c r="C6" i="6"/>
  <c r="D7" i="6"/>
  <c r="C7" i="6"/>
  <c r="D8" i="6"/>
  <c r="C8" i="6"/>
  <c r="D9" i="6"/>
  <c r="C9" i="6"/>
  <c r="D10" i="6"/>
  <c r="C10" i="6"/>
  <c r="D11" i="6"/>
  <c r="C11" i="6"/>
  <c r="D12" i="6"/>
  <c r="C12" i="6"/>
  <c r="D13" i="6"/>
  <c r="C13" i="6"/>
  <c r="B13" i="6"/>
  <c r="B12" i="6"/>
  <c r="B11" i="6"/>
  <c r="B10" i="6"/>
  <c r="B9" i="6"/>
  <c r="B8" i="6"/>
  <c r="B7" i="6"/>
  <c r="B6" i="6"/>
  <c r="B5" i="6"/>
  <c r="B4" i="6"/>
  <c r="B2" i="6"/>
  <c r="M32" i="1"/>
  <c r="P32" i="1" s="1"/>
  <c r="Y2" i="1" a="1"/>
  <c r="Y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M778" i="1"/>
  <c r="P778" i="1" s="1"/>
  <c r="M779" i="1"/>
  <c r="P779" i="1" s="1"/>
  <c r="M780" i="1"/>
  <c r="P780" i="1" s="1"/>
  <c r="M781" i="1"/>
  <c r="M782" i="1"/>
  <c r="P782" i="1" s="1"/>
  <c r="M783" i="1"/>
  <c r="P783" i="1" s="1"/>
  <c r="M784" i="1"/>
  <c r="P784" i="1" s="1"/>
  <c r="M785" i="1"/>
  <c r="P785" i="1" s="1"/>
  <c r="M786" i="1"/>
  <c r="P786" i="1" s="1"/>
  <c r="M787" i="1"/>
  <c r="P787" i="1" s="1"/>
  <c r="M788" i="1"/>
  <c r="P788" i="1" s="1"/>
  <c r="M789" i="1"/>
  <c r="P789" i="1" s="1"/>
  <c r="M790" i="1"/>
  <c r="P790" i="1" s="1"/>
  <c r="M791" i="1"/>
  <c r="M792" i="1"/>
  <c r="P792" i="1" s="1"/>
  <c r="M793" i="1"/>
  <c r="P793" i="1" s="1"/>
  <c r="M794" i="1"/>
  <c r="P794" i="1" s="1"/>
  <c r="M795" i="1"/>
  <c r="P795" i="1" s="1"/>
  <c r="M796" i="1"/>
  <c r="P796" i="1" s="1"/>
  <c r="M797" i="1"/>
  <c r="P797" i="1" s="1"/>
  <c r="M798" i="1"/>
  <c r="P798" i="1" s="1"/>
  <c r="M799" i="1"/>
  <c r="P799" i="1" s="1"/>
  <c r="M800" i="1"/>
  <c r="P800" i="1" s="1"/>
  <c r="M801" i="1"/>
  <c r="M802" i="1"/>
  <c r="P802" i="1" s="1"/>
  <c r="M803" i="1"/>
  <c r="P803" i="1" s="1"/>
  <c r="M804" i="1"/>
  <c r="P804" i="1" s="1"/>
  <c r="M805" i="1"/>
  <c r="P805" i="1" s="1"/>
  <c r="M806" i="1"/>
  <c r="P806" i="1" s="1"/>
  <c r="M807" i="1"/>
  <c r="P807" i="1" s="1"/>
  <c r="M808" i="1"/>
  <c r="P808" i="1" s="1"/>
  <c r="M809" i="1"/>
  <c r="P809" i="1" s="1"/>
  <c r="M810" i="1"/>
  <c r="M811" i="1"/>
  <c r="M812" i="1"/>
  <c r="M813" i="1"/>
  <c r="M814" i="1"/>
  <c r="M815" i="1"/>
  <c r="M816" i="1"/>
  <c r="M817" i="1"/>
  <c r="M818" i="1"/>
  <c r="M819" i="1"/>
  <c r="M820" i="1"/>
  <c r="P820" i="1" s="1"/>
  <c r="M821" i="1"/>
  <c r="M822" i="1"/>
  <c r="P822" i="1" s="1"/>
  <c r="M823" i="1"/>
  <c r="P823" i="1" s="1"/>
  <c r="M824" i="1"/>
  <c r="P824" i="1" s="1"/>
  <c r="M825" i="1"/>
  <c r="P825" i="1" s="1"/>
  <c r="M826" i="1"/>
  <c r="P826" i="1" s="1"/>
  <c r="M827" i="1"/>
  <c r="P827" i="1" s="1"/>
  <c r="M828" i="1"/>
  <c r="P828" i="1" s="1"/>
  <c r="M829" i="1"/>
  <c r="P829" i="1" s="1"/>
  <c r="M830" i="1"/>
  <c r="P830" i="1" s="1"/>
  <c r="M831" i="1"/>
  <c r="M832" i="1"/>
  <c r="P832" i="1" s="1"/>
  <c r="M833" i="1"/>
  <c r="P833" i="1" s="1"/>
  <c r="M834" i="1"/>
  <c r="P834" i="1" s="1"/>
  <c r="M835" i="1"/>
  <c r="P835" i="1" s="1"/>
  <c r="M836" i="1"/>
  <c r="P836" i="1" s="1"/>
  <c r="M837" i="1"/>
  <c r="P837" i="1" s="1"/>
  <c r="M838" i="1"/>
  <c r="P838" i="1" s="1"/>
  <c r="M839" i="1"/>
  <c r="P839" i="1" s="1"/>
  <c r="M840" i="1"/>
  <c r="P840" i="1" s="1"/>
  <c r="M841" i="1"/>
  <c r="M842" i="1"/>
  <c r="P842" i="1" s="1"/>
  <c r="M843" i="1"/>
  <c r="P843" i="1" s="1"/>
  <c r="M844" i="1"/>
  <c r="P844" i="1" s="1"/>
  <c r="M845" i="1"/>
  <c r="P845" i="1" s="1"/>
  <c r="M846" i="1"/>
  <c r="P846" i="1" s="1"/>
  <c r="M847" i="1"/>
  <c r="P847" i="1" s="1"/>
  <c r="M848" i="1"/>
  <c r="P848" i="1" s="1"/>
  <c r="M849" i="1"/>
  <c r="P849" i="1" s="1"/>
  <c r="M850" i="1"/>
  <c r="P850" i="1" s="1"/>
  <c r="M851" i="1"/>
  <c r="M852" i="1"/>
  <c r="P852" i="1" s="1"/>
  <c r="M853" i="1"/>
  <c r="P853" i="1" s="1"/>
  <c r="M854" i="1"/>
  <c r="P854" i="1" s="1"/>
  <c r="M855" i="1"/>
  <c r="P855" i="1" s="1"/>
  <c r="M856" i="1"/>
  <c r="P856" i="1" s="1"/>
  <c r="M857" i="1"/>
  <c r="P857" i="1" s="1"/>
  <c r="M858" i="1"/>
  <c r="P858" i="1" s="1"/>
  <c r="M859" i="1"/>
  <c r="P859" i="1" s="1"/>
  <c r="M860" i="1"/>
  <c r="P860" i="1" s="1"/>
  <c r="M861" i="1"/>
  <c r="M862" i="1"/>
  <c r="P862" i="1" s="1"/>
  <c r="M863" i="1"/>
  <c r="P863" i="1" s="1"/>
  <c r="M864" i="1"/>
  <c r="P864" i="1" s="1"/>
  <c r="M865" i="1"/>
  <c r="P865" i="1" s="1"/>
  <c r="M866" i="1"/>
  <c r="P866" i="1" s="1"/>
  <c r="M867" i="1"/>
  <c r="P867" i="1" s="1"/>
  <c r="M868" i="1"/>
  <c r="P868" i="1" s="1"/>
  <c r="M869" i="1"/>
  <c r="P869" i="1" s="1"/>
  <c r="M870" i="1"/>
  <c r="P870" i="1" s="1"/>
  <c r="M871" i="1"/>
  <c r="M872" i="1"/>
  <c r="P872" i="1" s="1"/>
  <c r="M873" i="1"/>
  <c r="P873" i="1" s="1"/>
  <c r="M874" i="1"/>
  <c r="P874" i="1" s="1"/>
  <c r="M875" i="1"/>
  <c r="P875" i="1" s="1"/>
  <c r="M876" i="1"/>
  <c r="P876" i="1" s="1"/>
  <c r="M877" i="1"/>
  <c r="P877" i="1" s="1"/>
  <c r="M878" i="1"/>
  <c r="P878" i="1" s="1"/>
  <c r="M879" i="1"/>
  <c r="P879" i="1" s="1"/>
  <c r="M880" i="1"/>
  <c r="P880" i="1" s="1"/>
  <c r="M881" i="1"/>
  <c r="M882" i="1"/>
  <c r="P882" i="1" s="1"/>
  <c r="M883" i="1"/>
  <c r="P883" i="1" s="1"/>
  <c r="M884" i="1"/>
  <c r="P884" i="1" s="1"/>
  <c r="M885" i="1"/>
  <c r="P885" i="1" s="1"/>
  <c r="M886" i="1"/>
  <c r="P886" i="1" s="1"/>
  <c r="M887" i="1"/>
  <c r="P887" i="1" s="1"/>
  <c r="M888" i="1"/>
  <c r="P888" i="1" s="1"/>
  <c r="M889" i="1"/>
  <c r="P889" i="1" s="1"/>
  <c r="M890" i="1"/>
  <c r="P890" i="1" s="1"/>
  <c r="M891" i="1"/>
  <c r="M892" i="1"/>
  <c r="P892" i="1" s="1"/>
  <c r="M893" i="1"/>
  <c r="P893" i="1" s="1"/>
  <c r="M894" i="1"/>
  <c r="P894" i="1" s="1"/>
  <c r="M895" i="1"/>
  <c r="P895" i="1" s="1"/>
  <c r="M896" i="1"/>
  <c r="P896" i="1" s="1"/>
  <c r="M897" i="1"/>
  <c r="P897" i="1" s="1"/>
  <c r="M898" i="1"/>
  <c r="P898" i="1" s="1"/>
  <c r="M899" i="1"/>
  <c r="P899" i="1" s="1"/>
  <c r="M900" i="1"/>
  <c r="P900" i="1" s="1"/>
  <c r="M901" i="1"/>
  <c r="M902" i="1"/>
  <c r="P902" i="1" s="1"/>
  <c r="M903" i="1"/>
  <c r="P903" i="1" s="1"/>
  <c r="M904" i="1"/>
  <c r="P904" i="1" s="1"/>
  <c r="M905" i="1"/>
  <c r="P905" i="1" s="1"/>
  <c r="M906" i="1"/>
  <c r="P906" i="1" s="1"/>
  <c r="M907" i="1"/>
  <c r="P907" i="1" s="1"/>
  <c r="M908" i="1"/>
  <c r="P908" i="1" s="1"/>
  <c r="M909" i="1"/>
  <c r="P909" i="1" s="1"/>
  <c r="M910" i="1"/>
  <c r="M911" i="1"/>
  <c r="M912" i="1"/>
  <c r="M913" i="1"/>
  <c r="M914" i="1"/>
  <c r="M915" i="1"/>
  <c r="M916" i="1"/>
  <c r="M917" i="1"/>
  <c r="M918" i="1"/>
  <c r="M919" i="1"/>
  <c r="M920" i="1"/>
  <c r="P920" i="1" s="1"/>
  <c r="M921" i="1"/>
  <c r="M922" i="1"/>
  <c r="P922" i="1" s="1"/>
  <c r="M923" i="1"/>
  <c r="P923" i="1" s="1"/>
  <c r="M924" i="1"/>
  <c r="P924" i="1" s="1"/>
  <c r="M925" i="1"/>
  <c r="P925" i="1" s="1"/>
  <c r="M926" i="1"/>
  <c r="P926" i="1" s="1"/>
  <c r="M927" i="1"/>
  <c r="P927" i="1" s="1"/>
  <c r="M928" i="1"/>
  <c r="P928" i="1" s="1"/>
  <c r="M929" i="1"/>
  <c r="P929" i="1" s="1"/>
  <c r="M930" i="1"/>
  <c r="P930" i="1" s="1"/>
  <c r="M931" i="1"/>
  <c r="M932" i="1"/>
  <c r="P932" i="1" s="1"/>
  <c r="M933" i="1"/>
  <c r="P933" i="1" s="1"/>
  <c r="M934" i="1"/>
  <c r="P934" i="1" s="1"/>
  <c r="M935" i="1"/>
  <c r="P935" i="1" s="1"/>
  <c r="M936" i="1"/>
  <c r="P936" i="1" s="1"/>
  <c r="M937" i="1"/>
  <c r="P937" i="1" s="1"/>
  <c r="M938" i="1"/>
  <c r="P938" i="1" s="1"/>
  <c r="M939" i="1"/>
  <c r="P939" i="1" s="1"/>
  <c r="M940" i="1"/>
  <c r="P940" i="1" s="1"/>
  <c r="M941" i="1"/>
  <c r="M942" i="1"/>
  <c r="P942" i="1" s="1"/>
  <c r="M943" i="1"/>
  <c r="P943" i="1" s="1"/>
  <c r="M944" i="1"/>
  <c r="P944" i="1" s="1"/>
  <c r="M945" i="1"/>
  <c r="P945" i="1" s="1"/>
  <c r="M946" i="1"/>
  <c r="P946" i="1" s="1"/>
  <c r="M947" i="1"/>
  <c r="P947" i="1" s="1"/>
  <c r="M948" i="1"/>
  <c r="P948" i="1" s="1"/>
  <c r="M949" i="1"/>
  <c r="P949" i="1" s="1"/>
  <c r="M950" i="1"/>
  <c r="P950" i="1" s="1"/>
  <c r="M951" i="1"/>
  <c r="M952" i="1"/>
  <c r="P952" i="1" s="1"/>
  <c r="M953" i="1"/>
  <c r="P953" i="1" s="1"/>
  <c r="M954" i="1"/>
  <c r="P954" i="1" s="1"/>
  <c r="M955" i="1"/>
  <c r="P955" i="1" s="1"/>
  <c r="M956" i="1"/>
  <c r="P956" i="1" s="1"/>
  <c r="M957" i="1"/>
  <c r="P957" i="1" s="1"/>
  <c r="M958" i="1"/>
  <c r="P958" i="1" s="1"/>
  <c r="M959" i="1"/>
  <c r="P959" i="1" s="1"/>
  <c r="M960" i="1"/>
  <c r="P960" i="1" s="1"/>
  <c r="M961" i="1"/>
  <c r="M962" i="1"/>
  <c r="P962" i="1" s="1"/>
  <c r="M963" i="1"/>
  <c r="P963" i="1" s="1"/>
  <c r="M964" i="1"/>
  <c r="P964" i="1" s="1"/>
  <c r="M965" i="1"/>
  <c r="P965" i="1" s="1"/>
  <c r="M966" i="1"/>
  <c r="P966" i="1" s="1"/>
  <c r="M967" i="1"/>
  <c r="P967" i="1" s="1"/>
  <c r="M968" i="1"/>
  <c r="P968" i="1" s="1"/>
  <c r="M969" i="1"/>
  <c r="P969" i="1" s="1"/>
  <c r="M970" i="1"/>
  <c r="P970" i="1" s="1"/>
  <c r="M971" i="1"/>
  <c r="M972" i="1"/>
  <c r="P972" i="1" s="1"/>
  <c r="M973" i="1"/>
  <c r="P973" i="1" s="1"/>
  <c r="M974" i="1"/>
  <c r="P974" i="1" s="1"/>
  <c r="M975" i="1"/>
  <c r="P975" i="1" s="1"/>
  <c r="M976" i="1"/>
  <c r="P976" i="1" s="1"/>
  <c r="M977" i="1"/>
  <c r="P977" i="1" s="1"/>
  <c r="M978" i="1"/>
  <c r="P978" i="1" s="1"/>
  <c r="M979" i="1"/>
  <c r="P979" i="1" s="1"/>
  <c r="M980" i="1"/>
  <c r="P980" i="1" s="1"/>
  <c r="M981" i="1"/>
  <c r="M982" i="1"/>
  <c r="P982" i="1" s="1"/>
  <c r="M983" i="1"/>
  <c r="P983" i="1" s="1"/>
  <c r="M984" i="1"/>
  <c r="P984" i="1" s="1"/>
  <c r="M985" i="1"/>
  <c r="P985" i="1" s="1"/>
  <c r="M986" i="1"/>
  <c r="P986" i="1" s="1"/>
  <c r="M987" i="1"/>
  <c r="P987" i="1" s="1"/>
  <c r="M988" i="1"/>
  <c r="P988" i="1" s="1"/>
  <c r="M989" i="1"/>
  <c r="P989" i="1" s="1"/>
  <c r="M990" i="1"/>
  <c r="P990" i="1" s="1"/>
  <c r="M991" i="1"/>
  <c r="M992" i="1"/>
  <c r="P992" i="1" s="1"/>
  <c r="M993" i="1"/>
  <c r="P993" i="1" s="1"/>
  <c r="M994" i="1"/>
  <c r="P994" i="1" s="1"/>
  <c r="M995" i="1"/>
  <c r="P995" i="1" s="1"/>
  <c r="M996" i="1"/>
  <c r="P996" i="1" s="1"/>
  <c r="M997" i="1"/>
  <c r="P997" i="1" s="1"/>
  <c r="M998" i="1"/>
  <c r="P998" i="1" s="1"/>
  <c r="M999" i="1"/>
  <c r="P999" i="1" s="1"/>
  <c r="M1000" i="1"/>
  <c r="M1001" i="1"/>
  <c r="M515" i="1"/>
  <c r="M516" i="1"/>
  <c r="M517" i="1"/>
  <c r="M518" i="1"/>
  <c r="M519" i="1"/>
  <c r="M520" i="1"/>
  <c r="P520" i="1" s="1"/>
  <c r="M521" i="1"/>
  <c r="M522" i="1"/>
  <c r="P522" i="1" s="1"/>
  <c r="M523" i="1"/>
  <c r="P523" i="1" s="1"/>
  <c r="M524" i="1"/>
  <c r="P524" i="1" s="1"/>
  <c r="M525" i="1"/>
  <c r="P525" i="1" s="1"/>
  <c r="M526" i="1"/>
  <c r="P526" i="1" s="1"/>
  <c r="M527" i="1"/>
  <c r="P527" i="1" s="1"/>
  <c r="M528" i="1"/>
  <c r="P528" i="1" s="1"/>
  <c r="M529" i="1"/>
  <c r="P529" i="1" s="1"/>
  <c r="M530" i="1"/>
  <c r="P530" i="1" s="1"/>
  <c r="M531" i="1"/>
  <c r="M532" i="1"/>
  <c r="P532" i="1" s="1"/>
  <c r="M533" i="1"/>
  <c r="P533" i="1" s="1"/>
  <c r="M534" i="1"/>
  <c r="P534" i="1" s="1"/>
  <c r="M535" i="1"/>
  <c r="P535" i="1" s="1"/>
  <c r="M536" i="1"/>
  <c r="P536" i="1" s="1"/>
  <c r="M537" i="1"/>
  <c r="P537" i="1" s="1"/>
  <c r="M538" i="1"/>
  <c r="P538" i="1" s="1"/>
  <c r="M539" i="1"/>
  <c r="P539" i="1" s="1"/>
  <c r="M540" i="1"/>
  <c r="P540" i="1" s="1"/>
  <c r="M541" i="1"/>
  <c r="M542" i="1"/>
  <c r="P542" i="1" s="1"/>
  <c r="M543" i="1"/>
  <c r="P543" i="1" s="1"/>
  <c r="M544" i="1"/>
  <c r="P544" i="1" s="1"/>
  <c r="M545" i="1"/>
  <c r="P545" i="1" s="1"/>
  <c r="M546" i="1"/>
  <c r="P546" i="1" s="1"/>
  <c r="M547" i="1"/>
  <c r="P547" i="1" s="1"/>
  <c r="M548" i="1"/>
  <c r="P548" i="1" s="1"/>
  <c r="M549" i="1"/>
  <c r="P549" i="1" s="1"/>
  <c r="M550" i="1"/>
  <c r="P550" i="1" s="1"/>
  <c r="M551" i="1"/>
  <c r="M552" i="1"/>
  <c r="P552" i="1" s="1"/>
  <c r="M553" i="1"/>
  <c r="P553" i="1" s="1"/>
  <c r="M554" i="1"/>
  <c r="P554" i="1" s="1"/>
  <c r="M555" i="1"/>
  <c r="P555" i="1" s="1"/>
  <c r="M556" i="1"/>
  <c r="P556" i="1" s="1"/>
  <c r="M557" i="1"/>
  <c r="P557" i="1" s="1"/>
  <c r="M558" i="1"/>
  <c r="P558" i="1" s="1"/>
  <c r="M559" i="1"/>
  <c r="P559" i="1" s="1"/>
  <c r="M560" i="1"/>
  <c r="P560" i="1" s="1"/>
  <c r="M561" i="1"/>
  <c r="M562" i="1"/>
  <c r="P562" i="1" s="1"/>
  <c r="M563" i="1"/>
  <c r="P563" i="1" s="1"/>
  <c r="M564" i="1"/>
  <c r="P564" i="1" s="1"/>
  <c r="M565" i="1"/>
  <c r="P565" i="1" s="1"/>
  <c r="M566" i="1"/>
  <c r="P566" i="1" s="1"/>
  <c r="M567" i="1"/>
  <c r="P567" i="1" s="1"/>
  <c r="M568" i="1"/>
  <c r="P568" i="1" s="1"/>
  <c r="M569" i="1"/>
  <c r="P569" i="1" s="1"/>
  <c r="M570" i="1"/>
  <c r="P570" i="1" s="1"/>
  <c r="M571" i="1"/>
  <c r="M572" i="1"/>
  <c r="P572" i="1" s="1"/>
  <c r="M573" i="1"/>
  <c r="P573" i="1" s="1"/>
  <c r="M574" i="1"/>
  <c r="P574" i="1" s="1"/>
  <c r="M575" i="1"/>
  <c r="P575" i="1" s="1"/>
  <c r="M576" i="1"/>
  <c r="P576" i="1" s="1"/>
  <c r="M577" i="1"/>
  <c r="P577" i="1" s="1"/>
  <c r="M578" i="1"/>
  <c r="P578" i="1" s="1"/>
  <c r="M579" i="1"/>
  <c r="P579" i="1" s="1"/>
  <c r="M580" i="1"/>
  <c r="P580" i="1" s="1"/>
  <c r="M581" i="1"/>
  <c r="M582" i="1"/>
  <c r="P582" i="1" s="1"/>
  <c r="M583" i="1"/>
  <c r="P583" i="1" s="1"/>
  <c r="M584" i="1"/>
  <c r="P584" i="1" s="1"/>
  <c r="M585" i="1"/>
  <c r="P585" i="1" s="1"/>
  <c r="M586" i="1"/>
  <c r="P586" i="1" s="1"/>
  <c r="M587" i="1"/>
  <c r="P587" i="1" s="1"/>
  <c r="M588" i="1"/>
  <c r="P588" i="1" s="1"/>
  <c r="M589" i="1"/>
  <c r="P589" i="1" s="1"/>
  <c r="M590" i="1"/>
  <c r="P590" i="1" s="1"/>
  <c r="M591" i="1"/>
  <c r="M592" i="1"/>
  <c r="P592" i="1" s="1"/>
  <c r="M593" i="1"/>
  <c r="P593" i="1" s="1"/>
  <c r="M594" i="1"/>
  <c r="P594" i="1" s="1"/>
  <c r="M595" i="1"/>
  <c r="P595" i="1" s="1"/>
  <c r="M596" i="1"/>
  <c r="P596" i="1" s="1"/>
  <c r="M597" i="1"/>
  <c r="P597" i="1" s="1"/>
  <c r="M598" i="1"/>
  <c r="P598" i="1" s="1"/>
  <c r="M599" i="1"/>
  <c r="P599" i="1" s="1"/>
  <c r="M600" i="1"/>
  <c r="P600" i="1" s="1"/>
  <c r="M601" i="1"/>
  <c r="M602" i="1"/>
  <c r="P602" i="1" s="1"/>
  <c r="M603" i="1"/>
  <c r="P603" i="1" s="1"/>
  <c r="M604" i="1"/>
  <c r="P604" i="1" s="1"/>
  <c r="M605" i="1"/>
  <c r="P605" i="1" s="1"/>
  <c r="M606" i="1"/>
  <c r="P606" i="1" s="1"/>
  <c r="M607" i="1"/>
  <c r="P607" i="1" s="1"/>
  <c r="M608" i="1"/>
  <c r="P608" i="1" s="1"/>
  <c r="M609" i="1"/>
  <c r="P609" i="1" s="1"/>
  <c r="M610" i="1"/>
  <c r="M611" i="1"/>
  <c r="M612" i="1"/>
  <c r="M613" i="1"/>
  <c r="M614" i="1"/>
  <c r="M615" i="1"/>
  <c r="M616" i="1"/>
  <c r="M617" i="1"/>
  <c r="M618" i="1"/>
  <c r="M619" i="1"/>
  <c r="M620" i="1"/>
  <c r="P620" i="1" s="1"/>
  <c r="M621" i="1"/>
  <c r="M622" i="1"/>
  <c r="P622" i="1" s="1"/>
  <c r="M623" i="1"/>
  <c r="P623" i="1" s="1"/>
  <c r="M624" i="1"/>
  <c r="P624" i="1" s="1"/>
  <c r="M625" i="1"/>
  <c r="P625" i="1" s="1"/>
  <c r="M626" i="1"/>
  <c r="P626" i="1" s="1"/>
  <c r="M627" i="1"/>
  <c r="P627" i="1" s="1"/>
  <c r="M628" i="1"/>
  <c r="P628" i="1" s="1"/>
  <c r="M629" i="1"/>
  <c r="P629" i="1" s="1"/>
  <c r="M630" i="1"/>
  <c r="P630" i="1" s="1"/>
  <c r="M631" i="1"/>
  <c r="M632" i="1"/>
  <c r="P632" i="1" s="1"/>
  <c r="M633" i="1"/>
  <c r="P633" i="1" s="1"/>
  <c r="M634" i="1"/>
  <c r="P634" i="1" s="1"/>
  <c r="M635" i="1"/>
  <c r="P635" i="1" s="1"/>
  <c r="M636" i="1"/>
  <c r="P636" i="1" s="1"/>
  <c r="M637" i="1"/>
  <c r="P637" i="1" s="1"/>
  <c r="M638" i="1"/>
  <c r="P638" i="1" s="1"/>
  <c r="M639" i="1"/>
  <c r="P639" i="1" s="1"/>
  <c r="M640" i="1"/>
  <c r="P640" i="1" s="1"/>
  <c r="M641" i="1"/>
  <c r="M642" i="1"/>
  <c r="P642" i="1" s="1"/>
  <c r="M643" i="1"/>
  <c r="P643" i="1" s="1"/>
  <c r="M644" i="1"/>
  <c r="P644" i="1" s="1"/>
  <c r="M645" i="1"/>
  <c r="P645" i="1" s="1"/>
  <c r="M646" i="1"/>
  <c r="P646" i="1" s="1"/>
  <c r="M647" i="1"/>
  <c r="P647" i="1" s="1"/>
  <c r="M648" i="1"/>
  <c r="P648" i="1" s="1"/>
  <c r="M649" i="1"/>
  <c r="P649" i="1" s="1"/>
  <c r="M650" i="1"/>
  <c r="P650" i="1" s="1"/>
  <c r="M651" i="1"/>
  <c r="M652" i="1"/>
  <c r="P652" i="1" s="1"/>
  <c r="M653" i="1"/>
  <c r="P653" i="1" s="1"/>
  <c r="M654" i="1"/>
  <c r="P654" i="1" s="1"/>
  <c r="M655" i="1"/>
  <c r="P655" i="1" s="1"/>
  <c r="M656" i="1"/>
  <c r="P656" i="1" s="1"/>
  <c r="M657" i="1"/>
  <c r="P657" i="1" s="1"/>
  <c r="M658" i="1"/>
  <c r="P658" i="1" s="1"/>
  <c r="M659" i="1"/>
  <c r="P659" i="1" s="1"/>
  <c r="M660" i="1"/>
  <c r="P660" i="1" s="1"/>
  <c r="M661" i="1"/>
  <c r="M662" i="1"/>
  <c r="P662" i="1" s="1"/>
  <c r="M663" i="1"/>
  <c r="P663" i="1" s="1"/>
  <c r="M664" i="1"/>
  <c r="P664" i="1" s="1"/>
  <c r="M665" i="1"/>
  <c r="P665" i="1" s="1"/>
  <c r="M666" i="1"/>
  <c r="P666" i="1" s="1"/>
  <c r="M667" i="1"/>
  <c r="P667" i="1" s="1"/>
  <c r="M668" i="1"/>
  <c r="P668" i="1" s="1"/>
  <c r="M669" i="1"/>
  <c r="P669" i="1" s="1"/>
  <c r="M670" i="1"/>
  <c r="P670" i="1" s="1"/>
  <c r="M671" i="1"/>
  <c r="M672" i="1"/>
  <c r="P672" i="1" s="1"/>
  <c r="M673" i="1"/>
  <c r="P673" i="1" s="1"/>
  <c r="M674" i="1"/>
  <c r="P674" i="1" s="1"/>
  <c r="M675" i="1"/>
  <c r="P675" i="1" s="1"/>
  <c r="M676" i="1"/>
  <c r="P676" i="1" s="1"/>
  <c r="M677" i="1"/>
  <c r="P677" i="1" s="1"/>
  <c r="M678" i="1"/>
  <c r="P678" i="1" s="1"/>
  <c r="M679" i="1"/>
  <c r="P679" i="1" s="1"/>
  <c r="M680" i="1"/>
  <c r="P680" i="1" s="1"/>
  <c r="M681" i="1"/>
  <c r="M682" i="1"/>
  <c r="P682" i="1" s="1"/>
  <c r="M683" i="1"/>
  <c r="P683" i="1" s="1"/>
  <c r="M684" i="1"/>
  <c r="P684" i="1" s="1"/>
  <c r="M685" i="1"/>
  <c r="P685" i="1" s="1"/>
  <c r="M686" i="1"/>
  <c r="P686" i="1" s="1"/>
  <c r="M687" i="1"/>
  <c r="P687" i="1" s="1"/>
  <c r="M688" i="1"/>
  <c r="P688" i="1" s="1"/>
  <c r="M689" i="1"/>
  <c r="P689" i="1" s="1"/>
  <c r="M690" i="1"/>
  <c r="P690" i="1" s="1"/>
  <c r="M691" i="1"/>
  <c r="M692" i="1"/>
  <c r="P692" i="1" s="1"/>
  <c r="M693" i="1"/>
  <c r="P693" i="1" s="1"/>
  <c r="M694" i="1"/>
  <c r="P694" i="1" s="1"/>
  <c r="M695" i="1"/>
  <c r="P695" i="1" s="1"/>
  <c r="M696" i="1"/>
  <c r="P696" i="1" s="1"/>
  <c r="M697" i="1"/>
  <c r="P697" i="1" s="1"/>
  <c r="M698" i="1"/>
  <c r="P698" i="1" s="1"/>
  <c r="M699" i="1"/>
  <c r="P699" i="1" s="1"/>
  <c r="M700" i="1"/>
  <c r="P700" i="1" s="1"/>
  <c r="M701" i="1"/>
  <c r="M702" i="1"/>
  <c r="P702" i="1" s="1"/>
  <c r="M703" i="1"/>
  <c r="P703" i="1" s="1"/>
  <c r="M704" i="1"/>
  <c r="P704" i="1" s="1"/>
  <c r="M705" i="1"/>
  <c r="P705" i="1" s="1"/>
  <c r="M706" i="1"/>
  <c r="P706" i="1" s="1"/>
  <c r="M707" i="1"/>
  <c r="P707" i="1" s="1"/>
  <c r="M708" i="1"/>
  <c r="P708" i="1" s="1"/>
  <c r="M709" i="1"/>
  <c r="P709" i="1" s="1"/>
  <c r="M710" i="1"/>
  <c r="M711" i="1"/>
  <c r="M712" i="1"/>
  <c r="M713" i="1"/>
  <c r="M714" i="1"/>
  <c r="M715" i="1"/>
  <c r="M716" i="1"/>
  <c r="M717" i="1"/>
  <c r="M718" i="1"/>
  <c r="M719" i="1"/>
  <c r="M720" i="1"/>
  <c r="P720" i="1" s="1"/>
  <c r="M721" i="1"/>
  <c r="M722" i="1"/>
  <c r="P722" i="1" s="1"/>
  <c r="M723" i="1"/>
  <c r="P723" i="1" s="1"/>
  <c r="M724" i="1"/>
  <c r="P724" i="1" s="1"/>
  <c r="M725" i="1"/>
  <c r="P725" i="1" s="1"/>
  <c r="M726" i="1"/>
  <c r="P726" i="1" s="1"/>
  <c r="M727" i="1"/>
  <c r="P727" i="1" s="1"/>
  <c r="M728" i="1"/>
  <c r="P728" i="1" s="1"/>
  <c r="M729" i="1"/>
  <c r="P729" i="1" s="1"/>
  <c r="M730" i="1"/>
  <c r="P730" i="1" s="1"/>
  <c r="M731" i="1"/>
  <c r="M732" i="1"/>
  <c r="P732" i="1" s="1"/>
  <c r="M733" i="1"/>
  <c r="P733" i="1" s="1"/>
  <c r="M734" i="1"/>
  <c r="P734" i="1" s="1"/>
  <c r="M735" i="1"/>
  <c r="P735" i="1" s="1"/>
  <c r="M736" i="1"/>
  <c r="P736" i="1" s="1"/>
  <c r="M737" i="1"/>
  <c r="P737" i="1" s="1"/>
  <c r="M738" i="1"/>
  <c r="P738" i="1" s="1"/>
  <c r="M739" i="1"/>
  <c r="P739" i="1" s="1"/>
  <c r="M740" i="1"/>
  <c r="P740" i="1" s="1"/>
  <c r="M741" i="1"/>
  <c r="M742" i="1"/>
  <c r="P742" i="1" s="1"/>
  <c r="M743" i="1"/>
  <c r="P743" i="1" s="1"/>
  <c r="M744" i="1"/>
  <c r="P744" i="1" s="1"/>
  <c r="M745" i="1"/>
  <c r="P745" i="1" s="1"/>
  <c r="M746" i="1"/>
  <c r="P746" i="1" s="1"/>
  <c r="M747" i="1"/>
  <c r="P747" i="1" s="1"/>
  <c r="M748" i="1"/>
  <c r="P748" i="1" s="1"/>
  <c r="M749" i="1"/>
  <c r="P749" i="1" s="1"/>
  <c r="M750" i="1"/>
  <c r="P750" i="1" s="1"/>
  <c r="M751" i="1"/>
  <c r="M752" i="1"/>
  <c r="P752" i="1" s="1"/>
  <c r="M753" i="1"/>
  <c r="P753" i="1" s="1"/>
  <c r="M754" i="1"/>
  <c r="P754" i="1" s="1"/>
  <c r="M755" i="1"/>
  <c r="P755" i="1" s="1"/>
  <c r="M756" i="1"/>
  <c r="P756" i="1" s="1"/>
  <c r="M757" i="1"/>
  <c r="P757" i="1" s="1"/>
  <c r="M758" i="1"/>
  <c r="P758" i="1" s="1"/>
  <c r="M759" i="1"/>
  <c r="P759" i="1" s="1"/>
  <c r="M760" i="1"/>
  <c r="P760" i="1" s="1"/>
  <c r="M761" i="1"/>
  <c r="M762" i="1"/>
  <c r="P762" i="1" s="1"/>
  <c r="M763" i="1"/>
  <c r="P763" i="1" s="1"/>
  <c r="M764" i="1"/>
  <c r="P764" i="1" s="1"/>
  <c r="M765" i="1"/>
  <c r="P765" i="1" s="1"/>
  <c r="M766" i="1"/>
  <c r="P766" i="1" s="1"/>
  <c r="M767" i="1"/>
  <c r="P767" i="1" s="1"/>
  <c r="M768" i="1"/>
  <c r="P768" i="1" s="1"/>
  <c r="M769" i="1"/>
  <c r="P769" i="1" s="1"/>
  <c r="M770" i="1"/>
  <c r="P770" i="1" s="1"/>
  <c r="M771" i="1"/>
  <c r="M772" i="1"/>
  <c r="P772" i="1" s="1"/>
  <c r="M773" i="1"/>
  <c r="P773" i="1" s="1"/>
  <c r="M774" i="1"/>
  <c r="P774" i="1" s="1"/>
  <c r="M775" i="1"/>
  <c r="P775" i="1" s="1"/>
  <c r="M776" i="1"/>
  <c r="P776" i="1" s="1"/>
  <c r="M777" i="1"/>
  <c r="P777" i="1" s="1"/>
  <c r="M359" i="1"/>
  <c r="P359" i="1" s="1"/>
  <c r="M360" i="1"/>
  <c r="P360" i="1" s="1"/>
  <c r="M361" i="1"/>
  <c r="M362" i="1"/>
  <c r="P362" i="1" s="1"/>
  <c r="M363" i="1"/>
  <c r="P363" i="1" s="1"/>
  <c r="M364" i="1"/>
  <c r="P364" i="1" s="1"/>
  <c r="M365" i="1"/>
  <c r="P365" i="1" s="1"/>
  <c r="M366" i="1"/>
  <c r="P366" i="1" s="1"/>
  <c r="M367" i="1"/>
  <c r="P367" i="1" s="1"/>
  <c r="M368" i="1"/>
  <c r="P368" i="1" s="1"/>
  <c r="M369" i="1"/>
  <c r="P369" i="1" s="1"/>
  <c r="M370" i="1"/>
  <c r="P370" i="1" s="1"/>
  <c r="M371" i="1"/>
  <c r="M372" i="1"/>
  <c r="P372" i="1" s="1"/>
  <c r="M373" i="1"/>
  <c r="P373" i="1" s="1"/>
  <c r="M374" i="1"/>
  <c r="P374" i="1" s="1"/>
  <c r="M375" i="1"/>
  <c r="P375" i="1" s="1"/>
  <c r="M376" i="1"/>
  <c r="P376" i="1" s="1"/>
  <c r="M377" i="1"/>
  <c r="P377" i="1" s="1"/>
  <c r="M378" i="1"/>
  <c r="P378" i="1" s="1"/>
  <c r="M379" i="1"/>
  <c r="P379" i="1" s="1"/>
  <c r="M380" i="1"/>
  <c r="P380" i="1" s="1"/>
  <c r="M381" i="1"/>
  <c r="M382" i="1"/>
  <c r="P382" i="1" s="1"/>
  <c r="M383" i="1"/>
  <c r="P383" i="1" s="1"/>
  <c r="M384" i="1"/>
  <c r="P384" i="1" s="1"/>
  <c r="M385" i="1"/>
  <c r="P385" i="1" s="1"/>
  <c r="M386" i="1"/>
  <c r="P386" i="1" s="1"/>
  <c r="M387" i="1"/>
  <c r="P387" i="1" s="1"/>
  <c r="M388" i="1"/>
  <c r="P388" i="1" s="1"/>
  <c r="M389" i="1"/>
  <c r="P389" i="1" s="1"/>
  <c r="M390" i="1"/>
  <c r="P390" i="1" s="1"/>
  <c r="M391" i="1"/>
  <c r="M392" i="1"/>
  <c r="P392" i="1" s="1"/>
  <c r="M393" i="1"/>
  <c r="P393" i="1" s="1"/>
  <c r="M394" i="1"/>
  <c r="P394" i="1" s="1"/>
  <c r="M395" i="1"/>
  <c r="P395" i="1" s="1"/>
  <c r="M396" i="1"/>
  <c r="P396" i="1" s="1"/>
  <c r="M397" i="1"/>
  <c r="P397" i="1" s="1"/>
  <c r="M398" i="1"/>
  <c r="P398" i="1" s="1"/>
  <c r="M399" i="1"/>
  <c r="P399" i="1" s="1"/>
  <c r="M400" i="1"/>
  <c r="P400" i="1" s="1"/>
  <c r="M401" i="1"/>
  <c r="M402" i="1"/>
  <c r="P402" i="1" s="1"/>
  <c r="M403" i="1"/>
  <c r="P403" i="1" s="1"/>
  <c r="M404" i="1"/>
  <c r="P404" i="1" s="1"/>
  <c r="M405" i="1"/>
  <c r="P405" i="1" s="1"/>
  <c r="M406" i="1"/>
  <c r="P406" i="1" s="1"/>
  <c r="M407" i="1"/>
  <c r="P407" i="1" s="1"/>
  <c r="M408" i="1"/>
  <c r="P408" i="1" s="1"/>
  <c r="M409" i="1"/>
  <c r="P409" i="1" s="1"/>
  <c r="M410" i="1"/>
  <c r="M411" i="1"/>
  <c r="M412" i="1"/>
  <c r="M413" i="1"/>
  <c r="M414" i="1"/>
  <c r="M415" i="1"/>
  <c r="M416" i="1"/>
  <c r="M417" i="1"/>
  <c r="M418" i="1"/>
  <c r="M419" i="1"/>
  <c r="M420" i="1"/>
  <c r="P420" i="1" s="1"/>
  <c r="M421" i="1"/>
  <c r="M422" i="1"/>
  <c r="P422" i="1" s="1"/>
  <c r="M423" i="1"/>
  <c r="P423" i="1" s="1"/>
  <c r="M424" i="1"/>
  <c r="P424" i="1" s="1"/>
  <c r="M425" i="1"/>
  <c r="P425" i="1" s="1"/>
  <c r="M426" i="1"/>
  <c r="P426" i="1" s="1"/>
  <c r="M427" i="1"/>
  <c r="P427" i="1" s="1"/>
  <c r="M428" i="1"/>
  <c r="P428" i="1" s="1"/>
  <c r="M429" i="1"/>
  <c r="P429" i="1" s="1"/>
  <c r="M430" i="1"/>
  <c r="P430" i="1" s="1"/>
  <c r="M431" i="1"/>
  <c r="M432" i="1"/>
  <c r="P432" i="1" s="1"/>
  <c r="M433" i="1"/>
  <c r="P433" i="1" s="1"/>
  <c r="M434" i="1"/>
  <c r="P434" i="1" s="1"/>
  <c r="M435" i="1"/>
  <c r="P435" i="1" s="1"/>
  <c r="M436" i="1"/>
  <c r="P436" i="1" s="1"/>
  <c r="M437" i="1"/>
  <c r="P437" i="1" s="1"/>
  <c r="M438" i="1"/>
  <c r="P438" i="1" s="1"/>
  <c r="M439" i="1"/>
  <c r="P439" i="1" s="1"/>
  <c r="M440" i="1"/>
  <c r="P440" i="1" s="1"/>
  <c r="M441" i="1"/>
  <c r="M442" i="1"/>
  <c r="P442" i="1" s="1"/>
  <c r="M443" i="1"/>
  <c r="P443" i="1" s="1"/>
  <c r="M444" i="1"/>
  <c r="P444" i="1" s="1"/>
  <c r="M445" i="1"/>
  <c r="P445" i="1" s="1"/>
  <c r="M446" i="1"/>
  <c r="P446" i="1" s="1"/>
  <c r="M447" i="1"/>
  <c r="P447" i="1" s="1"/>
  <c r="M448" i="1"/>
  <c r="P448" i="1" s="1"/>
  <c r="M449" i="1"/>
  <c r="P449" i="1" s="1"/>
  <c r="M450" i="1"/>
  <c r="P450" i="1" s="1"/>
  <c r="M451" i="1"/>
  <c r="M452" i="1"/>
  <c r="P452" i="1" s="1"/>
  <c r="M453" i="1"/>
  <c r="P453" i="1" s="1"/>
  <c r="M454" i="1"/>
  <c r="P454" i="1" s="1"/>
  <c r="M455" i="1"/>
  <c r="P455" i="1" s="1"/>
  <c r="M456" i="1"/>
  <c r="P456" i="1" s="1"/>
  <c r="M457" i="1"/>
  <c r="P457" i="1" s="1"/>
  <c r="M458" i="1"/>
  <c r="P458" i="1" s="1"/>
  <c r="M459" i="1"/>
  <c r="P459" i="1" s="1"/>
  <c r="M460" i="1"/>
  <c r="P460" i="1" s="1"/>
  <c r="M461" i="1"/>
  <c r="M462" i="1"/>
  <c r="P462" i="1" s="1"/>
  <c r="M463" i="1"/>
  <c r="P463" i="1" s="1"/>
  <c r="M464" i="1"/>
  <c r="P464" i="1" s="1"/>
  <c r="M465" i="1"/>
  <c r="P465" i="1" s="1"/>
  <c r="M466" i="1"/>
  <c r="P466" i="1" s="1"/>
  <c r="M467" i="1"/>
  <c r="P467" i="1" s="1"/>
  <c r="M468" i="1"/>
  <c r="P468" i="1" s="1"/>
  <c r="M469" i="1"/>
  <c r="P469" i="1" s="1"/>
  <c r="M470" i="1"/>
  <c r="P470" i="1" s="1"/>
  <c r="M471" i="1"/>
  <c r="M472" i="1"/>
  <c r="P472" i="1" s="1"/>
  <c r="M473" i="1"/>
  <c r="P473" i="1" s="1"/>
  <c r="M474" i="1"/>
  <c r="P474" i="1" s="1"/>
  <c r="M475" i="1"/>
  <c r="P475" i="1" s="1"/>
  <c r="M476" i="1"/>
  <c r="P476" i="1" s="1"/>
  <c r="M477" i="1"/>
  <c r="P477" i="1" s="1"/>
  <c r="M478" i="1"/>
  <c r="P478" i="1" s="1"/>
  <c r="M479" i="1"/>
  <c r="P479" i="1" s="1"/>
  <c r="M480" i="1"/>
  <c r="P480" i="1" s="1"/>
  <c r="M481" i="1"/>
  <c r="M482" i="1"/>
  <c r="P482" i="1" s="1"/>
  <c r="M483" i="1"/>
  <c r="P483" i="1" s="1"/>
  <c r="M484" i="1"/>
  <c r="P484" i="1" s="1"/>
  <c r="M485" i="1"/>
  <c r="P485" i="1" s="1"/>
  <c r="M486" i="1"/>
  <c r="P486" i="1" s="1"/>
  <c r="M487" i="1"/>
  <c r="P487" i="1" s="1"/>
  <c r="M488" i="1"/>
  <c r="P488" i="1" s="1"/>
  <c r="M489" i="1"/>
  <c r="P489" i="1" s="1"/>
  <c r="M490" i="1"/>
  <c r="P490" i="1" s="1"/>
  <c r="M491" i="1"/>
  <c r="M492" i="1"/>
  <c r="P492" i="1" s="1"/>
  <c r="M493" i="1"/>
  <c r="P493" i="1" s="1"/>
  <c r="M494" i="1"/>
  <c r="P494" i="1" s="1"/>
  <c r="M495" i="1"/>
  <c r="P495" i="1" s="1"/>
  <c r="M496" i="1"/>
  <c r="P496" i="1" s="1"/>
  <c r="M497" i="1"/>
  <c r="P497" i="1" s="1"/>
  <c r="M498" i="1"/>
  <c r="P498" i="1" s="1"/>
  <c r="M499" i="1"/>
  <c r="P499" i="1" s="1"/>
  <c r="M500" i="1"/>
  <c r="P500" i="1" s="1"/>
  <c r="M501" i="1"/>
  <c r="M502" i="1"/>
  <c r="P502" i="1" s="1"/>
  <c r="M503" i="1"/>
  <c r="P503" i="1" s="1"/>
  <c r="M504" i="1"/>
  <c r="P504" i="1" s="1"/>
  <c r="M505" i="1"/>
  <c r="P505" i="1" s="1"/>
  <c r="M506" i="1"/>
  <c r="P506" i="1" s="1"/>
  <c r="M507" i="1"/>
  <c r="P507" i="1" s="1"/>
  <c r="M508" i="1"/>
  <c r="P508" i="1" s="1"/>
  <c r="M509" i="1"/>
  <c r="P509" i="1" s="1"/>
  <c r="M510" i="1"/>
  <c r="M511" i="1"/>
  <c r="M512" i="1"/>
  <c r="M513" i="1"/>
  <c r="M514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P200" i="1" s="1"/>
  <c r="M201" i="1"/>
  <c r="M202" i="1"/>
  <c r="P202" i="1" s="1"/>
  <c r="M203" i="1"/>
  <c r="P203" i="1" s="1"/>
  <c r="M204" i="1"/>
  <c r="P204" i="1" s="1"/>
  <c r="M205" i="1"/>
  <c r="P205" i="1" s="1"/>
  <c r="M206" i="1"/>
  <c r="P206" i="1" s="1"/>
  <c r="M207" i="1"/>
  <c r="P207" i="1" s="1"/>
  <c r="M208" i="1"/>
  <c r="P208" i="1" s="1"/>
  <c r="M209" i="1"/>
  <c r="P209" i="1" s="1"/>
  <c r="M210" i="1"/>
  <c r="M211" i="1"/>
  <c r="M212" i="1"/>
  <c r="M213" i="1"/>
  <c r="M214" i="1"/>
  <c r="M215" i="1"/>
  <c r="M216" i="1"/>
  <c r="M217" i="1"/>
  <c r="M218" i="1"/>
  <c r="M219" i="1"/>
  <c r="M220" i="1"/>
  <c r="P220" i="1" s="1"/>
  <c r="M221" i="1"/>
  <c r="M222" i="1"/>
  <c r="P222" i="1" s="1"/>
  <c r="M223" i="1"/>
  <c r="P223" i="1" s="1"/>
  <c r="M224" i="1"/>
  <c r="P224" i="1" s="1"/>
  <c r="M225" i="1"/>
  <c r="P225" i="1" s="1"/>
  <c r="M226" i="1"/>
  <c r="P226" i="1" s="1"/>
  <c r="M227" i="1"/>
  <c r="P227" i="1" s="1"/>
  <c r="M228" i="1"/>
  <c r="P228" i="1" s="1"/>
  <c r="M229" i="1"/>
  <c r="P229" i="1" s="1"/>
  <c r="M230" i="1"/>
  <c r="P230" i="1" s="1"/>
  <c r="M231" i="1"/>
  <c r="M232" i="1"/>
  <c r="P232" i="1" s="1"/>
  <c r="M233" i="1"/>
  <c r="P233" i="1" s="1"/>
  <c r="M234" i="1"/>
  <c r="P234" i="1" s="1"/>
  <c r="M235" i="1"/>
  <c r="P235" i="1" s="1"/>
  <c r="M236" i="1"/>
  <c r="P236" i="1" s="1"/>
  <c r="M237" i="1"/>
  <c r="P237" i="1" s="1"/>
  <c r="M238" i="1"/>
  <c r="P238" i="1" s="1"/>
  <c r="M239" i="1"/>
  <c r="P239" i="1" s="1"/>
  <c r="M240" i="1"/>
  <c r="P240" i="1" s="1"/>
  <c r="M241" i="1"/>
  <c r="M242" i="1"/>
  <c r="P242" i="1" s="1"/>
  <c r="M243" i="1"/>
  <c r="P243" i="1" s="1"/>
  <c r="M244" i="1"/>
  <c r="P244" i="1" s="1"/>
  <c r="M245" i="1"/>
  <c r="P245" i="1" s="1"/>
  <c r="M246" i="1"/>
  <c r="P246" i="1" s="1"/>
  <c r="M247" i="1"/>
  <c r="P247" i="1" s="1"/>
  <c r="M248" i="1"/>
  <c r="P248" i="1" s="1"/>
  <c r="M249" i="1"/>
  <c r="P249" i="1" s="1"/>
  <c r="M250" i="1"/>
  <c r="P250" i="1" s="1"/>
  <c r="M251" i="1"/>
  <c r="M252" i="1"/>
  <c r="P252" i="1" s="1"/>
  <c r="M253" i="1"/>
  <c r="P253" i="1" s="1"/>
  <c r="M254" i="1"/>
  <c r="P254" i="1" s="1"/>
  <c r="M255" i="1"/>
  <c r="P255" i="1" s="1"/>
  <c r="M256" i="1"/>
  <c r="P256" i="1" s="1"/>
  <c r="M257" i="1"/>
  <c r="P257" i="1" s="1"/>
  <c r="M258" i="1"/>
  <c r="P258" i="1" s="1"/>
  <c r="M259" i="1"/>
  <c r="P259" i="1" s="1"/>
  <c r="M260" i="1"/>
  <c r="P260" i="1" s="1"/>
  <c r="M261" i="1"/>
  <c r="M262" i="1"/>
  <c r="P262" i="1" s="1"/>
  <c r="M263" i="1"/>
  <c r="P263" i="1" s="1"/>
  <c r="M264" i="1"/>
  <c r="P264" i="1" s="1"/>
  <c r="M265" i="1"/>
  <c r="P265" i="1" s="1"/>
  <c r="M266" i="1"/>
  <c r="P266" i="1" s="1"/>
  <c r="M267" i="1"/>
  <c r="P267" i="1" s="1"/>
  <c r="M268" i="1"/>
  <c r="P268" i="1" s="1"/>
  <c r="M269" i="1"/>
  <c r="P269" i="1" s="1"/>
  <c r="M270" i="1"/>
  <c r="P270" i="1" s="1"/>
  <c r="M271" i="1"/>
  <c r="M272" i="1"/>
  <c r="P272" i="1" s="1"/>
  <c r="M273" i="1"/>
  <c r="P273" i="1" s="1"/>
  <c r="M274" i="1"/>
  <c r="P274" i="1" s="1"/>
  <c r="M275" i="1"/>
  <c r="P275" i="1" s="1"/>
  <c r="M276" i="1"/>
  <c r="P276" i="1" s="1"/>
  <c r="M277" i="1"/>
  <c r="P277" i="1" s="1"/>
  <c r="M278" i="1"/>
  <c r="P278" i="1" s="1"/>
  <c r="M279" i="1"/>
  <c r="P279" i="1" s="1"/>
  <c r="M280" i="1"/>
  <c r="P280" i="1" s="1"/>
  <c r="M281" i="1"/>
  <c r="M282" i="1"/>
  <c r="P282" i="1" s="1"/>
  <c r="M283" i="1"/>
  <c r="P283" i="1" s="1"/>
  <c r="M284" i="1"/>
  <c r="P284" i="1" s="1"/>
  <c r="M285" i="1"/>
  <c r="P285" i="1" s="1"/>
  <c r="M286" i="1"/>
  <c r="P286" i="1" s="1"/>
  <c r="M287" i="1"/>
  <c r="P287" i="1" s="1"/>
  <c r="M288" i="1"/>
  <c r="P288" i="1" s="1"/>
  <c r="M289" i="1"/>
  <c r="P289" i="1" s="1"/>
  <c r="M290" i="1"/>
  <c r="P290" i="1" s="1"/>
  <c r="M291" i="1"/>
  <c r="M292" i="1"/>
  <c r="P292" i="1" s="1"/>
  <c r="M293" i="1"/>
  <c r="P293" i="1" s="1"/>
  <c r="M294" i="1"/>
  <c r="P294" i="1" s="1"/>
  <c r="M295" i="1"/>
  <c r="P295" i="1" s="1"/>
  <c r="M296" i="1"/>
  <c r="P296" i="1" s="1"/>
  <c r="M297" i="1"/>
  <c r="P297" i="1" s="1"/>
  <c r="M298" i="1"/>
  <c r="P298" i="1" s="1"/>
  <c r="M299" i="1"/>
  <c r="P299" i="1" s="1"/>
  <c r="M300" i="1"/>
  <c r="P300" i="1" s="1"/>
  <c r="M301" i="1"/>
  <c r="M302" i="1"/>
  <c r="P302" i="1" s="1"/>
  <c r="M303" i="1"/>
  <c r="P303" i="1" s="1"/>
  <c r="M304" i="1"/>
  <c r="P304" i="1" s="1"/>
  <c r="M305" i="1"/>
  <c r="P305" i="1" s="1"/>
  <c r="M306" i="1"/>
  <c r="P306" i="1" s="1"/>
  <c r="M307" i="1"/>
  <c r="P307" i="1" s="1"/>
  <c r="M308" i="1"/>
  <c r="P308" i="1" s="1"/>
  <c r="M309" i="1"/>
  <c r="P309" i="1" s="1"/>
  <c r="M310" i="1"/>
  <c r="M311" i="1"/>
  <c r="M312" i="1"/>
  <c r="M313" i="1"/>
  <c r="M314" i="1"/>
  <c r="M315" i="1"/>
  <c r="M316" i="1"/>
  <c r="M317" i="1"/>
  <c r="M318" i="1"/>
  <c r="M319" i="1"/>
  <c r="M320" i="1"/>
  <c r="P320" i="1" s="1"/>
  <c r="M321" i="1"/>
  <c r="M322" i="1"/>
  <c r="P322" i="1" s="1"/>
  <c r="M323" i="1"/>
  <c r="P323" i="1" s="1"/>
  <c r="M324" i="1"/>
  <c r="P324" i="1" s="1"/>
  <c r="M325" i="1"/>
  <c r="P325" i="1" s="1"/>
  <c r="M326" i="1"/>
  <c r="P326" i="1" s="1"/>
  <c r="M327" i="1"/>
  <c r="P327" i="1" s="1"/>
  <c r="M328" i="1"/>
  <c r="P328" i="1" s="1"/>
  <c r="M329" i="1"/>
  <c r="P329" i="1" s="1"/>
  <c r="M330" i="1"/>
  <c r="P330" i="1" s="1"/>
  <c r="M331" i="1"/>
  <c r="M332" i="1"/>
  <c r="P332" i="1" s="1"/>
  <c r="M333" i="1"/>
  <c r="P333" i="1" s="1"/>
  <c r="M334" i="1"/>
  <c r="P334" i="1" s="1"/>
  <c r="M335" i="1"/>
  <c r="P335" i="1" s="1"/>
  <c r="M336" i="1"/>
  <c r="P336" i="1" s="1"/>
  <c r="M337" i="1"/>
  <c r="P337" i="1" s="1"/>
  <c r="M338" i="1"/>
  <c r="P338" i="1" s="1"/>
  <c r="M339" i="1"/>
  <c r="P339" i="1" s="1"/>
  <c r="M340" i="1"/>
  <c r="P340" i="1" s="1"/>
  <c r="M341" i="1"/>
  <c r="M342" i="1"/>
  <c r="P342" i="1" s="1"/>
  <c r="M343" i="1"/>
  <c r="P343" i="1" s="1"/>
  <c r="M344" i="1"/>
  <c r="P344" i="1" s="1"/>
  <c r="M345" i="1"/>
  <c r="P345" i="1" s="1"/>
  <c r="M346" i="1"/>
  <c r="P346" i="1" s="1"/>
  <c r="M347" i="1"/>
  <c r="P347" i="1" s="1"/>
  <c r="M348" i="1"/>
  <c r="P348" i="1" s="1"/>
  <c r="M349" i="1"/>
  <c r="P349" i="1" s="1"/>
  <c r="M350" i="1"/>
  <c r="P350" i="1" s="1"/>
  <c r="M351" i="1"/>
  <c r="M352" i="1"/>
  <c r="P352" i="1" s="1"/>
  <c r="M353" i="1"/>
  <c r="P353" i="1" s="1"/>
  <c r="M354" i="1"/>
  <c r="P354" i="1" s="1"/>
  <c r="M355" i="1"/>
  <c r="P355" i="1" s="1"/>
  <c r="M356" i="1"/>
  <c r="P356" i="1" s="1"/>
  <c r="M357" i="1"/>
  <c r="P357" i="1" s="1"/>
  <c r="M358" i="1"/>
  <c r="P358" i="1" s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3" i="1"/>
  <c r="P3" i="1" s="1"/>
  <c r="M4" i="1"/>
  <c r="P4" i="1" s="1"/>
  <c r="M5" i="1"/>
  <c r="P5" i="1" s="1"/>
  <c r="M6" i="1"/>
  <c r="P6" i="1" s="1"/>
  <c r="M7" i="1"/>
  <c r="P7" i="1" s="1"/>
  <c r="M8" i="1"/>
  <c r="P8" i="1" s="1"/>
  <c r="M9" i="1"/>
  <c r="P9" i="1" s="1"/>
  <c r="M10" i="1"/>
  <c r="M11" i="1"/>
  <c r="M12" i="1"/>
  <c r="M13" i="1"/>
  <c r="M14" i="1"/>
  <c r="M15" i="1"/>
  <c r="M16" i="1"/>
  <c r="M17" i="1"/>
  <c r="M18" i="1"/>
  <c r="M19" i="1"/>
  <c r="M20" i="1"/>
  <c r="P20" i="1" s="1"/>
  <c r="M21" i="1"/>
  <c r="M22" i="1"/>
  <c r="P22" i="1" s="1"/>
  <c r="M23" i="1"/>
  <c r="P23" i="1" s="1"/>
  <c r="M24" i="1"/>
  <c r="P24" i="1" s="1"/>
  <c r="M25" i="1"/>
  <c r="P25" i="1" s="1"/>
  <c r="M26" i="1"/>
  <c r="P26" i="1" s="1"/>
  <c r="M27" i="1"/>
  <c r="P27" i="1" s="1"/>
  <c r="M28" i="1"/>
  <c r="P28" i="1" s="1"/>
  <c r="M29" i="1"/>
  <c r="P29" i="1" s="1"/>
  <c r="M30" i="1"/>
  <c r="P30" i="1" s="1"/>
  <c r="M31" i="1"/>
  <c r="M33" i="1"/>
  <c r="P33" i="1" s="1"/>
  <c r="M34" i="1"/>
  <c r="P34" i="1" s="1"/>
  <c r="M35" i="1"/>
  <c r="P35" i="1" s="1"/>
  <c r="M36" i="1"/>
  <c r="P36" i="1" s="1"/>
  <c r="M37" i="1"/>
  <c r="P37" i="1" s="1"/>
  <c r="M38" i="1"/>
  <c r="P38" i="1" s="1"/>
  <c r="M39" i="1"/>
  <c r="P39" i="1" s="1"/>
  <c r="M40" i="1"/>
  <c r="P40" i="1" s="1"/>
  <c r="M41" i="1"/>
  <c r="M42" i="1"/>
  <c r="P42" i="1" s="1"/>
  <c r="M43" i="1"/>
  <c r="P43" i="1" s="1"/>
  <c r="M44" i="1"/>
  <c r="P44" i="1" s="1"/>
  <c r="M45" i="1"/>
  <c r="P45" i="1" s="1"/>
  <c r="M46" i="1"/>
  <c r="P46" i="1" s="1"/>
  <c r="M47" i="1"/>
  <c r="P47" i="1" s="1"/>
  <c r="M48" i="1"/>
  <c r="P48" i="1" s="1"/>
  <c r="M49" i="1"/>
  <c r="P49" i="1" s="1"/>
  <c r="M50" i="1"/>
  <c r="P50" i="1" s="1"/>
  <c r="M51" i="1"/>
  <c r="M52" i="1"/>
  <c r="P52" i="1" s="1"/>
  <c r="M53" i="1"/>
  <c r="P53" i="1" s="1"/>
  <c r="M54" i="1"/>
  <c r="P54" i="1" s="1"/>
  <c r="M55" i="1"/>
  <c r="P55" i="1" s="1"/>
  <c r="M56" i="1"/>
  <c r="P56" i="1" s="1"/>
  <c r="M57" i="1"/>
  <c r="P57" i="1" s="1"/>
  <c r="M58" i="1"/>
  <c r="P58" i="1" s="1"/>
  <c r="M59" i="1"/>
  <c r="P59" i="1" s="1"/>
  <c r="M60" i="1"/>
  <c r="P60" i="1" s="1"/>
  <c r="M61" i="1"/>
  <c r="M62" i="1"/>
  <c r="P62" i="1" s="1"/>
  <c r="M63" i="1"/>
  <c r="P63" i="1" s="1"/>
  <c r="M64" i="1"/>
  <c r="P64" i="1" s="1"/>
  <c r="M65" i="1"/>
  <c r="P65" i="1" s="1"/>
  <c r="M66" i="1"/>
  <c r="P66" i="1" s="1"/>
  <c r="M67" i="1"/>
  <c r="P67" i="1" s="1"/>
  <c r="M68" i="1"/>
  <c r="P68" i="1" s="1"/>
  <c r="M69" i="1"/>
  <c r="P69" i="1" s="1"/>
  <c r="M70" i="1"/>
  <c r="P70" i="1" s="1"/>
  <c r="M71" i="1"/>
  <c r="M72" i="1"/>
  <c r="P72" i="1" s="1"/>
  <c r="M73" i="1"/>
  <c r="P73" i="1" s="1"/>
  <c r="M74" i="1"/>
  <c r="P74" i="1" s="1"/>
  <c r="M75" i="1"/>
  <c r="P75" i="1" s="1"/>
  <c r="M76" i="1"/>
  <c r="P76" i="1" s="1"/>
  <c r="M77" i="1"/>
  <c r="P77" i="1" s="1"/>
  <c r="M78" i="1"/>
  <c r="P78" i="1" s="1"/>
  <c r="M79" i="1"/>
  <c r="P79" i="1" s="1"/>
  <c r="M80" i="1"/>
  <c r="P80" i="1" s="1"/>
  <c r="M81" i="1"/>
  <c r="M82" i="1"/>
  <c r="P82" i="1" s="1"/>
  <c r="M83" i="1"/>
  <c r="P83" i="1" s="1"/>
  <c r="M84" i="1"/>
  <c r="P84" i="1" s="1"/>
  <c r="M85" i="1"/>
  <c r="P85" i="1" s="1"/>
  <c r="M86" i="1"/>
  <c r="P86" i="1" s="1"/>
  <c r="M87" i="1"/>
  <c r="P87" i="1" s="1"/>
  <c r="M88" i="1"/>
  <c r="P88" i="1" s="1"/>
  <c r="M89" i="1"/>
  <c r="P89" i="1" s="1"/>
  <c r="M90" i="1"/>
  <c r="P90" i="1" s="1"/>
  <c r="M91" i="1"/>
  <c r="M92" i="1"/>
  <c r="P92" i="1" s="1"/>
  <c r="M93" i="1"/>
  <c r="P93" i="1" s="1"/>
  <c r="M94" i="1"/>
  <c r="P94" i="1" s="1"/>
  <c r="M95" i="1"/>
  <c r="P95" i="1" s="1"/>
  <c r="M96" i="1"/>
  <c r="P96" i="1" s="1"/>
  <c r="M97" i="1"/>
  <c r="P97" i="1" s="1"/>
  <c r="M98" i="1"/>
  <c r="P98" i="1" s="1"/>
  <c r="M99" i="1"/>
  <c r="P99" i="1" s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R2" i="1"/>
  <c r="M2" i="1"/>
  <c r="P2" i="1" s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" i="1"/>
  <c r="Y599" i="1" a="1"/>
  <c r="Y599" i="1"/>
  <c r="Y600" i="1" a="1"/>
  <c r="Y600" i="1"/>
  <c r="Y601" i="1" a="1"/>
  <c r="Y601" i="1"/>
  <c r="Y602" i="1" a="1"/>
  <c r="Y602" i="1"/>
  <c r="Y603" i="1" a="1"/>
  <c r="Y603" i="1"/>
  <c r="Y604" i="1" a="1"/>
  <c r="Y604" i="1"/>
  <c r="Y605" i="1" a="1"/>
  <c r="Y605" i="1"/>
  <c r="Y606" i="1" a="1"/>
  <c r="Y606" i="1"/>
  <c r="Y607" i="1" a="1"/>
  <c r="Y607" i="1"/>
  <c r="Y608" i="1" a="1"/>
  <c r="Y608" i="1"/>
  <c r="Y609" i="1" a="1"/>
  <c r="Y609" i="1"/>
  <c r="Y610" i="1" a="1"/>
  <c r="Y610" i="1"/>
  <c r="Y611" i="1" a="1"/>
  <c r="Y611" i="1"/>
  <c r="Y612" i="1" a="1"/>
  <c r="Y612" i="1"/>
  <c r="Y613" i="1" a="1"/>
  <c r="Y613" i="1"/>
  <c r="Y614" i="1" a="1"/>
  <c r="Y614" i="1"/>
  <c r="Y615" i="1" a="1"/>
  <c r="Y615" i="1"/>
  <c r="Y616" i="1" a="1"/>
  <c r="Y616" i="1"/>
  <c r="Y617" i="1" a="1"/>
  <c r="Y617" i="1"/>
  <c r="Y618" i="1" a="1"/>
  <c r="Y618" i="1"/>
  <c r="Y619" i="1" a="1"/>
  <c r="Y619" i="1"/>
  <c r="Y620" i="1" a="1"/>
  <c r="Y620" i="1"/>
  <c r="Y621" i="1" a="1"/>
  <c r="Y621" i="1"/>
  <c r="Y622" i="1" a="1"/>
  <c r="Y622" i="1"/>
  <c r="Y623" i="1" a="1"/>
  <c r="Y623" i="1"/>
  <c r="Y624" i="1" a="1"/>
  <c r="Y624" i="1"/>
  <c r="Y625" i="1" a="1"/>
  <c r="Y625" i="1"/>
  <c r="Y626" i="1" a="1"/>
  <c r="Y626" i="1"/>
  <c r="Y627" i="1" a="1"/>
  <c r="Y627" i="1"/>
  <c r="Y628" i="1" a="1"/>
  <c r="Y628" i="1"/>
  <c r="Y629" i="1" a="1"/>
  <c r="Y629" i="1"/>
  <c r="Y630" i="1" a="1"/>
  <c r="Y630" i="1"/>
  <c r="Y631" i="1" a="1"/>
  <c r="Y631" i="1"/>
  <c r="Y632" i="1" a="1"/>
  <c r="Y632" i="1"/>
  <c r="Y633" i="1" a="1"/>
  <c r="Y633" i="1"/>
  <c r="Y634" i="1" a="1"/>
  <c r="Y634" i="1"/>
  <c r="Y635" i="1" a="1"/>
  <c r="Y635" i="1"/>
  <c r="Y636" i="1" a="1"/>
  <c r="Y636" i="1"/>
  <c r="Y637" i="1" a="1"/>
  <c r="Y637" i="1"/>
  <c r="Y638" i="1" a="1"/>
  <c r="Y638" i="1"/>
  <c r="Y639" i="1" a="1"/>
  <c r="Y639" i="1"/>
  <c r="Y640" i="1" a="1"/>
  <c r="Y640" i="1"/>
  <c r="Y641" i="1" a="1"/>
  <c r="Y641" i="1"/>
  <c r="Y642" i="1" a="1"/>
  <c r="Y642" i="1"/>
  <c r="Y643" i="1" a="1"/>
  <c r="Y643" i="1"/>
  <c r="Y644" i="1" a="1"/>
  <c r="Y644" i="1"/>
  <c r="Y645" i="1" a="1"/>
  <c r="Y645" i="1"/>
  <c r="Y646" i="1" a="1"/>
  <c r="Y646" i="1"/>
  <c r="Y647" i="1" a="1"/>
  <c r="Y647" i="1"/>
  <c r="Y648" i="1" a="1"/>
  <c r="Y648" i="1"/>
  <c r="Y649" i="1" a="1"/>
  <c r="Y649" i="1"/>
  <c r="Y650" i="1" a="1"/>
  <c r="Y650" i="1"/>
  <c r="Y651" i="1" a="1"/>
  <c r="Y651" i="1"/>
  <c r="Y652" i="1" a="1"/>
  <c r="Y652" i="1"/>
  <c r="Y653" i="1" a="1"/>
  <c r="Y653" i="1"/>
  <c r="Y654" i="1" a="1"/>
  <c r="Y654" i="1"/>
  <c r="Y655" i="1" a="1"/>
  <c r="Y655" i="1"/>
  <c r="Y656" i="1" a="1"/>
  <c r="Y656" i="1"/>
  <c r="Y657" i="1" a="1"/>
  <c r="Y657" i="1"/>
  <c r="Y658" i="1" a="1"/>
  <c r="Y658" i="1"/>
  <c r="Y659" i="1" a="1"/>
  <c r="Y659" i="1"/>
  <c r="Y660" i="1" a="1"/>
  <c r="Y660" i="1"/>
  <c r="Y661" i="1" a="1"/>
  <c r="Y661" i="1"/>
  <c r="Y662" i="1" a="1"/>
  <c r="Y662" i="1"/>
  <c r="Y663" i="1" a="1"/>
  <c r="Y663" i="1"/>
  <c r="Y664" i="1" a="1"/>
  <c r="Y664" i="1"/>
  <c r="Y665" i="1" a="1"/>
  <c r="Y665" i="1"/>
  <c r="Y666" i="1" a="1"/>
  <c r="Y666" i="1"/>
  <c r="Y667" i="1" a="1"/>
  <c r="Y667" i="1"/>
  <c r="Y668" i="1" a="1"/>
  <c r="Y668" i="1"/>
  <c r="Y669" i="1" a="1"/>
  <c r="Y669" i="1"/>
  <c r="Y670" i="1" a="1"/>
  <c r="Y670" i="1"/>
  <c r="Y671" i="1" a="1"/>
  <c r="Y671" i="1"/>
  <c r="Y672" i="1" a="1"/>
  <c r="Y672" i="1"/>
  <c r="Y673" i="1" a="1"/>
  <c r="Y673" i="1"/>
  <c r="Y674" i="1" a="1"/>
  <c r="Y674" i="1"/>
  <c r="Y675" i="1" a="1"/>
  <c r="Y675" i="1"/>
  <c r="Y676" i="1" a="1"/>
  <c r="Y676" i="1"/>
  <c r="Y677" i="1" a="1"/>
  <c r="Y677" i="1"/>
  <c r="Y678" i="1" a="1"/>
  <c r="Y678" i="1"/>
  <c r="Y679" i="1" a="1"/>
  <c r="Y679" i="1"/>
  <c r="Y680" i="1" a="1"/>
  <c r="Y680" i="1"/>
  <c r="Y681" i="1" a="1"/>
  <c r="Y681" i="1"/>
  <c r="Y682" i="1" a="1"/>
  <c r="Y682" i="1"/>
  <c r="Y683" i="1" a="1"/>
  <c r="Y683" i="1"/>
  <c r="Y684" i="1" a="1"/>
  <c r="Y684" i="1"/>
  <c r="Y685" i="1" a="1"/>
  <c r="Y685" i="1"/>
  <c r="Y686" i="1" a="1"/>
  <c r="Y686" i="1"/>
  <c r="Y687" i="1" a="1"/>
  <c r="Y687" i="1"/>
  <c r="Y688" i="1" a="1"/>
  <c r="Y688" i="1"/>
  <c r="Y689" i="1" a="1"/>
  <c r="Y689" i="1"/>
  <c r="Y690" i="1" a="1"/>
  <c r="Y690" i="1"/>
  <c r="Y691" i="1" a="1"/>
  <c r="Y691" i="1"/>
  <c r="Y692" i="1" a="1"/>
  <c r="Y692" i="1"/>
  <c r="Y693" i="1" a="1"/>
  <c r="Y693" i="1"/>
  <c r="Y694" i="1" a="1"/>
  <c r="Y694" i="1"/>
  <c r="Y695" i="1" a="1"/>
  <c r="Y695" i="1"/>
  <c r="Y696" i="1" a="1"/>
  <c r="Y696" i="1"/>
  <c r="Y697" i="1" a="1"/>
  <c r="Y697" i="1"/>
  <c r="Y698" i="1" a="1"/>
  <c r="Y698" i="1"/>
  <c r="Y699" i="1" a="1"/>
  <c r="Y699" i="1"/>
  <c r="Y700" i="1" a="1"/>
  <c r="Y700" i="1"/>
  <c r="Y701" i="1" a="1"/>
  <c r="Y701" i="1"/>
  <c r="Y702" i="1" a="1"/>
  <c r="Y702" i="1"/>
  <c r="Y703" i="1" a="1"/>
  <c r="Y703" i="1"/>
  <c r="Y704" i="1" a="1"/>
  <c r="Y704" i="1"/>
  <c r="Y705" i="1" a="1"/>
  <c r="Y705" i="1"/>
  <c r="Y706" i="1" a="1"/>
  <c r="Y706" i="1"/>
  <c r="Y707" i="1" a="1"/>
  <c r="Y707" i="1"/>
  <c r="Y708" i="1" a="1"/>
  <c r="Y708" i="1"/>
  <c r="Y709" i="1" a="1"/>
  <c r="Y709" i="1"/>
  <c r="Y710" i="1" a="1"/>
  <c r="Y710" i="1"/>
  <c r="Y711" i="1" a="1"/>
  <c r="Y711" i="1"/>
  <c r="Y712" i="1" a="1"/>
  <c r="Y712" i="1"/>
  <c r="Y713" i="1" a="1"/>
  <c r="Y713" i="1"/>
  <c r="Y714" i="1" a="1"/>
  <c r="Y714" i="1"/>
  <c r="Y715" i="1" a="1"/>
  <c r="Y715" i="1"/>
  <c r="Y716" i="1" a="1"/>
  <c r="Y716" i="1"/>
  <c r="Y717" i="1" a="1"/>
  <c r="Y717" i="1"/>
  <c r="Y718" i="1" a="1"/>
  <c r="Y718" i="1"/>
  <c r="Y719" i="1" a="1"/>
  <c r="Y719" i="1"/>
  <c r="Y720" i="1" a="1"/>
  <c r="Y720" i="1"/>
  <c r="Y721" i="1" a="1"/>
  <c r="Y721" i="1"/>
  <c r="Y722" i="1" a="1"/>
  <c r="Y722" i="1"/>
  <c r="Y723" i="1" a="1"/>
  <c r="Y723" i="1"/>
  <c r="Y724" i="1" a="1"/>
  <c r="Y724" i="1"/>
  <c r="Y725" i="1" a="1"/>
  <c r="Y725" i="1"/>
  <c r="Y726" i="1" a="1"/>
  <c r="Y726" i="1"/>
  <c r="Y727" i="1" a="1"/>
  <c r="Y727" i="1"/>
  <c r="Y728" i="1" a="1"/>
  <c r="Y728" i="1"/>
  <c r="Y729" i="1" a="1"/>
  <c r="Y729" i="1"/>
  <c r="Y730" i="1" a="1"/>
  <c r="Y730" i="1"/>
  <c r="Y731" i="1" a="1"/>
  <c r="Y731" i="1"/>
  <c r="Y732" i="1" a="1"/>
  <c r="Y732" i="1"/>
  <c r="Y733" i="1" a="1"/>
  <c r="Y733" i="1"/>
  <c r="Y734" i="1" a="1"/>
  <c r="Y734" i="1"/>
  <c r="Y735" i="1" a="1"/>
  <c r="Y735" i="1"/>
  <c r="Y736" i="1" a="1"/>
  <c r="Y736" i="1"/>
  <c r="Y737" i="1" a="1"/>
  <c r="Y737" i="1"/>
  <c r="Y738" i="1" a="1"/>
  <c r="Y738" i="1"/>
  <c r="Y739" i="1" a="1"/>
  <c r="Y739" i="1"/>
  <c r="Y740" i="1" a="1"/>
  <c r="Y740" i="1"/>
  <c r="Y741" i="1" a="1"/>
  <c r="Y741" i="1"/>
  <c r="Y742" i="1" a="1"/>
  <c r="Y742" i="1"/>
  <c r="Y743" i="1" a="1"/>
  <c r="Y743" i="1"/>
  <c r="Y744" i="1" a="1"/>
  <c r="Y744" i="1"/>
  <c r="Y745" i="1" a="1"/>
  <c r="Y745" i="1"/>
  <c r="Y746" i="1" a="1"/>
  <c r="Y746" i="1"/>
  <c r="Y747" i="1" a="1"/>
  <c r="Y747" i="1"/>
  <c r="Y748" i="1" a="1"/>
  <c r="Y748" i="1"/>
  <c r="Y749" i="1" a="1"/>
  <c r="Y749" i="1"/>
  <c r="Y750" i="1" a="1"/>
  <c r="Y750" i="1"/>
  <c r="Y751" i="1" a="1"/>
  <c r="Y751" i="1"/>
  <c r="Y752" i="1" a="1"/>
  <c r="Y752" i="1"/>
  <c r="Y753" i="1" a="1"/>
  <c r="Y753" i="1"/>
  <c r="Y754" i="1" a="1"/>
  <c r="Y754" i="1"/>
  <c r="Y755" i="1" a="1"/>
  <c r="Y755" i="1"/>
  <c r="Y756" i="1" a="1"/>
  <c r="Y756" i="1"/>
  <c r="Y757" i="1" a="1"/>
  <c r="Y757" i="1"/>
  <c r="Y758" i="1" a="1"/>
  <c r="Y758" i="1"/>
  <c r="Y759" i="1" a="1"/>
  <c r="Y759" i="1"/>
  <c r="Y760" i="1" a="1"/>
  <c r="Y760" i="1"/>
  <c r="Y761" i="1" a="1"/>
  <c r="Y761" i="1"/>
  <c r="Y762" i="1" a="1"/>
  <c r="Y762" i="1"/>
  <c r="Y763" i="1" a="1"/>
  <c r="Y763" i="1"/>
  <c r="Y764" i="1" a="1"/>
  <c r="Y764" i="1"/>
  <c r="Y765" i="1" a="1"/>
  <c r="Y765" i="1"/>
  <c r="Y766" i="1" a="1"/>
  <c r="Y766" i="1"/>
  <c r="Y767" i="1" a="1"/>
  <c r="Y767" i="1"/>
  <c r="Y768" i="1" a="1"/>
  <c r="Y768" i="1"/>
  <c r="Y769" i="1" a="1"/>
  <c r="Y769" i="1"/>
  <c r="Y770" i="1" a="1"/>
  <c r="Y770" i="1"/>
  <c r="Y771" i="1" a="1"/>
  <c r="Y771" i="1"/>
  <c r="Y772" i="1" a="1"/>
  <c r="Y772" i="1"/>
  <c r="Y773" i="1" a="1"/>
  <c r="Y773" i="1"/>
  <c r="Y774" i="1" a="1"/>
  <c r="Y774" i="1"/>
  <c r="Y775" i="1" a="1"/>
  <c r="Y775" i="1"/>
  <c r="Y776" i="1" a="1"/>
  <c r="Y776" i="1"/>
  <c r="Y777" i="1" a="1"/>
  <c r="Y777" i="1"/>
  <c r="Y778" i="1" a="1"/>
  <c r="Y778" i="1"/>
  <c r="Y779" i="1" a="1"/>
  <c r="Y779" i="1"/>
  <c r="Y780" i="1" a="1"/>
  <c r="Y780" i="1"/>
  <c r="Y781" i="1" a="1"/>
  <c r="Y781" i="1"/>
  <c r="Y782" i="1" a="1"/>
  <c r="Y782" i="1"/>
  <c r="Y783" i="1" a="1"/>
  <c r="Y783" i="1"/>
  <c r="Y784" i="1" a="1"/>
  <c r="Y784" i="1"/>
  <c r="Y785" i="1" a="1"/>
  <c r="Y785" i="1"/>
  <c r="Y786" i="1" a="1"/>
  <c r="Y786" i="1"/>
  <c r="Y787" i="1" a="1"/>
  <c r="Y787" i="1"/>
  <c r="Y788" i="1" a="1"/>
  <c r="Y788" i="1"/>
  <c r="Y789" i="1" a="1"/>
  <c r="Y789" i="1"/>
  <c r="Y790" i="1" a="1"/>
  <c r="Y790" i="1"/>
  <c r="Y791" i="1" a="1"/>
  <c r="Y791" i="1"/>
  <c r="Y792" i="1" a="1"/>
  <c r="Y792" i="1"/>
  <c r="Y793" i="1" a="1"/>
  <c r="Y793" i="1"/>
  <c r="Y794" i="1" a="1"/>
  <c r="Y794" i="1"/>
  <c r="Y795" i="1" a="1"/>
  <c r="Y795" i="1"/>
  <c r="Y796" i="1" a="1"/>
  <c r="Y796" i="1"/>
  <c r="Y797" i="1" a="1"/>
  <c r="Y797" i="1"/>
  <c r="Y798" i="1" a="1"/>
  <c r="Y798" i="1"/>
  <c r="Y799" i="1" a="1"/>
  <c r="Y799" i="1"/>
  <c r="Y800" i="1" a="1"/>
  <c r="Y800" i="1"/>
  <c r="Y801" i="1" a="1"/>
  <c r="Y801" i="1"/>
  <c r="Y802" i="1" a="1"/>
  <c r="Y802" i="1"/>
  <c r="Y803" i="1" a="1"/>
  <c r="Y803" i="1"/>
  <c r="Y804" i="1" a="1"/>
  <c r="Y804" i="1"/>
  <c r="Y805" i="1" a="1"/>
  <c r="Y805" i="1"/>
  <c r="Y806" i="1" a="1"/>
  <c r="Y806" i="1"/>
  <c r="Y807" i="1" a="1"/>
  <c r="Y807" i="1"/>
  <c r="Y808" i="1" a="1"/>
  <c r="Y808" i="1"/>
  <c r="Y809" i="1" a="1"/>
  <c r="Y809" i="1"/>
  <c r="Y810" i="1" a="1"/>
  <c r="Y810" i="1"/>
  <c r="Y811" i="1" a="1"/>
  <c r="Y811" i="1"/>
  <c r="Y812" i="1" a="1"/>
  <c r="Y812" i="1"/>
  <c r="Y813" i="1" a="1"/>
  <c r="Y813" i="1"/>
  <c r="Y814" i="1" a="1"/>
  <c r="Y814" i="1"/>
  <c r="Y815" i="1" a="1"/>
  <c r="Y815" i="1"/>
  <c r="Y816" i="1" a="1"/>
  <c r="Y816" i="1"/>
  <c r="Y817" i="1" a="1"/>
  <c r="Y817" i="1"/>
  <c r="Y818" i="1" a="1"/>
  <c r="Y818" i="1"/>
  <c r="Y819" i="1" a="1"/>
  <c r="Y819" i="1"/>
  <c r="Y820" i="1" a="1"/>
  <c r="Y820" i="1"/>
  <c r="Y821" i="1" a="1"/>
  <c r="Y821" i="1"/>
  <c r="Y822" i="1" a="1"/>
  <c r="Y822" i="1"/>
  <c r="Y823" i="1" a="1"/>
  <c r="Y823" i="1"/>
  <c r="Y824" i="1" a="1"/>
  <c r="Y824" i="1"/>
  <c r="Y825" i="1" a="1"/>
  <c r="Y825" i="1"/>
  <c r="Y826" i="1" a="1"/>
  <c r="Y826" i="1"/>
  <c r="Y827" i="1" a="1"/>
  <c r="Y827" i="1"/>
  <c r="Y828" i="1" a="1"/>
  <c r="Y828" i="1"/>
  <c r="Y829" i="1" a="1"/>
  <c r="Y829" i="1"/>
  <c r="Y830" i="1" a="1"/>
  <c r="Y830" i="1"/>
  <c r="Y831" i="1" a="1"/>
  <c r="Y831" i="1"/>
  <c r="Y832" i="1" a="1"/>
  <c r="Y832" i="1"/>
  <c r="Y833" i="1" a="1"/>
  <c r="Y833" i="1"/>
  <c r="Y834" i="1" a="1"/>
  <c r="Y834" i="1"/>
  <c r="Y835" i="1" a="1"/>
  <c r="Y835" i="1"/>
  <c r="Y836" i="1" a="1"/>
  <c r="Y836" i="1"/>
  <c r="Y837" i="1" a="1"/>
  <c r="Y837" i="1"/>
  <c r="Y838" i="1" a="1"/>
  <c r="Y838" i="1"/>
  <c r="Y839" i="1" a="1"/>
  <c r="Y839" i="1"/>
  <c r="Y840" i="1" a="1"/>
  <c r="Y840" i="1"/>
  <c r="Y841" i="1" a="1"/>
  <c r="Y841" i="1"/>
  <c r="Y842" i="1" a="1"/>
  <c r="Y842" i="1"/>
  <c r="Y843" i="1" a="1"/>
  <c r="Y843" i="1"/>
  <c r="Y844" i="1" a="1"/>
  <c r="Y844" i="1"/>
  <c r="Y845" i="1" a="1"/>
  <c r="Y845" i="1"/>
  <c r="Y846" i="1" a="1"/>
  <c r="Y846" i="1"/>
  <c r="Y847" i="1" a="1"/>
  <c r="Y847" i="1"/>
  <c r="Y848" i="1" a="1"/>
  <c r="Y848" i="1"/>
  <c r="Y849" i="1" a="1"/>
  <c r="Y849" i="1"/>
  <c r="Y850" i="1" a="1"/>
  <c r="Y850" i="1"/>
  <c r="Y851" i="1" a="1"/>
  <c r="Y851" i="1"/>
  <c r="Y852" i="1" a="1"/>
  <c r="Y852" i="1"/>
  <c r="Y853" i="1" a="1"/>
  <c r="Y853" i="1"/>
  <c r="Y854" i="1" a="1"/>
  <c r="Y854" i="1"/>
  <c r="Y855" i="1" a="1"/>
  <c r="Y855" i="1"/>
  <c r="Y856" i="1" a="1"/>
  <c r="Y856" i="1"/>
  <c r="Y857" i="1" a="1"/>
  <c r="Y857" i="1"/>
  <c r="Y858" i="1" a="1"/>
  <c r="Y858" i="1"/>
  <c r="Y859" i="1" a="1"/>
  <c r="Y859" i="1"/>
  <c r="Y860" i="1" a="1"/>
  <c r="Y860" i="1"/>
  <c r="Y861" i="1" a="1"/>
  <c r="Y861" i="1"/>
  <c r="Y862" i="1" a="1"/>
  <c r="Y862" i="1"/>
  <c r="Y863" i="1" a="1"/>
  <c r="Y863" i="1"/>
  <c r="Y864" i="1" a="1"/>
  <c r="Y864" i="1"/>
  <c r="Y865" i="1" a="1"/>
  <c r="Y865" i="1"/>
  <c r="Y866" i="1" a="1"/>
  <c r="Y866" i="1"/>
  <c r="Y867" i="1" a="1"/>
  <c r="Y867" i="1"/>
  <c r="Y868" i="1" a="1"/>
  <c r="Y868" i="1"/>
  <c r="Y869" i="1" a="1"/>
  <c r="Y869" i="1"/>
  <c r="Y870" i="1" a="1"/>
  <c r="Y870" i="1"/>
  <c r="Y871" i="1" a="1"/>
  <c r="Y871" i="1"/>
  <c r="Y872" i="1" a="1"/>
  <c r="Y872" i="1"/>
  <c r="Y873" i="1" a="1"/>
  <c r="Y873" i="1"/>
  <c r="Y874" i="1" a="1"/>
  <c r="Y874" i="1"/>
  <c r="Y875" i="1" a="1"/>
  <c r="Y875" i="1"/>
  <c r="Y876" i="1" a="1"/>
  <c r="Y876" i="1"/>
  <c r="Y877" i="1" a="1"/>
  <c r="Y877" i="1"/>
  <c r="Y878" i="1" a="1"/>
  <c r="Y878" i="1"/>
  <c r="Y879" i="1" a="1"/>
  <c r="Y879" i="1"/>
  <c r="Y880" i="1" a="1"/>
  <c r="Y880" i="1"/>
  <c r="Y881" i="1" a="1"/>
  <c r="Y881" i="1"/>
  <c r="Y882" i="1" a="1"/>
  <c r="Y882" i="1"/>
  <c r="Y883" i="1" a="1"/>
  <c r="Y883" i="1"/>
  <c r="Y884" i="1" a="1"/>
  <c r="Y884" i="1"/>
  <c r="Y885" i="1" a="1"/>
  <c r="Y885" i="1"/>
  <c r="Y886" i="1" a="1"/>
  <c r="Y886" i="1"/>
  <c r="Y887" i="1" a="1"/>
  <c r="Y887" i="1"/>
  <c r="Y888" i="1" a="1"/>
  <c r="Y888" i="1"/>
  <c r="Y889" i="1" a="1"/>
  <c r="Y889" i="1"/>
  <c r="Y890" i="1" a="1"/>
  <c r="Y890" i="1"/>
  <c r="Y891" i="1" a="1"/>
  <c r="Y891" i="1"/>
  <c r="Y892" i="1" a="1"/>
  <c r="Y892" i="1"/>
  <c r="Y893" i="1" a="1"/>
  <c r="Y893" i="1"/>
  <c r="Y894" i="1" a="1"/>
  <c r="Y894" i="1"/>
  <c r="Y895" i="1" a="1"/>
  <c r="Y895" i="1"/>
  <c r="Y896" i="1" a="1"/>
  <c r="Y896" i="1"/>
  <c r="Y897" i="1" a="1"/>
  <c r="Y897" i="1"/>
  <c r="Y898" i="1" a="1"/>
  <c r="Y898" i="1"/>
  <c r="Y899" i="1" a="1"/>
  <c r="Y899" i="1"/>
  <c r="Y900" i="1" a="1"/>
  <c r="Y900" i="1"/>
  <c r="Y901" i="1" a="1"/>
  <c r="Y901" i="1"/>
  <c r="Y902" i="1" a="1"/>
  <c r="Y902" i="1"/>
  <c r="Y903" i="1" a="1"/>
  <c r="Y903" i="1"/>
  <c r="Y904" i="1" a="1"/>
  <c r="Y904" i="1"/>
  <c r="Y905" i="1" a="1"/>
  <c r="Y905" i="1"/>
  <c r="Y906" i="1" a="1"/>
  <c r="Y906" i="1"/>
  <c r="Y907" i="1" a="1"/>
  <c r="Y907" i="1"/>
  <c r="Y908" i="1" a="1"/>
  <c r="Y908" i="1"/>
  <c r="Y909" i="1" a="1"/>
  <c r="Y909" i="1"/>
  <c r="Y910" i="1" a="1"/>
  <c r="Y910" i="1"/>
  <c r="Y911" i="1" a="1"/>
  <c r="Y911" i="1"/>
  <c r="Y912" i="1" a="1"/>
  <c r="Y912" i="1"/>
  <c r="Y913" i="1" a="1"/>
  <c r="Y913" i="1"/>
  <c r="Y914" i="1" a="1"/>
  <c r="Y914" i="1"/>
  <c r="Y915" i="1" a="1"/>
  <c r="Y915" i="1"/>
  <c r="Y916" i="1" a="1"/>
  <c r="Y916" i="1"/>
  <c r="Y917" i="1" a="1"/>
  <c r="Y917" i="1"/>
  <c r="Y918" i="1" a="1"/>
  <c r="Y918" i="1"/>
  <c r="Y919" i="1" a="1"/>
  <c r="Y919" i="1"/>
  <c r="Y920" i="1" a="1"/>
  <c r="Y920" i="1"/>
  <c r="Y921" i="1" a="1"/>
  <c r="Y921" i="1"/>
  <c r="Y922" i="1" a="1"/>
  <c r="Y922" i="1"/>
  <c r="Y923" i="1" a="1"/>
  <c r="Y923" i="1"/>
  <c r="Y924" i="1" a="1"/>
  <c r="Y924" i="1"/>
  <c r="Y925" i="1" a="1"/>
  <c r="Y925" i="1"/>
  <c r="Y926" i="1" a="1"/>
  <c r="Y926" i="1"/>
  <c r="Y927" i="1" a="1"/>
  <c r="Y927" i="1"/>
  <c r="Y928" i="1" a="1"/>
  <c r="Y928" i="1"/>
  <c r="Y929" i="1" a="1"/>
  <c r="Y929" i="1"/>
  <c r="Y930" i="1" a="1"/>
  <c r="Y930" i="1"/>
  <c r="Y931" i="1" a="1"/>
  <c r="Y931" i="1"/>
  <c r="Y932" i="1" a="1"/>
  <c r="Y932" i="1"/>
  <c r="Y933" i="1" a="1"/>
  <c r="Y933" i="1"/>
  <c r="Y934" i="1" a="1"/>
  <c r="Y934" i="1"/>
  <c r="Y935" i="1" a="1"/>
  <c r="Y935" i="1"/>
  <c r="Y936" i="1" a="1"/>
  <c r="Y936" i="1"/>
  <c r="Y937" i="1" a="1"/>
  <c r="Y937" i="1"/>
  <c r="Y938" i="1" a="1"/>
  <c r="Y938" i="1"/>
  <c r="Y939" i="1" a="1"/>
  <c r="Y939" i="1"/>
  <c r="Y940" i="1" a="1"/>
  <c r="Y940" i="1"/>
  <c r="Y941" i="1" a="1"/>
  <c r="Y941" i="1"/>
  <c r="Y942" i="1" a="1"/>
  <c r="Y942" i="1"/>
  <c r="Y943" i="1" a="1"/>
  <c r="Y943" i="1"/>
  <c r="Y944" i="1" a="1"/>
  <c r="Y944" i="1"/>
  <c r="Y945" i="1" a="1"/>
  <c r="Y945" i="1"/>
  <c r="Y946" i="1" a="1"/>
  <c r="Y946" i="1"/>
  <c r="Y947" i="1" a="1"/>
  <c r="Y947" i="1"/>
  <c r="Y948" i="1" a="1"/>
  <c r="Y948" i="1"/>
  <c r="Y949" i="1" a="1"/>
  <c r="Y949" i="1"/>
  <c r="Y950" i="1" a="1"/>
  <c r="Y950" i="1"/>
  <c r="Y951" i="1" a="1"/>
  <c r="Y951" i="1"/>
  <c r="Y952" i="1" a="1"/>
  <c r="Y952" i="1"/>
  <c r="Y953" i="1" a="1"/>
  <c r="Y953" i="1"/>
  <c r="Y954" i="1" a="1"/>
  <c r="Y954" i="1"/>
  <c r="Y955" i="1" a="1"/>
  <c r="Y955" i="1"/>
  <c r="Y956" i="1" a="1"/>
  <c r="Y956" i="1"/>
  <c r="Y957" i="1" a="1"/>
  <c r="Y957" i="1"/>
  <c r="Y958" i="1" a="1"/>
  <c r="Y958" i="1"/>
  <c r="Y959" i="1" a="1"/>
  <c r="Y959" i="1"/>
  <c r="Y960" i="1" a="1"/>
  <c r="Y960" i="1"/>
  <c r="Y961" i="1" a="1"/>
  <c r="Y961" i="1"/>
  <c r="Y962" i="1" a="1"/>
  <c r="Y962" i="1"/>
  <c r="Y963" i="1" a="1"/>
  <c r="Y963" i="1"/>
  <c r="Y964" i="1" a="1"/>
  <c r="Y964" i="1"/>
  <c r="Y965" i="1" a="1"/>
  <c r="Y965" i="1"/>
  <c r="Y966" i="1" a="1"/>
  <c r="Y966" i="1"/>
  <c r="Y967" i="1" a="1"/>
  <c r="Y967" i="1"/>
  <c r="Y968" i="1" a="1"/>
  <c r="Y968" i="1"/>
  <c r="Y969" i="1" a="1"/>
  <c r="Y969" i="1"/>
  <c r="Y970" i="1" a="1"/>
  <c r="Y970" i="1"/>
  <c r="Y971" i="1" a="1"/>
  <c r="Y971" i="1"/>
  <c r="Y972" i="1" a="1"/>
  <c r="Y972" i="1"/>
  <c r="Y973" i="1" a="1"/>
  <c r="Y973" i="1"/>
  <c r="Y974" i="1" a="1"/>
  <c r="Y974" i="1"/>
  <c r="Y975" i="1" a="1"/>
  <c r="Y975" i="1"/>
  <c r="Y976" i="1" a="1"/>
  <c r="Y976" i="1"/>
  <c r="Y977" i="1" a="1"/>
  <c r="Y977" i="1"/>
  <c r="Y978" i="1" a="1"/>
  <c r="Y978" i="1"/>
  <c r="Y979" i="1" a="1"/>
  <c r="Y979" i="1"/>
  <c r="Y980" i="1" a="1"/>
  <c r="Y980" i="1"/>
  <c r="Y981" i="1" a="1"/>
  <c r="Y981" i="1"/>
  <c r="Y982" i="1" a="1"/>
  <c r="Y982" i="1"/>
  <c r="Y983" i="1" a="1"/>
  <c r="Y983" i="1"/>
  <c r="Y984" i="1" a="1"/>
  <c r="Y984" i="1"/>
  <c r="Y985" i="1" a="1"/>
  <c r="Y985" i="1"/>
  <c r="Y986" i="1" a="1"/>
  <c r="Y986" i="1"/>
  <c r="Y987" i="1" a="1"/>
  <c r="Y987" i="1"/>
  <c r="Y988" i="1" a="1"/>
  <c r="Y988" i="1"/>
  <c r="Y989" i="1" a="1"/>
  <c r="Y989" i="1"/>
  <c r="Y990" i="1" a="1"/>
  <c r="Y990" i="1"/>
  <c r="Y991" i="1" a="1"/>
  <c r="Y991" i="1"/>
  <c r="Y992" i="1" a="1"/>
  <c r="Y992" i="1"/>
  <c r="Y993" i="1" a="1"/>
  <c r="Y993" i="1"/>
  <c r="Y994" i="1" a="1"/>
  <c r="Y994" i="1"/>
  <c r="Y995" i="1" a="1"/>
  <c r="Y995" i="1"/>
  <c r="Y996" i="1" a="1"/>
  <c r="Y996" i="1"/>
  <c r="Y997" i="1" a="1"/>
  <c r="Y997" i="1"/>
  <c r="Y998" i="1" a="1"/>
  <c r="Y998" i="1"/>
  <c r="Y999" i="1" a="1"/>
  <c r="Y999" i="1"/>
  <c r="Y1000" i="1" a="1"/>
  <c r="Y1000" i="1"/>
  <c r="Y1001" i="1" a="1"/>
  <c r="Y1001" i="1"/>
  <c r="Y362" i="1" a="1"/>
  <c r="Y362" i="1"/>
  <c r="Y363" i="1" a="1"/>
  <c r="Y363" i="1"/>
  <c r="Y364" i="1" a="1"/>
  <c r="Y364" i="1"/>
  <c r="Y365" i="1" a="1"/>
  <c r="Y365" i="1"/>
  <c r="Y366" i="1" a="1"/>
  <c r="Y366" i="1"/>
  <c r="Y367" i="1" a="1"/>
  <c r="Y367" i="1"/>
  <c r="Y368" i="1" a="1"/>
  <c r="Y368" i="1"/>
  <c r="Y369" i="1" a="1"/>
  <c r="Y369" i="1"/>
  <c r="Y370" i="1" a="1"/>
  <c r="Y370" i="1"/>
  <c r="Y371" i="1" a="1"/>
  <c r="Y371" i="1"/>
  <c r="Y372" i="1" a="1"/>
  <c r="Y372" i="1"/>
  <c r="Y373" i="1" a="1"/>
  <c r="Y373" i="1"/>
  <c r="Y374" i="1" a="1"/>
  <c r="Y374" i="1"/>
  <c r="Y375" i="1" a="1"/>
  <c r="Y375" i="1"/>
  <c r="Y376" i="1" a="1"/>
  <c r="Y376" i="1"/>
  <c r="Y377" i="1" a="1"/>
  <c r="Y377" i="1"/>
  <c r="Y378" i="1" a="1"/>
  <c r="Y378" i="1"/>
  <c r="Y379" i="1" a="1"/>
  <c r="Y379" i="1"/>
  <c r="Y380" i="1" a="1"/>
  <c r="Y380" i="1"/>
  <c r="Y381" i="1" a="1"/>
  <c r="Y381" i="1"/>
  <c r="Y382" i="1" a="1"/>
  <c r="Y382" i="1"/>
  <c r="Y383" i="1" a="1"/>
  <c r="Y383" i="1"/>
  <c r="Y384" i="1" a="1"/>
  <c r="Y384" i="1"/>
  <c r="Y385" i="1" a="1"/>
  <c r="Y385" i="1"/>
  <c r="Y386" i="1" a="1"/>
  <c r="Y386" i="1"/>
  <c r="Y387" i="1" a="1"/>
  <c r="Y387" i="1"/>
  <c r="Y388" i="1" a="1"/>
  <c r="Y388" i="1"/>
  <c r="Y389" i="1" a="1"/>
  <c r="Y389" i="1"/>
  <c r="Y390" i="1" a="1"/>
  <c r="Y390" i="1"/>
  <c r="Y391" i="1" a="1"/>
  <c r="Y391" i="1"/>
  <c r="Y392" i="1" a="1"/>
  <c r="Y392" i="1"/>
  <c r="Y393" i="1" a="1"/>
  <c r="Y393" i="1"/>
  <c r="Y394" i="1" a="1"/>
  <c r="Y394" i="1"/>
  <c r="Y395" i="1" a="1"/>
  <c r="Y395" i="1"/>
  <c r="Y396" i="1" a="1"/>
  <c r="Y396" i="1"/>
  <c r="Y397" i="1" a="1"/>
  <c r="Y397" i="1"/>
  <c r="Y398" i="1" a="1"/>
  <c r="Y398" i="1"/>
  <c r="Y399" i="1" a="1"/>
  <c r="Y399" i="1"/>
  <c r="Y400" i="1" a="1"/>
  <c r="Y400" i="1"/>
  <c r="Y401" i="1" a="1"/>
  <c r="Y401" i="1"/>
  <c r="Y402" i="1" a="1"/>
  <c r="Y402" i="1"/>
  <c r="Y403" i="1" a="1"/>
  <c r="Y403" i="1"/>
  <c r="Y404" i="1" a="1"/>
  <c r="Y404" i="1"/>
  <c r="Y405" i="1" a="1"/>
  <c r="Y405" i="1"/>
  <c r="Y406" i="1" a="1"/>
  <c r="Y406" i="1"/>
  <c r="Y407" i="1" a="1"/>
  <c r="Y407" i="1"/>
  <c r="Y408" i="1" a="1"/>
  <c r="Y408" i="1"/>
  <c r="Y409" i="1" a="1"/>
  <c r="Y409" i="1"/>
  <c r="Y410" i="1" a="1"/>
  <c r="Y410" i="1"/>
  <c r="Y411" i="1" a="1"/>
  <c r="Y411" i="1"/>
  <c r="Y412" i="1" a="1"/>
  <c r="Y412" i="1"/>
  <c r="Y413" i="1" a="1"/>
  <c r="Y413" i="1"/>
  <c r="Y414" i="1" a="1"/>
  <c r="Y414" i="1"/>
  <c r="Y415" i="1" a="1"/>
  <c r="Y415" i="1"/>
  <c r="Y416" i="1" a="1"/>
  <c r="Y416" i="1"/>
  <c r="Y417" i="1" a="1"/>
  <c r="Y417" i="1"/>
  <c r="Y418" i="1" a="1"/>
  <c r="Y418" i="1"/>
  <c r="Y419" i="1" a="1"/>
  <c r="Y419" i="1"/>
  <c r="Y420" i="1" a="1"/>
  <c r="Y420" i="1"/>
  <c r="Y421" i="1" a="1"/>
  <c r="Y421" i="1"/>
  <c r="Y422" i="1" a="1"/>
  <c r="Y422" i="1"/>
  <c r="Y423" i="1" a="1"/>
  <c r="Y423" i="1"/>
  <c r="Y424" i="1" a="1"/>
  <c r="Y424" i="1"/>
  <c r="Y425" i="1" a="1"/>
  <c r="Y425" i="1"/>
  <c r="Y426" i="1" a="1"/>
  <c r="Y426" i="1"/>
  <c r="Y427" i="1" a="1"/>
  <c r="Y427" i="1"/>
  <c r="Y428" i="1" a="1"/>
  <c r="Y428" i="1"/>
  <c r="Y429" i="1" a="1"/>
  <c r="Y429" i="1"/>
  <c r="Y430" i="1" a="1"/>
  <c r="Y430" i="1"/>
  <c r="Y431" i="1" a="1"/>
  <c r="Y431" i="1"/>
  <c r="Y432" i="1" a="1"/>
  <c r="Y432" i="1"/>
  <c r="Y433" i="1" a="1"/>
  <c r="Y433" i="1"/>
  <c r="Y434" i="1" a="1"/>
  <c r="Y434" i="1"/>
  <c r="Y435" i="1" a="1"/>
  <c r="Y435" i="1"/>
  <c r="Y436" i="1" a="1"/>
  <c r="Y436" i="1"/>
  <c r="Y437" i="1" a="1"/>
  <c r="Y437" i="1"/>
  <c r="Y438" i="1" a="1"/>
  <c r="Y438" i="1"/>
  <c r="Y439" i="1" a="1"/>
  <c r="Y439" i="1"/>
  <c r="Y440" i="1" a="1"/>
  <c r="Y440" i="1"/>
  <c r="Y441" i="1" a="1"/>
  <c r="Y441" i="1"/>
  <c r="Y442" i="1" a="1"/>
  <c r="Y442" i="1"/>
  <c r="Y443" i="1" a="1"/>
  <c r="Y443" i="1"/>
  <c r="Y444" i="1" a="1"/>
  <c r="Y444" i="1"/>
  <c r="Y445" i="1" a="1"/>
  <c r="Y445" i="1"/>
  <c r="Y446" i="1" a="1"/>
  <c r="Y446" i="1"/>
  <c r="Y447" i="1" a="1"/>
  <c r="Y447" i="1"/>
  <c r="Y448" i="1" a="1"/>
  <c r="Y448" i="1"/>
  <c r="Y449" i="1" a="1"/>
  <c r="Y449" i="1"/>
  <c r="Y450" i="1" a="1"/>
  <c r="Y450" i="1"/>
  <c r="Y451" i="1" a="1"/>
  <c r="Y451" i="1"/>
  <c r="Y452" i="1" a="1"/>
  <c r="Y452" i="1"/>
  <c r="Y453" i="1" a="1"/>
  <c r="Y453" i="1"/>
  <c r="Y454" i="1" a="1"/>
  <c r="Y454" i="1"/>
  <c r="Y455" i="1" a="1"/>
  <c r="Y455" i="1"/>
  <c r="Y456" i="1" a="1"/>
  <c r="Y456" i="1"/>
  <c r="Y457" i="1" a="1"/>
  <c r="Y457" i="1"/>
  <c r="Y458" i="1" a="1"/>
  <c r="Y458" i="1"/>
  <c r="Y459" i="1" a="1"/>
  <c r="Y459" i="1"/>
  <c r="Y460" i="1" a="1"/>
  <c r="Y460" i="1"/>
  <c r="Y461" i="1" a="1"/>
  <c r="Y461" i="1"/>
  <c r="Y462" i="1" a="1"/>
  <c r="Y462" i="1"/>
  <c r="Y463" i="1" a="1"/>
  <c r="Y463" i="1"/>
  <c r="Y464" i="1" a="1"/>
  <c r="Y464" i="1"/>
  <c r="Y465" i="1" a="1"/>
  <c r="Y465" i="1"/>
  <c r="Y466" i="1" a="1"/>
  <c r="Y466" i="1"/>
  <c r="Y467" i="1" a="1"/>
  <c r="Y467" i="1"/>
  <c r="Y468" i="1" a="1"/>
  <c r="Y468" i="1"/>
  <c r="Y469" i="1" a="1"/>
  <c r="Y469" i="1"/>
  <c r="Y470" i="1" a="1"/>
  <c r="Y470" i="1"/>
  <c r="Y471" i="1" a="1"/>
  <c r="Y471" i="1"/>
  <c r="Y472" i="1" a="1"/>
  <c r="Y472" i="1"/>
  <c r="Y473" i="1" a="1"/>
  <c r="Y473" i="1"/>
  <c r="Y474" i="1" a="1"/>
  <c r="Y474" i="1"/>
  <c r="Y475" i="1" a="1"/>
  <c r="Y475" i="1"/>
  <c r="Y476" i="1" a="1"/>
  <c r="Y476" i="1"/>
  <c r="Y477" i="1" a="1"/>
  <c r="Y477" i="1"/>
  <c r="Y478" i="1" a="1"/>
  <c r="Y478" i="1"/>
  <c r="Y479" i="1" a="1"/>
  <c r="Y479" i="1"/>
  <c r="Y480" i="1" a="1"/>
  <c r="Y480" i="1"/>
  <c r="Y481" i="1" a="1"/>
  <c r="Y481" i="1"/>
  <c r="Y482" i="1" a="1"/>
  <c r="Y482" i="1"/>
  <c r="Y483" i="1" a="1"/>
  <c r="Y483" i="1"/>
  <c r="Y484" i="1" a="1"/>
  <c r="Y484" i="1"/>
  <c r="Y485" i="1" a="1"/>
  <c r="Y485" i="1"/>
  <c r="Y486" i="1" a="1"/>
  <c r="Y486" i="1"/>
  <c r="Y487" i="1" a="1"/>
  <c r="Y487" i="1"/>
  <c r="Y488" i="1" a="1"/>
  <c r="Y488" i="1"/>
  <c r="Y489" i="1" a="1"/>
  <c r="Y489" i="1"/>
  <c r="Y490" i="1" a="1"/>
  <c r="Y490" i="1"/>
  <c r="Y491" i="1" a="1"/>
  <c r="Y491" i="1"/>
  <c r="Y492" i="1" a="1"/>
  <c r="Y492" i="1"/>
  <c r="Y493" i="1" a="1"/>
  <c r="Y493" i="1"/>
  <c r="Y494" i="1" a="1"/>
  <c r="Y494" i="1"/>
  <c r="Y495" i="1" a="1"/>
  <c r="Y495" i="1"/>
  <c r="Y496" i="1" a="1"/>
  <c r="Y496" i="1"/>
  <c r="Y497" i="1" a="1"/>
  <c r="Y497" i="1"/>
  <c r="Y498" i="1" a="1"/>
  <c r="Y498" i="1"/>
  <c r="Y499" i="1" a="1"/>
  <c r="Y499" i="1"/>
  <c r="Y500" i="1" a="1"/>
  <c r="Y500" i="1"/>
  <c r="Y501" i="1" a="1"/>
  <c r="Y501" i="1"/>
  <c r="Y502" i="1" a="1"/>
  <c r="Y502" i="1"/>
  <c r="Y503" i="1" a="1"/>
  <c r="Y503" i="1"/>
  <c r="Y504" i="1" a="1"/>
  <c r="Y504" i="1"/>
  <c r="Y505" i="1" a="1"/>
  <c r="Y505" i="1"/>
  <c r="Y506" i="1" a="1"/>
  <c r="Y506" i="1"/>
  <c r="Y507" i="1" a="1"/>
  <c r="Y507" i="1"/>
  <c r="Y508" i="1" a="1"/>
  <c r="Y508" i="1"/>
  <c r="Y509" i="1" a="1"/>
  <c r="Y509" i="1"/>
  <c r="Y510" i="1" a="1"/>
  <c r="Y510" i="1"/>
  <c r="Y511" i="1" a="1"/>
  <c r="Y511" i="1"/>
  <c r="Y512" i="1" a="1"/>
  <c r="Y512" i="1"/>
  <c r="Y513" i="1" a="1"/>
  <c r="Y513" i="1"/>
  <c r="Y514" i="1" a="1"/>
  <c r="Y514" i="1"/>
  <c r="Y515" i="1" a="1"/>
  <c r="Y515" i="1"/>
  <c r="Y516" i="1" a="1"/>
  <c r="Y516" i="1"/>
  <c r="Y517" i="1" a="1"/>
  <c r="Y517" i="1"/>
  <c r="Y518" i="1" a="1"/>
  <c r="Y518" i="1"/>
  <c r="Y519" i="1" a="1"/>
  <c r="Y519" i="1"/>
  <c r="Y520" i="1" a="1"/>
  <c r="Y520" i="1"/>
  <c r="Y521" i="1" a="1"/>
  <c r="Y521" i="1"/>
  <c r="Y522" i="1" a="1"/>
  <c r="Y522" i="1"/>
  <c r="Y523" i="1" a="1"/>
  <c r="Y523" i="1"/>
  <c r="Y524" i="1" a="1"/>
  <c r="Y524" i="1"/>
  <c r="Y525" i="1" a="1"/>
  <c r="Y525" i="1"/>
  <c r="Y526" i="1" a="1"/>
  <c r="Y526" i="1"/>
  <c r="Y527" i="1" a="1"/>
  <c r="Y527" i="1"/>
  <c r="Y528" i="1" a="1"/>
  <c r="Y528" i="1"/>
  <c r="Y529" i="1" a="1"/>
  <c r="Y529" i="1"/>
  <c r="Y530" i="1" a="1"/>
  <c r="Y530" i="1"/>
  <c r="Y531" i="1" a="1"/>
  <c r="Y531" i="1"/>
  <c r="Y532" i="1" a="1"/>
  <c r="Y532" i="1"/>
  <c r="Y533" i="1" a="1"/>
  <c r="Y533" i="1"/>
  <c r="Y534" i="1" a="1"/>
  <c r="Y534" i="1"/>
  <c r="Y535" i="1" a="1"/>
  <c r="Y535" i="1"/>
  <c r="Y536" i="1" a="1"/>
  <c r="Y536" i="1"/>
  <c r="Y537" i="1" a="1"/>
  <c r="Y537" i="1"/>
  <c r="Y538" i="1" a="1"/>
  <c r="Y538" i="1"/>
  <c r="Y539" i="1" a="1"/>
  <c r="Y539" i="1"/>
  <c r="Y540" i="1" a="1"/>
  <c r="Y540" i="1"/>
  <c r="Y541" i="1" a="1"/>
  <c r="Y541" i="1"/>
  <c r="Y542" i="1" a="1"/>
  <c r="Y542" i="1"/>
  <c r="Y543" i="1" a="1"/>
  <c r="Y543" i="1"/>
  <c r="Y544" i="1" a="1"/>
  <c r="Y544" i="1"/>
  <c r="Y545" i="1" a="1"/>
  <c r="Y545" i="1"/>
  <c r="Y546" i="1" a="1"/>
  <c r="Y546" i="1"/>
  <c r="Y547" i="1" a="1"/>
  <c r="Y547" i="1"/>
  <c r="Y548" i="1" a="1"/>
  <c r="Y548" i="1"/>
  <c r="Y549" i="1" a="1"/>
  <c r="Y549" i="1"/>
  <c r="Y550" i="1" a="1"/>
  <c r="Y550" i="1"/>
  <c r="Y551" i="1" a="1"/>
  <c r="Y551" i="1"/>
  <c r="Y552" i="1" a="1"/>
  <c r="Y552" i="1"/>
  <c r="Y553" i="1" a="1"/>
  <c r="Y553" i="1"/>
  <c r="Y554" i="1" a="1"/>
  <c r="Y554" i="1"/>
  <c r="Y555" i="1" a="1"/>
  <c r="Y555" i="1"/>
  <c r="Y556" i="1" a="1"/>
  <c r="Y556" i="1"/>
  <c r="Y557" i="1" a="1"/>
  <c r="Y557" i="1"/>
  <c r="Y558" i="1" a="1"/>
  <c r="Y558" i="1"/>
  <c r="Y559" i="1" a="1"/>
  <c r="Y559" i="1"/>
  <c r="Y560" i="1" a="1"/>
  <c r="Y560" i="1"/>
  <c r="Y561" i="1" a="1"/>
  <c r="Y561" i="1"/>
  <c r="Y562" i="1" a="1"/>
  <c r="Y562" i="1"/>
  <c r="Y563" i="1" a="1"/>
  <c r="Y563" i="1"/>
  <c r="Y564" i="1" a="1"/>
  <c r="Y564" i="1"/>
  <c r="Y565" i="1" a="1"/>
  <c r="Y565" i="1"/>
  <c r="Y566" i="1" a="1"/>
  <c r="Y566" i="1"/>
  <c r="Y567" i="1" a="1"/>
  <c r="Y567" i="1"/>
  <c r="Y568" i="1" a="1"/>
  <c r="Y568" i="1"/>
  <c r="Y569" i="1" a="1"/>
  <c r="Y569" i="1"/>
  <c r="Y570" i="1" a="1"/>
  <c r="Y570" i="1"/>
  <c r="Y571" i="1" a="1"/>
  <c r="Y571" i="1"/>
  <c r="Y572" i="1" a="1"/>
  <c r="Y572" i="1"/>
  <c r="Y573" i="1" a="1"/>
  <c r="Y573" i="1"/>
  <c r="Y574" i="1" a="1"/>
  <c r="Y574" i="1"/>
  <c r="Y575" i="1" a="1"/>
  <c r="Y575" i="1"/>
  <c r="Y576" i="1" a="1"/>
  <c r="Y576" i="1"/>
  <c r="Y577" i="1" a="1"/>
  <c r="Y577" i="1"/>
  <c r="Y578" i="1" a="1"/>
  <c r="Y578" i="1"/>
  <c r="Y579" i="1" a="1"/>
  <c r="Y579" i="1"/>
  <c r="Y580" i="1" a="1"/>
  <c r="Y580" i="1"/>
  <c r="Y581" i="1" a="1"/>
  <c r="Y581" i="1"/>
  <c r="Y582" i="1" a="1"/>
  <c r="Y582" i="1"/>
  <c r="Y583" i="1" a="1"/>
  <c r="Y583" i="1"/>
  <c r="Y584" i="1" a="1"/>
  <c r="Y584" i="1"/>
  <c r="Y585" i="1" a="1"/>
  <c r="Y585" i="1"/>
  <c r="Y586" i="1" a="1"/>
  <c r="Y586" i="1"/>
  <c r="Y587" i="1" a="1"/>
  <c r="Y587" i="1"/>
  <c r="Y588" i="1" a="1"/>
  <c r="Y588" i="1"/>
  <c r="Y589" i="1" a="1"/>
  <c r="Y589" i="1"/>
  <c r="Y590" i="1" a="1"/>
  <c r="Y590" i="1"/>
  <c r="Y591" i="1" a="1"/>
  <c r="Y591" i="1"/>
  <c r="Y592" i="1" a="1"/>
  <c r="Y592" i="1"/>
  <c r="Y593" i="1" a="1"/>
  <c r="Y593" i="1"/>
  <c r="Y594" i="1" a="1"/>
  <c r="Y594" i="1"/>
  <c r="Y595" i="1" a="1"/>
  <c r="Y595" i="1"/>
  <c r="Y596" i="1" a="1"/>
  <c r="Y596" i="1"/>
  <c r="Y597" i="1" a="1"/>
  <c r="Y597" i="1"/>
  <c r="Y598" i="1" a="1"/>
  <c r="Y598" i="1"/>
  <c r="Y131" i="1" a="1"/>
  <c r="Y131" i="1"/>
  <c r="Y132" i="1" a="1"/>
  <c r="Y132" i="1"/>
  <c r="Y133" i="1" a="1"/>
  <c r="Y133" i="1"/>
  <c r="Y134" i="1" a="1"/>
  <c r="Y134" i="1"/>
  <c r="Y135" i="1" a="1"/>
  <c r="Y135" i="1"/>
  <c r="Y136" i="1" a="1"/>
  <c r="Y136" i="1"/>
  <c r="Y137" i="1" a="1"/>
  <c r="Y137" i="1"/>
  <c r="Y138" i="1" a="1"/>
  <c r="Y138" i="1"/>
  <c r="Y139" i="1" a="1"/>
  <c r="Y139" i="1"/>
  <c r="Y140" i="1" a="1"/>
  <c r="Y140" i="1"/>
  <c r="Y141" i="1" a="1"/>
  <c r="Y141" i="1"/>
  <c r="Y142" i="1" a="1"/>
  <c r="Y142" i="1"/>
  <c r="Y143" i="1" a="1"/>
  <c r="Y143" i="1"/>
  <c r="Y144" i="1" a="1"/>
  <c r="Y144" i="1"/>
  <c r="Y145" i="1" a="1"/>
  <c r="Y145" i="1"/>
  <c r="Y146" i="1" a="1"/>
  <c r="Y146" i="1"/>
  <c r="Y147" i="1" a="1"/>
  <c r="Y147" i="1"/>
  <c r="Y148" i="1" a="1"/>
  <c r="Y148" i="1"/>
  <c r="Y149" i="1" a="1"/>
  <c r="Y149" i="1"/>
  <c r="Y150" i="1" a="1"/>
  <c r="Y150" i="1"/>
  <c r="Y151" i="1" a="1"/>
  <c r="Y151" i="1"/>
  <c r="Y152" i="1" a="1"/>
  <c r="Y152" i="1"/>
  <c r="Y153" i="1" a="1"/>
  <c r="Y153" i="1"/>
  <c r="Y154" i="1" a="1"/>
  <c r="Y154" i="1"/>
  <c r="Y155" i="1" a="1"/>
  <c r="Y155" i="1"/>
  <c r="Y156" i="1" a="1"/>
  <c r="Y156" i="1"/>
  <c r="Y157" i="1" a="1"/>
  <c r="Y157" i="1"/>
  <c r="Y158" i="1" a="1"/>
  <c r="Y158" i="1"/>
  <c r="Y159" i="1" a="1"/>
  <c r="Y159" i="1"/>
  <c r="Y160" i="1" a="1"/>
  <c r="Y160" i="1"/>
  <c r="Y161" i="1" a="1"/>
  <c r="Y161" i="1"/>
  <c r="Y162" i="1" a="1"/>
  <c r="Y162" i="1"/>
  <c r="Y163" i="1" a="1"/>
  <c r="Y163" i="1"/>
  <c r="Y164" i="1" a="1"/>
  <c r="Y164" i="1"/>
  <c r="Y165" i="1" a="1"/>
  <c r="Y165" i="1"/>
  <c r="Y166" i="1" a="1"/>
  <c r="Y166" i="1"/>
  <c r="Y167" i="1" a="1"/>
  <c r="Y167" i="1"/>
  <c r="Y168" i="1" a="1"/>
  <c r="Y168" i="1"/>
  <c r="Y169" i="1" a="1"/>
  <c r="Y169" i="1"/>
  <c r="Y170" i="1" a="1"/>
  <c r="Y170" i="1"/>
  <c r="Y171" i="1" a="1"/>
  <c r="Y171" i="1"/>
  <c r="Y172" i="1" a="1"/>
  <c r="Y172" i="1"/>
  <c r="Y173" i="1" a="1"/>
  <c r="Y173" i="1"/>
  <c r="Y174" i="1" a="1"/>
  <c r="Y174" i="1"/>
  <c r="Y175" i="1" a="1"/>
  <c r="Y175" i="1"/>
  <c r="Y176" i="1" a="1"/>
  <c r="Y176" i="1"/>
  <c r="Y177" i="1" a="1"/>
  <c r="Y177" i="1"/>
  <c r="Y178" i="1" a="1"/>
  <c r="Y178" i="1"/>
  <c r="Y179" i="1" a="1"/>
  <c r="Y179" i="1"/>
  <c r="Y180" i="1" a="1"/>
  <c r="Y180" i="1"/>
  <c r="Y181" i="1" a="1"/>
  <c r="Y181" i="1"/>
  <c r="Y182" i="1" a="1"/>
  <c r="Y182" i="1"/>
  <c r="Y183" i="1" a="1"/>
  <c r="Y183" i="1"/>
  <c r="Y184" i="1" a="1"/>
  <c r="Y184" i="1"/>
  <c r="Y185" i="1" a="1"/>
  <c r="Y185" i="1"/>
  <c r="Y186" i="1" a="1"/>
  <c r="Y186" i="1"/>
  <c r="Y187" i="1" a="1"/>
  <c r="Y187" i="1"/>
  <c r="Y188" i="1" a="1"/>
  <c r="Y188" i="1"/>
  <c r="Y189" i="1" a="1"/>
  <c r="Y189" i="1"/>
  <c r="Y190" i="1" a="1"/>
  <c r="Y190" i="1"/>
  <c r="Y191" i="1" a="1"/>
  <c r="Y191" i="1"/>
  <c r="Y192" i="1" a="1"/>
  <c r="Y192" i="1"/>
  <c r="Y193" i="1" a="1"/>
  <c r="Y193" i="1"/>
  <c r="Y194" i="1" a="1"/>
  <c r="Y194" i="1"/>
  <c r="Y195" i="1" a="1"/>
  <c r="Y195" i="1"/>
  <c r="Y196" i="1" a="1"/>
  <c r="Y196" i="1"/>
  <c r="Y197" i="1" a="1"/>
  <c r="Y197" i="1"/>
  <c r="Y198" i="1" a="1"/>
  <c r="Y198" i="1"/>
  <c r="Y199" i="1" a="1"/>
  <c r="Y199" i="1"/>
  <c r="Y200" i="1" a="1"/>
  <c r="Y200" i="1"/>
  <c r="Y201" i="1" a="1"/>
  <c r="Y201" i="1"/>
  <c r="Y202" i="1" a="1"/>
  <c r="Y202" i="1"/>
  <c r="Y203" i="1" a="1"/>
  <c r="Y203" i="1"/>
  <c r="Y204" i="1" a="1"/>
  <c r="Y204" i="1"/>
  <c r="Y205" i="1" a="1"/>
  <c r="Y205" i="1"/>
  <c r="Y206" i="1" a="1"/>
  <c r="Y206" i="1"/>
  <c r="Y207" i="1" a="1"/>
  <c r="Y207" i="1"/>
  <c r="Y208" i="1" a="1"/>
  <c r="Y208" i="1"/>
  <c r="Y209" i="1" a="1"/>
  <c r="Y209" i="1"/>
  <c r="Y210" i="1" a="1"/>
  <c r="Y210" i="1"/>
  <c r="Y211" i="1" a="1"/>
  <c r="Y211" i="1"/>
  <c r="Y212" i="1" a="1"/>
  <c r="Y212" i="1"/>
  <c r="Y213" i="1" a="1"/>
  <c r="Y213" i="1"/>
  <c r="Y214" i="1" a="1"/>
  <c r="Y214" i="1"/>
  <c r="Y215" i="1" a="1"/>
  <c r="Y215" i="1"/>
  <c r="Y216" i="1" a="1"/>
  <c r="Y216" i="1"/>
  <c r="Y217" i="1" a="1"/>
  <c r="Y217" i="1"/>
  <c r="Y218" i="1" a="1"/>
  <c r="Y218" i="1"/>
  <c r="Y219" i="1" a="1"/>
  <c r="Y219" i="1"/>
  <c r="Y220" i="1" a="1"/>
  <c r="Y220" i="1"/>
  <c r="Y221" i="1" a="1"/>
  <c r="Y221" i="1"/>
  <c r="Y222" i="1" a="1"/>
  <c r="Y222" i="1"/>
  <c r="Y223" i="1" a="1"/>
  <c r="Y223" i="1"/>
  <c r="Y224" i="1" a="1"/>
  <c r="Y224" i="1"/>
  <c r="Y225" i="1" a="1"/>
  <c r="Y225" i="1"/>
  <c r="Y226" i="1" a="1"/>
  <c r="Y226" i="1"/>
  <c r="Y227" i="1" a="1"/>
  <c r="Y227" i="1"/>
  <c r="Y228" i="1" a="1"/>
  <c r="Y228" i="1"/>
  <c r="Y229" i="1" a="1"/>
  <c r="Y229" i="1"/>
  <c r="Y230" i="1" a="1"/>
  <c r="Y230" i="1"/>
  <c r="Y231" i="1" a="1"/>
  <c r="Y231" i="1"/>
  <c r="Y232" i="1" a="1"/>
  <c r="Y232" i="1"/>
  <c r="Y233" i="1" a="1"/>
  <c r="Y233" i="1"/>
  <c r="Y234" i="1" a="1"/>
  <c r="Y234" i="1"/>
  <c r="Y235" i="1" a="1"/>
  <c r="Y235" i="1"/>
  <c r="Y236" i="1" a="1"/>
  <c r="Y236" i="1"/>
  <c r="Y237" i="1" a="1"/>
  <c r="Y237" i="1"/>
  <c r="Y238" i="1" a="1"/>
  <c r="Y238" i="1"/>
  <c r="Y239" i="1" a="1"/>
  <c r="Y239" i="1"/>
  <c r="Y240" i="1" a="1"/>
  <c r="Y240" i="1"/>
  <c r="Y241" i="1" a="1"/>
  <c r="Y241" i="1"/>
  <c r="Y242" i="1" a="1"/>
  <c r="Y242" i="1"/>
  <c r="Y243" i="1" a="1"/>
  <c r="Y243" i="1"/>
  <c r="Y244" i="1" a="1"/>
  <c r="Y244" i="1"/>
  <c r="Y245" i="1" a="1"/>
  <c r="Y245" i="1"/>
  <c r="Y246" i="1" a="1"/>
  <c r="Y246" i="1"/>
  <c r="Y247" i="1" a="1"/>
  <c r="Y247" i="1"/>
  <c r="Y248" i="1" a="1"/>
  <c r="Y248" i="1"/>
  <c r="Y249" i="1" a="1"/>
  <c r="Y249" i="1"/>
  <c r="Y250" i="1" a="1"/>
  <c r="Y250" i="1"/>
  <c r="Y251" i="1" a="1"/>
  <c r="Y251" i="1"/>
  <c r="Y252" i="1" a="1"/>
  <c r="Y252" i="1"/>
  <c r="Y253" i="1" a="1"/>
  <c r="Y253" i="1"/>
  <c r="Y254" i="1" a="1"/>
  <c r="Y254" i="1"/>
  <c r="Y255" i="1" a="1"/>
  <c r="Y255" i="1"/>
  <c r="Y256" i="1" a="1"/>
  <c r="Y256" i="1"/>
  <c r="Y257" i="1" a="1"/>
  <c r="Y257" i="1"/>
  <c r="Y258" i="1" a="1"/>
  <c r="Y258" i="1"/>
  <c r="Y259" i="1" a="1"/>
  <c r="Y259" i="1"/>
  <c r="Y260" i="1" a="1"/>
  <c r="Y260" i="1"/>
  <c r="Y261" i="1" a="1"/>
  <c r="Y261" i="1"/>
  <c r="Y262" i="1" a="1"/>
  <c r="Y262" i="1"/>
  <c r="Y263" i="1" a="1"/>
  <c r="Y263" i="1"/>
  <c r="Y264" i="1" a="1"/>
  <c r="Y264" i="1"/>
  <c r="Y265" i="1" a="1"/>
  <c r="Y265" i="1"/>
  <c r="Y266" i="1" a="1"/>
  <c r="Y266" i="1"/>
  <c r="Y267" i="1" a="1"/>
  <c r="Y267" i="1"/>
  <c r="Y268" i="1" a="1"/>
  <c r="Y268" i="1"/>
  <c r="Y269" i="1" a="1"/>
  <c r="Y269" i="1"/>
  <c r="Y270" i="1" a="1"/>
  <c r="Y270" i="1"/>
  <c r="Y271" i="1" a="1"/>
  <c r="Y271" i="1"/>
  <c r="Y272" i="1" a="1"/>
  <c r="Y272" i="1"/>
  <c r="Y273" i="1" a="1"/>
  <c r="Y273" i="1"/>
  <c r="Y274" i="1" a="1"/>
  <c r="Y274" i="1"/>
  <c r="Y275" i="1" a="1"/>
  <c r="Y275" i="1"/>
  <c r="Y276" i="1" a="1"/>
  <c r="Y276" i="1"/>
  <c r="Y277" i="1" a="1"/>
  <c r="Y277" i="1"/>
  <c r="Y278" i="1" a="1"/>
  <c r="Y278" i="1"/>
  <c r="Y279" i="1" a="1"/>
  <c r="Y279" i="1"/>
  <c r="Y280" i="1" a="1"/>
  <c r="Y280" i="1"/>
  <c r="Y281" i="1" a="1"/>
  <c r="Y281" i="1"/>
  <c r="Y282" i="1" a="1"/>
  <c r="Y282" i="1"/>
  <c r="Y283" i="1" a="1"/>
  <c r="Y283" i="1"/>
  <c r="Y284" i="1" a="1"/>
  <c r="Y284" i="1"/>
  <c r="Y285" i="1" a="1"/>
  <c r="Y285" i="1"/>
  <c r="Y286" i="1" a="1"/>
  <c r="Y286" i="1"/>
  <c r="Y287" i="1" a="1"/>
  <c r="Y287" i="1"/>
  <c r="Y288" i="1" a="1"/>
  <c r="Y288" i="1"/>
  <c r="Y289" i="1" a="1"/>
  <c r="Y289" i="1"/>
  <c r="Y290" i="1" a="1"/>
  <c r="Y290" i="1"/>
  <c r="Y291" i="1" a="1"/>
  <c r="Y291" i="1"/>
  <c r="Y292" i="1" a="1"/>
  <c r="Y292" i="1"/>
  <c r="Y293" i="1" a="1"/>
  <c r="Y293" i="1"/>
  <c r="Y294" i="1" a="1"/>
  <c r="Y294" i="1"/>
  <c r="Y295" i="1" a="1"/>
  <c r="Y295" i="1"/>
  <c r="Y296" i="1" a="1"/>
  <c r="Y296" i="1"/>
  <c r="Y297" i="1" a="1"/>
  <c r="Y297" i="1"/>
  <c r="Y298" i="1" a="1"/>
  <c r="Y298" i="1"/>
  <c r="Y299" i="1" a="1"/>
  <c r="Y299" i="1"/>
  <c r="Y300" i="1" a="1"/>
  <c r="Y300" i="1"/>
  <c r="Y301" i="1" a="1"/>
  <c r="Y301" i="1"/>
  <c r="Y302" i="1" a="1"/>
  <c r="Y302" i="1"/>
  <c r="Y303" i="1" a="1"/>
  <c r="Y303" i="1"/>
  <c r="Y304" i="1" a="1"/>
  <c r="Y304" i="1"/>
  <c r="Y305" i="1" a="1"/>
  <c r="Y305" i="1"/>
  <c r="Y306" i="1" a="1"/>
  <c r="Y306" i="1"/>
  <c r="Y307" i="1" a="1"/>
  <c r="Y307" i="1"/>
  <c r="Y308" i="1" a="1"/>
  <c r="Y308" i="1"/>
  <c r="Y309" i="1" a="1"/>
  <c r="Y309" i="1"/>
  <c r="Y310" i="1" a="1"/>
  <c r="Y310" i="1"/>
  <c r="Y311" i="1" a="1"/>
  <c r="Y311" i="1"/>
  <c r="Y312" i="1" a="1"/>
  <c r="Y312" i="1"/>
  <c r="Y313" i="1" a="1"/>
  <c r="Y313" i="1"/>
  <c r="Y314" i="1" a="1"/>
  <c r="Y314" i="1"/>
  <c r="Y315" i="1" a="1"/>
  <c r="Y315" i="1"/>
  <c r="Y316" i="1" a="1"/>
  <c r="Y316" i="1"/>
  <c r="Y317" i="1" a="1"/>
  <c r="Y317" i="1"/>
  <c r="Y318" i="1" a="1"/>
  <c r="Y318" i="1"/>
  <c r="Y319" i="1" a="1"/>
  <c r="Y319" i="1"/>
  <c r="Y320" i="1" a="1"/>
  <c r="Y320" i="1"/>
  <c r="Y321" i="1" a="1"/>
  <c r="Y321" i="1"/>
  <c r="Y322" i="1" a="1"/>
  <c r="Y322" i="1"/>
  <c r="Y323" i="1" a="1"/>
  <c r="Y323" i="1"/>
  <c r="Y324" i="1" a="1"/>
  <c r="Y324" i="1"/>
  <c r="Y325" i="1" a="1"/>
  <c r="Y325" i="1"/>
  <c r="Y326" i="1" a="1"/>
  <c r="Y326" i="1"/>
  <c r="Y327" i="1" a="1"/>
  <c r="Y327" i="1"/>
  <c r="Y328" i="1" a="1"/>
  <c r="Y328" i="1"/>
  <c r="Y329" i="1" a="1"/>
  <c r="Y329" i="1"/>
  <c r="Y330" i="1" a="1"/>
  <c r="Y330" i="1"/>
  <c r="Y331" i="1" a="1"/>
  <c r="Y331" i="1"/>
  <c r="Y332" i="1" a="1"/>
  <c r="Y332" i="1"/>
  <c r="Y333" i="1" a="1"/>
  <c r="Y333" i="1"/>
  <c r="Y334" i="1" a="1"/>
  <c r="Y334" i="1"/>
  <c r="Y335" i="1" a="1"/>
  <c r="Y335" i="1"/>
  <c r="Y336" i="1" a="1"/>
  <c r="Y336" i="1"/>
  <c r="Y337" i="1" a="1"/>
  <c r="Y337" i="1"/>
  <c r="Y338" i="1" a="1"/>
  <c r="Y338" i="1"/>
  <c r="Y339" i="1" a="1"/>
  <c r="Y339" i="1"/>
  <c r="Y340" i="1" a="1"/>
  <c r="Y340" i="1"/>
  <c r="Y341" i="1" a="1"/>
  <c r="Y341" i="1"/>
  <c r="Y342" i="1" a="1"/>
  <c r="Y342" i="1"/>
  <c r="Y343" i="1" a="1"/>
  <c r="Y343" i="1"/>
  <c r="Y344" i="1" a="1"/>
  <c r="Y344" i="1"/>
  <c r="Y345" i="1" a="1"/>
  <c r="Y345" i="1"/>
  <c r="Y346" i="1" a="1"/>
  <c r="Y346" i="1"/>
  <c r="Y347" i="1" a="1"/>
  <c r="Y347" i="1"/>
  <c r="Y348" i="1" a="1"/>
  <c r="Y348" i="1"/>
  <c r="Y349" i="1" a="1"/>
  <c r="Y349" i="1"/>
  <c r="Y350" i="1" a="1"/>
  <c r="Y350" i="1"/>
  <c r="Y351" i="1" a="1"/>
  <c r="Y351" i="1"/>
  <c r="Y352" i="1" a="1"/>
  <c r="Y352" i="1"/>
  <c r="Y353" i="1" a="1"/>
  <c r="Y353" i="1"/>
  <c r="Y354" i="1" a="1"/>
  <c r="Y354" i="1"/>
  <c r="Y355" i="1" a="1"/>
  <c r="Y355" i="1"/>
  <c r="Y356" i="1" a="1"/>
  <c r="Y356" i="1"/>
  <c r="Y357" i="1" a="1"/>
  <c r="Y357" i="1"/>
  <c r="Y358" i="1" a="1"/>
  <c r="Y358" i="1"/>
  <c r="Y359" i="1" a="1"/>
  <c r="Y359" i="1"/>
  <c r="Y360" i="1" a="1"/>
  <c r="Y360" i="1"/>
  <c r="Y361" i="1" a="1"/>
  <c r="Y361" i="1"/>
  <c r="Y3" i="1" a="1"/>
  <c r="Y3" i="1"/>
  <c r="Y4" i="1" a="1"/>
  <c r="Y4" i="1"/>
  <c r="Y5" i="1" a="1"/>
  <c r="Y5" i="1"/>
  <c r="Y6" i="1" a="1"/>
  <c r="Y6" i="1"/>
  <c r="Y7" i="1" a="1"/>
  <c r="Y7" i="1"/>
  <c r="Y8" i="1" a="1"/>
  <c r="Y8" i="1"/>
  <c r="Y9" i="1" a="1"/>
  <c r="Y9" i="1"/>
  <c r="Y10" i="1" a="1"/>
  <c r="Y10" i="1"/>
  <c r="Y11" i="1" a="1"/>
  <c r="Y11" i="1"/>
  <c r="Y12" i="1" a="1"/>
  <c r="Y12" i="1"/>
  <c r="Y13" i="1" a="1"/>
  <c r="Y13" i="1"/>
  <c r="Y14" i="1" a="1"/>
  <c r="Y14" i="1"/>
  <c r="Y15" i="1" a="1"/>
  <c r="Y15" i="1"/>
  <c r="Y16" i="1" a="1"/>
  <c r="Y16" i="1"/>
  <c r="Y17" i="1" a="1"/>
  <c r="Y17" i="1"/>
  <c r="Y18" i="1" a="1"/>
  <c r="Y18" i="1"/>
  <c r="Y19" i="1" a="1"/>
  <c r="Y19" i="1"/>
  <c r="Y20" i="1" a="1"/>
  <c r="Y20" i="1"/>
  <c r="Y21" i="1" a="1"/>
  <c r="Y21" i="1"/>
  <c r="Y22" i="1" a="1"/>
  <c r="Y22" i="1"/>
  <c r="Y23" i="1" a="1"/>
  <c r="Y23" i="1"/>
  <c r="Y24" i="1" a="1"/>
  <c r="Y24" i="1"/>
  <c r="Y25" i="1" a="1"/>
  <c r="Y25" i="1"/>
  <c r="Y26" i="1" a="1"/>
  <c r="Y26" i="1"/>
  <c r="Y27" i="1" a="1"/>
  <c r="Y27" i="1"/>
  <c r="Y28" i="1" a="1"/>
  <c r="Y28" i="1"/>
  <c r="Y29" i="1" a="1"/>
  <c r="Y29" i="1"/>
  <c r="Y30" i="1" a="1"/>
  <c r="Y30" i="1"/>
  <c r="Y31" i="1" a="1"/>
  <c r="Y31" i="1"/>
  <c r="Y32" i="1" a="1"/>
  <c r="Y32" i="1"/>
  <c r="Y33" i="1" a="1"/>
  <c r="Y33" i="1"/>
  <c r="Y34" i="1" a="1"/>
  <c r="Y34" i="1"/>
  <c r="Y35" i="1" a="1"/>
  <c r="Y35" i="1"/>
  <c r="Y36" i="1" a="1"/>
  <c r="Y36" i="1"/>
  <c r="Y37" i="1" a="1"/>
  <c r="Y37" i="1"/>
  <c r="Y38" i="1" a="1"/>
  <c r="Y38" i="1"/>
  <c r="Y39" i="1" a="1"/>
  <c r="Y39" i="1"/>
  <c r="Y40" i="1" a="1"/>
  <c r="Y40" i="1"/>
  <c r="Y41" i="1" a="1"/>
  <c r="Y41" i="1"/>
  <c r="Y42" i="1" a="1"/>
  <c r="Y42" i="1"/>
  <c r="Y43" i="1" a="1"/>
  <c r="Y43" i="1"/>
  <c r="Y44" i="1" a="1"/>
  <c r="Y44" i="1"/>
  <c r="Y45" i="1" a="1"/>
  <c r="Y45" i="1"/>
  <c r="Y46" i="1" a="1"/>
  <c r="Y46" i="1"/>
  <c r="Y47" i="1" a="1"/>
  <c r="Y47" i="1"/>
  <c r="Y48" i="1" a="1"/>
  <c r="Y48" i="1"/>
  <c r="Y49" i="1" a="1"/>
  <c r="Y49" i="1"/>
  <c r="Y50" i="1" a="1"/>
  <c r="Y50" i="1"/>
  <c r="Y51" i="1" a="1"/>
  <c r="Y51" i="1"/>
  <c r="Y52" i="1" a="1"/>
  <c r="Y52" i="1"/>
  <c r="Y53" i="1" a="1"/>
  <c r="Y53" i="1"/>
  <c r="Y54" i="1" a="1"/>
  <c r="Y54" i="1"/>
  <c r="Y55" i="1" a="1"/>
  <c r="Y55" i="1"/>
  <c r="Y56" i="1" a="1"/>
  <c r="Y56" i="1"/>
  <c r="Y57" i="1" a="1"/>
  <c r="Y57" i="1"/>
  <c r="Y58" i="1" a="1"/>
  <c r="Y58" i="1"/>
  <c r="Y59" i="1" a="1"/>
  <c r="Y59" i="1"/>
  <c r="Y60" i="1" a="1"/>
  <c r="Y60" i="1"/>
  <c r="Y61" i="1" a="1"/>
  <c r="Y61" i="1"/>
  <c r="Y62" i="1" a="1"/>
  <c r="Y62" i="1"/>
  <c r="Y63" i="1" a="1"/>
  <c r="Y63" i="1"/>
  <c r="Y64" i="1" a="1"/>
  <c r="Y64" i="1"/>
  <c r="Y65" i="1" a="1"/>
  <c r="Y65" i="1"/>
  <c r="Y66" i="1" a="1"/>
  <c r="Y66" i="1"/>
  <c r="Y67" i="1" a="1"/>
  <c r="Y67" i="1"/>
  <c r="Y68" i="1" a="1"/>
  <c r="Y68" i="1"/>
  <c r="Y69" i="1" a="1"/>
  <c r="Y69" i="1"/>
  <c r="Y70" i="1" a="1"/>
  <c r="Y70" i="1"/>
  <c r="Y71" i="1" a="1"/>
  <c r="Y71" i="1"/>
  <c r="Y72" i="1" a="1"/>
  <c r="Y72" i="1"/>
  <c r="Y73" i="1" a="1"/>
  <c r="Y73" i="1"/>
  <c r="Y74" i="1" a="1"/>
  <c r="Y74" i="1"/>
  <c r="Y75" i="1" a="1"/>
  <c r="Y75" i="1"/>
  <c r="Y76" i="1" a="1"/>
  <c r="Y76" i="1"/>
  <c r="Y77" i="1" a="1"/>
  <c r="Y77" i="1"/>
  <c r="Y78" i="1" a="1"/>
  <c r="Y78" i="1"/>
  <c r="Y79" i="1" a="1"/>
  <c r="Y79" i="1"/>
  <c r="Y80" i="1" a="1"/>
  <c r="Y80" i="1"/>
  <c r="Y81" i="1" a="1"/>
  <c r="Y81" i="1"/>
  <c r="Y82" i="1" a="1"/>
  <c r="Y82" i="1"/>
  <c r="Y83" i="1" a="1"/>
  <c r="Y83" i="1"/>
  <c r="Y84" i="1" a="1"/>
  <c r="Y84" i="1"/>
  <c r="Y85" i="1" a="1"/>
  <c r="Y85" i="1"/>
  <c r="Y86" i="1" a="1"/>
  <c r="Y86" i="1"/>
  <c r="Y87" i="1" a="1"/>
  <c r="Y87" i="1"/>
  <c r="Y88" i="1" a="1"/>
  <c r="Y88" i="1"/>
  <c r="Y89" i="1" a="1"/>
  <c r="Y89" i="1"/>
  <c r="Y90" i="1" a="1"/>
  <c r="Y90" i="1"/>
  <c r="Y91" i="1" a="1"/>
  <c r="Y91" i="1"/>
  <c r="Y92" i="1" a="1"/>
  <c r="Y92" i="1"/>
  <c r="Y93" i="1" a="1"/>
  <c r="Y93" i="1"/>
  <c r="Y94" i="1" a="1"/>
  <c r="Y94" i="1"/>
  <c r="Y95" i="1" a="1"/>
  <c r="Y95" i="1"/>
  <c r="Y96" i="1" a="1"/>
  <c r="Y96" i="1"/>
  <c r="Y97" i="1" a="1"/>
  <c r="Y97" i="1"/>
  <c r="Y98" i="1" a="1"/>
  <c r="Y98" i="1"/>
  <c r="Y99" i="1" a="1"/>
  <c r="Y99" i="1"/>
  <c r="Y100" i="1" a="1"/>
  <c r="Y100" i="1"/>
  <c r="Y101" i="1" a="1"/>
  <c r="Y101" i="1"/>
  <c r="Y102" i="1" a="1"/>
  <c r="Y102" i="1"/>
  <c r="Y103" i="1" a="1"/>
  <c r="Y103" i="1"/>
  <c r="Y104" i="1" a="1"/>
  <c r="Y104" i="1"/>
  <c r="Y105" i="1" a="1"/>
  <c r="Y105" i="1"/>
  <c r="Y106" i="1" a="1"/>
  <c r="Y106" i="1"/>
  <c r="Y107" i="1" a="1"/>
  <c r="Y107" i="1"/>
  <c r="Y108" i="1" a="1"/>
  <c r="Y108" i="1"/>
  <c r="Y109" i="1" a="1"/>
  <c r="Y109" i="1"/>
  <c r="Y110" i="1" a="1"/>
  <c r="Y110" i="1"/>
  <c r="Y111" i="1" a="1"/>
  <c r="Y111" i="1"/>
  <c r="Y112" i="1" a="1"/>
  <c r="Y112" i="1"/>
  <c r="Y113" i="1" a="1"/>
  <c r="Y113" i="1"/>
  <c r="Y114" i="1" a="1"/>
  <c r="Y114" i="1"/>
  <c r="Y115" i="1" a="1"/>
  <c r="Y115" i="1"/>
  <c r="Y116" i="1" a="1"/>
  <c r="Y116" i="1"/>
  <c r="Y117" i="1" a="1"/>
  <c r="Y117" i="1"/>
  <c r="Y118" i="1" a="1"/>
  <c r="Y118" i="1"/>
  <c r="Y119" i="1" a="1"/>
  <c r="Y119" i="1"/>
  <c r="Y120" i="1" a="1"/>
  <c r="Y120" i="1"/>
  <c r="Y121" i="1" a="1"/>
  <c r="Y121" i="1"/>
  <c r="Y122" i="1" a="1"/>
  <c r="Y122" i="1"/>
  <c r="Y123" i="1" a="1"/>
  <c r="Y123" i="1"/>
  <c r="Y124" i="1" a="1"/>
  <c r="Y124" i="1"/>
  <c r="Y125" i="1" a="1"/>
  <c r="Y125" i="1"/>
  <c r="Y126" i="1" a="1"/>
  <c r="Y126" i="1"/>
  <c r="Y127" i="1" a="1"/>
  <c r="Y127" i="1"/>
  <c r="Y128" i="1" a="1"/>
  <c r="Y128" i="1"/>
  <c r="Y129" i="1" a="1"/>
  <c r="Y129" i="1"/>
  <c r="Y130" i="1" a="1"/>
  <c r="Y130" i="1"/>
  <c r="H6" i="1"/>
  <c r="I6" i="1" s="1"/>
  <c r="K12" i="7" l="1"/>
  <c r="K11" i="7"/>
  <c r="K10" i="7"/>
  <c r="K8" i="7"/>
  <c r="K7" i="7"/>
  <c r="K6" i="7"/>
  <c r="K5" i="7"/>
  <c r="K4" i="7"/>
  <c r="K3" i="7"/>
  <c r="K2" i="7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G13" i="6"/>
  <c r="H13" i="6"/>
  <c r="G12" i="6"/>
  <c r="H12" i="6"/>
  <c r="G11" i="6"/>
  <c r="H11" i="6"/>
  <c r="G10" i="6"/>
  <c r="H10" i="6"/>
  <c r="G9" i="6"/>
  <c r="H9" i="6"/>
  <c r="G8" i="6"/>
  <c r="H8" i="6"/>
  <c r="G7" i="6"/>
  <c r="H7" i="6"/>
  <c r="G6" i="6"/>
  <c r="H6" i="6"/>
  <c r="G5" i="6"/>
  <c r="H5" i="6"/>
  <c r="G4" i="6"/>
  <c r="H4" i="6"/>
  <c r="G2" i="6"/>
  <c r="H2" i="6"/>
  <c r="N124" i="1"/>
  <c r="P124" i="1"/>
  <c r="N123" i="1"/>
  <c r="P123" i="1"/>
  <c r="N122" i="1"/>
  <c r="P122" i="1"/>
  <c r="N121" i="1"/>
  <c r="P121" i="1"/>
  <c r="N120" i="1"/>
  <c r="P120" i="1"/>
  <c r="N119" i="1"/>
  <c r="P119" i="1"/>
  <c r="N118" i="1"/>
  <c r="P118" i="1"/>
  <c r="N117" i="1"/>
  <c r="P117" i="1"/>
  <c r="N116" i="1"/>
  <c r="P116" i="1"/>
  <c r="N115" i="1"/>
  <c r="P115" i="1"/>
  <c r="N114" i="1"/>
  <c r="P114" i="1"/>
  <c r="N113" i="1"/>
  <c r="P113" i="1"/>
  <c r="N112" i="1"/>
  <c r="P112" i="1"/>
  <c r="N111" i="1"/>
  <c r="P111" i="1"/>
  <c r="N110" i="1"/>
  <c r="P110" i="1"/>
  <c r="N109" i="1"/>
  <c r="P109" i="1"/>
  <c r="N108" i="1"/>
  <c r="P108" i="1"/>
  <c r="N107" i="1"/>
  <c r="P107" i="1"/>
  <c r="N106" i="1"/>
  <c r="P106" i="1"/>
  <c r="N105" i="1"/>
  <c r="P105" i="1"/>
  <c r="N104" i="1"/>
  <c r="P104" i="1"/>
  <c r="N103" i="1"/>
  <c r="P103" i="1"/>
  <c r="N102" i="1"/>
  <c r="P102" i="1"/>
  <c r="N101" i="1"/>
  <c r="P101" i="1"/>
  <c r="N100" i="1"/>
  <c r="P100" i="1"/>
  <c r="N91" i="1"/>
  <c r="P91" i="1"/>
  <c r="N81" i="1"/>
  <c r="P81" i="1"/>
  <c r="N71" i="1"/>
  <c r="P71" i="1"/>
  <c r="N61" i="1"/>
  <c r="P61" i="1"/>
  <c r="N51" i="1"/>
  <c r="P51" i="1"/>
  <c r="N41" i="1"/>
  <c r="P41" i="1"/>
  <c r="N31" i="1"/>
  <c r="P31" i="1"/>
  <c r="N21" i="1"/>
  <c r="P21" i="1"/>
  <c r="N19" i="1"/>
  <c r="P19" i="1"/>
  <c r="N18" i="1"/>
  <c r="P18" i="1"/>
  <c r="N17" i="1"/>
  <c r="P17" i="1"/>
  <c r="N16" i="1"/>
  <c r="P16" i="1"/>
  <c r="N15" i="1"/>
  <c r="P15" i="1"/>
  <c r="N14" i="1"/>
  <c r="P14" i="1"/>
  <c r="N13" i="1"/>
  <c r="P13" i="1"/>
  <c r="N12" i="1"/>
  <c r="P12" i="1"/>
  <c r="N11" i="1"/>
  <c r="P11" i="1"/>
  <c r="N10" i="1"/>
  <c r="P10" i="1"/>
  <c r="N173" i="1"/>
  <c r="P173" i="1"/>
  <c r="N172" i="1"/>
  <c r="P172" i="1"/>
  <c r="N171" i="1"/>
  <c r="P171" i="1"/>
  <c r="N170" i="1"/>
  <c r="P170" i="1"/>
  <c r="N169" i="1"/>
  <c r="P169" i="1"/>
  <c r="N168" i="1"/>
  <c r="P168" i="1"/>
  <c r="N167" i="1"/>
  <c r="P167" i="1"/>
  <c r="N166" i="1"/>
  <c r="P166" i="1"/>
  <c r="N165" i="1"/>
  <c r="P165" i="1"/>
  <c r="N164" i="1"/>
  <c r="P164" i="1"/>
  <c r="N163" i="1"/>
  <c r="P163" i="1"/>
  <c r="N162" i="1"/>
  <c r="P162" i="1"/>
  <c r="N161" i="1"/>
  <c r="P161" i="1"/>
  <c r="N160" i="1"/>
  <c r="P160" i="1"/>
  <c r="N159" i="1"/>
  <c r="P159" i="1"/>
  <c r="N158" i="1"/>
  <c r="P158" i="1"/>
  <c r="N157" i="1"/>
  <c r="P157" i="1"/>
  <c r="N156" i="1"/>
  <c r="P156" i="1"/>
  <c r="N155" i="1"/>
  <c r="P155" i="1"/>
  <c r="N154" i="1"/>
  <c r="P154" i="1"/>
  <c r="N153" i="1"/>
  <c r="P153" i="1"/>
  <c r="N152" i="1"/>
  <c r="P152" i="1"/>
  <c r="N151" i="1"/>
  <c r="P151" i="1"/>
  <c r="N150" i="1"/>
  <c r="P150" i="1"/>
  <c r="N149" i="1"/>
  <c r="P149" i="1"/>
  <c r="N148" i="1"/>
  <c r="P148" i="1"/>
  <c r="N147" i="1"/>
  <c r="P147" i="1"/>
  <c r="N146" i="1"/>
  <c r="P146" i="1"/>
  <c r="N145" i="1"/>
  <c r="P145" i="1"/>
  <c r="N144" i="1"/>
  <c r="P144" i="1"/>
  <c r="N143" i="1"/>
  <c r="P143" i="1"/>
  <c r="N142" i="1"/>
  <c r="P142" i="1"/>
  <c r="N141" i="1"/>
  <c r="P141" i="1"/>
  <c r="N140" i="1"/>
  <c r="P140" i="1"/>
  <c r="N139" i="1"/>
  <c r="P139" i="1"/>
  <c r="N138" i="1"/>
  <c r="P138" i="1"/>
  <c r="N137" i="1"/>
  <c r="P137" i="1"/>
  <c r="N136" i="1"/>
  <c r="P136" i="1"/>
  <c r="N135" i="1"/>
  <c r="P135" i="1"/>
  <c r="N134" i="1"/>
  <c r="P134" i="1"/>
  <c r="N133" i="1"/>
  <c r="P133" i="1"/>
  <c r="N132" i="1"/>
  <c r="P132" i="1"/>
  <c r="N131" i="1"/>
  <c r="P131" i="1"/>
  <c r="N130" i="1"/>
  <c r="P130" i="1"/>
  <c r="N129" i="1"/>
  <c r="P129" i="1"/>
  <c r="N128" i="1"/>
  <c r="P128" i="1"/>
  <c r="N127" i="1"/>
  <c r="P127" i="1"/>
  <c r="N126" i="1"/>
  <c r="P126" i="1"/>
  <c r="N125" i="1"/>
  <c r="P125" i="1"/>
  <c r="N351" i="1"/>
  <c r="P351" i="1"/>
  <c r="N341" i="1"/>
  <c r="P341" i="1"/>
  <c r="N331" i="1"/>
  <c r="P331" i="1"/>
  <c r="N321" i="1"/>
  <c r="P321" i="1"/>
  <c r="N319" i="1"/>
  <c r="P319" i="1"/>
  <c r="N318" i="1"/>
  <c r="P318" i="1"/>
  <c r="N317" i="1"/>
  <c r="P317" i="1"/>
  <c r="N316" i="1"/>
  <c r="P316" i="1"/>
  <c r="N315" i="1"/>
  <c r="P315" i="1"/>
  <c r="N314" i="1"/>
  <c r="P314" i="1"/>
  <c r="N313" i="1"/>
  <c r="P313" i="1"/>
  <c r="N312" i="1"/>
  <c r="P312" i="1"/>
  <c r="N311" i="1"/>
  <c r="P311" i="1"/>
  <c r="N310" i="1"/>
  <c r="P310" i="1"/>
  <c r="N301" i="1"/>
  <c r="P301" i="1"/>
  <c r="N291" i="1"/>
  <c r="P291" i="1"/>
  <c r="N281" i="1"/>
  <c r="P281" i="1"/>
  <c r="N271" i="1"/>
  <c r="P271" i="1"/>
  <c r="N261" i="1"/>
  <c r="P261" i="1"/>
  <c r="N251" i="1"/>
  <c r="P251" i="1"/>
  <c r="N241" i="1"/>
  <c r="P241" i="1"/>
  <c r="N231" i="1"/>
  <c r="P231" i="1"/>
  <c r="N221" i="1"/>
  <c r="P221" i="1"/>
  <c r="N219" i="1"/>
  <c r="P219" i="1"/>
  <c r="N218" i="1"/>
  <c r="P218" i="1"/>
  <c r="N217" i="1"/>
  <c r="P217" i="1"/>
  <c r="N216" i="1"/>
  <c r="P216" i="1"/>
  <c r="N215" i="1"/>
  <c r="P215" i="1"/>
  <c r="N214" i="1"/>
  <c r="P214" i="1"/>
  <c r="N213" i="1"/>
  <c r="P213" i="1"/>
  <c r="N212" i="1"/>
  <c r="P212" i="1"/>
  <c r="N211" i="1"/>
  <c r="P211" i="1"/>
  <c r="N210" i="1"/>
  <c r="P210" i="1"/>
  <c r="N201" i="1"/>
  <c r="P201" i="1"/>
  <c r="N199" i="1"/>
  <c r="P199" i="1"/>
  <c r="N198" i="1"/>
  <c r="P198" i="1"/>
  <c r="N197" i="1"/>
  <c r="P197" i="1"/>
  <c r="N196" i="1"/>
  <c r="P196" i="1"/>
  <c r="N195" i="1"/>
  <c r="P195" i="1"/>
  <c r="N194" i="1"/>
  <c r="P194" i="1"/>
  <c r="N193" i="1"/>
  <c r="P193" i="1"/>
  <c r="N192" i="1"/>
  <c r="P192" i="1"/>
  <c r="N191" i="1"/>
  <c r="P191" i="1"/>
  <c r="N190" i="1"/>
  <c r="P190" i="1"/>
  <c r="N189" i="1"/>
  <c r="P189" i="1"/>
  <c r="N188" i="1"/>
  <c r="P188" i="1"/>
  <c r="N187" i="1"/>
  <c r="P187" i="1"/>
  <c r="N186" i="1"/>
  <c r="P186" i="1"/>
  <c r="N185" i="1"/>
  <c r="P185" i="1"/>
  <c r="N184" i="1"/>
  <c r="P184" i="1"/>
  <c r="N183" i="1"/>
  <c r="P183" i="1"/>
  <c r="N182" i="1"/>
  <c r="P182" i="1"/>
  <c r="N181" i="1"/>
  <c r="P181" i="1"/>
  <c r="N180" i="1"/>
  <c r="P180" i="1"/>
  <c r="N179" i="1"/>
  <c r="P179" i="1"/>
  <c r="N178" i="1"/>
  <c r="P178" i="1"/>
  <c r="N177" i="1"/>
  <c r="P177" i="1"/>
  <c r="N176" i="1"/>
  <c r="P176" i="1"/>
  <c r="N175" i="1"/>
  <c r="P175" i="1"/>
  <c r="N174" i="1"/>
  <c r="P174" i="1"/>
  <c r="N514" i="1"/>
  <c r="P514" i="1"/>
  <c r="N513" i="1"/>
  <c r="P513" i="1"/>
  <c r="N512" i="1"/>
  <c r="P512" i="1"/>
  <c r="N511" i="1"/>
  <c r="P511" i="1"/>
  <c r="N510" i="1"/>
  <c r="P510" i="1"/>
  <c r="N501" i="1"/>
  <c r="P501" i="1"/>
  <c r="N491" i="1"/>
  <c r="P491" i="1"/>
  <c r="N481" i="1"/>
  <c r="P481" i="1"/>
  <c r="N471" i="1"/>
  <c r="P471" i="1"/>
  <c r="N461" i="1"/>
  <c r="P461" i="1"/>
  <c r="N451" i="1"/>
  <c r="P451" i="1"/>
  <c r="N441" i="1"/>
  <c r="P441" i="1"/>
  <c r="N431" i="1"/>
  <c r="P431" i="1"/>
  <c r="N421" i="1"/>
  <c r="P421" i="1"/>
  <c r="N419" i="1"/>
  <c r="P419" i="1"/>
  <c r="N418" i="1"/>
  <c r="P418" i="1"/>
  <c r="N417" i="1"/>
  <c r="P417" i="1"/>
  <c r="N416" i="1"/>
  <c r="P416" i="1"/>
  <c r="N415" i="1"/>
  <c r="P415" i="1"/>
  <c r="N414" i="1"/>
  <c r="P414" i="1"/>
  <c r="N413" i="1"/>
  <c r="P413" i="1"/>
  <c r="N412" i="1"/>
  <c r="P412" i="1"/>
  <c r="N411" i="1"/>
  <c r="P411" i="1"/>
  <c r="N410" i="1"/>
  <c r="P410" i="1"/>
  <c r="N401" i="1"/>
  <c r="P401" i="1"/>
  <c r="N391" i="1"/>
  <c r="P391" i="1"/>
  <c r="N381" i="1"/>
  <c r="P381" i="1"/>
  <c r="N371" i="1"/>
  <c r="P371" i="1"/>
  <c r="N361" i="1"/>
  <c r="P361" i="1"/>
  <c r="N771" i="1"/>
  <c r="P771" i="1"/>
  <c r="N761" i="1"/>
  <c r="P761" i="1"/>
  <c r="N751" i="1"/>
  <c r="P751" i="1"/>
  <c r="N741" i="1"/>
  <c r="P741" i="1"/>
  <c r="N731" i="1"/>
  <c r="P731" i="1"/>
  <c r="N721" i="1"/>
  <c r="P721" i="1"/>
  <c r="N719" i="1"/>
  <c r="P719" i="1"/>
  <c r="N718" i="1"/>
  <c r="P718" i="1"/>
  <c r="N717" i="1"/>
  <c r="P717" i="1"/>
  <c r="N716" i="1"/>
  <c r="P716" i="1"/>
  <c r="N715" i="1"/>
  <c r="P715" i="1"/>
  <c r="N714" i="1"/>
  <c r="P714" i="1"/>
  <c r="N713" i="1"/>
  <c r="P713" i="1"/>
  <c r="N712" i="1"/>
  <c r="P712" i="1"/>
  <c r="N711" i="1"/>
  <c r="P711" i="1"/>
  <c r="N710" i="1"/>
  <c r="P710" i="1"/>
  <c r="N701" i="1"/>
  <c r="P701" i="1"/>
  <c r="N691" i="1"/>
  <c r="P691" i="1"/>
  <c r="N681" i="1"/>
  <c r="P681" i="1"/>
  <c r="N671" i="1"/>
  <c r="P671" i="1"/>
  <c r="N661" i="1"/>
  <c r="P661" i="1"/>
  <c r="N651" i="1"/>
  <c r="P651" i="1"/>
  <c r="N641" i="1"/>
  <c r="P641" i="1"/>
  <c r="N631" i="1"/>
  <c r="P631" i="1"/>
  <c r="N621" i="1"/>
  <c r="P621" i="1"/>
  <c r="N619" i="1"/>
  <c r="P619" i="1"/>
  <c r="N618" i="1"/>
  <c r="P618" i="1"/>
  <c r="N617" i="1"/>
  <c r="P617" i="1"/>
  <c r="N616" i="1"/>
  <c r="P616" i="1"/>
  <c r="N615" i="1"/>
  <c r="P615" i="1"/>
  <c r="N614" i="1"/>
  <c r="P614" i="1"/>
  <c r="N613" i="1"/>
  <c r="P613" i="1"/>
  <c r="N612" i="1"/>
  <c r="P612" i="1"/>
  <c r="N611" i="1"/>
  <c r="P611" i="1"/>
  <c r="N610" i="1"/>
  <c r="P610" i="1"/>
  <c r="N601" i="1"/>
  <c r="P601" i="1"/>
  <c r="N591" i="1"/>
  <c r="P591" i="1"/>
  <c r="N581" i="1"/>
  <c r="P581" i="1"/>
  <c r="N571" i="1"/>
  <c r="P571" i="1"/>
  <c r="N561" i="1"/>
  <c r="P561" i="1"/>
  <c r="N551" i="1"/>
  <c r="P551" i="1"/>
  <c r="N541" i="1"/>
  <c r="P541" i="1"/>
  <c r="N531" i="1"/>
  <c r="P531" i="1"/>
  <c r="N521" i="1"/>
  <c r="P521" i="1"/>
  <c r="N519" i="1"/>
  <c r="P519" i="1"/>
  <c r="N518" i="1"/>
  <c r="P518" i="1"/>
  <c r="N517" i="1"/>
  <c r="P517" i="1"/>
  <c r="N516" i="1"/>
  <c r="P516" i="1"/>
  <c r="N515" i="1"/>
  <c r="P515" i="1"/>
  <c r="N1001" i="1"/>
  <c r="P1001" i="1"/>
  <c r="N1000" i="1"/>
  <c r="P1000" i="1"/>
  <c r="N991" i="1"/>
  <c r="P991" i="1"/>
  <c r="N981" i="1"/>
  <c r="P981" i="1"/>
  <c r="N971" i="1"/>
  <c r="P971" i="1"/>
  <c r="N961" i="1"/>
  <c r="P961" i="1"/>
  <c r="N951" i="1"/>
  <c r="P951" i="1"/>
  <c r="N941" i="1"/>
  <c r="P941" i="1"/>
  <c r="N931" i="1"/>
  <c r="P931" i="1"/>
  <c r="N921" i="1"/>
  <c r="P921" i="1"/>
  <c r="N919" i="1"/>
  <c r="P919" i="1"/>
  <c r="N918" i="1"/>
  <c r="P918" i="1"/>
  <c r="N917" i="1"/>
  <c r="P917" i="1"/>
  <c r="N916" i="1"/>
  <c r="P916" i="1"/>
  <c r="N915" i="1"/>
  <c r="P915" i="1"/>
  <c r="N914" i="1"/>
  <c r="P914" i="1"/>
  <c r="N913" i="1"/>
  <c r="P913" i="1"/>
  <c r="N912" i="1"/>
  <c r="P912" i="1"/>
  <c r="N911" i="1"/>
  <c r="P911" i="1"/>
  <c r="N910" i="1"/>
  <c r="P910" i="1"/>
  <c r="N901" i="1"/>
  <c r="P901" i="1"/>
  <c r="N891" i="1"/>
  <c r="P891" i="1"/>
  <c r="N881" i="1"/>
  <c r="P881" i="1"/>
  <c r="N871" i="1"/>
  <c r="P871" i="1"/>
  <c r="N861" i="1"/>
  <c r="P861" i="1"/>
  <c r="N851" i="1"/>
  <c r="P851" i="1"/>
  <c r="N841" i="1"/>
  <c r="P841" i="1"/>
  <c r="N831" i="1"/>
  <c r="P831" i="1"/>
  <c r="N821" i="1"/>
  <c r="P821" i="1"/>
  <c r="N819" i="1"/>
  <c r="P819" i="1"/>
  <c r="N818" i="1"/>
  <c r="P818" i="1"/>
  <c r="N817" i="1"/>
  <c r="P817" i="1"/>
  <c r="N816" i="1"/>
  <c r="P816" i="1"/>
  <c r="N815" i="1"/>
  <c r="P815" i="1"/>
  <c r="N814" i="1"/>
  <c r="P814" i="1"/>
  <c r="N813" i="1"/>
  <c r="P813" i="1"/>
  <c r="N812" i="1"/>
  <c r="P812" i="1"/>
  <c r="N811" i="1"/>
  <c r="P811" i="1"/>
  <c r="N810" i="1"/>
  <c r="P810" i="1"/>
  <c r="N801" i="1"/>
  <c r="P801" i="1"/>
  <c r="N791" i="1"/>
  <c r="P791" i="1"/>
  <c r="N781" i="1"/>
  <c r="P781" i="1"/>
  <c r="U384" i="1"/>
  <c r="S384" i="1"/>
  <c r="U383" i="1"/>
  <c r="S383" i="1"/>
  <c r="U382" i="1"/>
  <c r="S382" i="1"/>
  <c r="U381" i="1"/>
  <c r="S381" i="1"/>
  <c r="U380" i="1"/>
  <c r="S380" i="1"/>
  <c r="U379" i="1"/>
  <c r="S379" i="1"/>
  <c r="U378" i="1"/>
  <c r="S378" i="1"/>
  <c r="U377" i="1"/>
  <c r="S377" i="1"/>
  <c r="U376" i="1"/>
  <c r="S376" i="1"/>
  <c r="U375" i="1"/>
  <c r="S375" i="1"/>
  <c r="U374" i="1"/>
  <c r="S374" i="1"/>
  <c r="U373" i="1"/>
  <c r="S373" i="1"/>
  <c r="U372" i="1"/>
  <c r="S372" i="1"/>
  <c r="U371" i="1"/>
  <c r="S371" i="1"/>
  <c r="U370" i="1"/>
  <c r="S370" i="1"/>
  <c r="U369" i="1"/>
  <c r="S369" i="1"/>
  <c r="U368" i="1"/>
  <c r="S368" i="1"/>
  <c r="U367" i="1"/>
  <c r="S367" i="1"/>
  <c r="U366" i="1"/>
  <c r="S366" i="1"/>
  <c r="U365" i="1"/>
  <c r="S365" i="1"/>
  <c r="U364" i="1"/>
  <c r="S364" i="1"/>
  <c r="U363" i="1"/>
  <c r="S363" i="1"/>
  <c r="U362" i="1"/>
  <c r="S362" i="1"/>
  <c r="U361" i="1"/>
  <c r="S361" i="1"/>
  <c r="U360" i="1"/>
  <c r="S360" i="1"/>
  <c r="U359" i="1"/>
  <c r="S359" i="1"/>
  <c r="U358" i="1"/>
  <c r="S358" i="1"/>
  <c r="U357" i="1"/>
  <c r="S357" i="1"/>
  <c r="U356" i="1"/>
  <c r="S356" i="1"/>
  <c r="U355" i="1"/>
  <c r="S355" i="1"/>
  <c r="U354" i="1"/>
  <c r="S354" i="1"/>
  <c r="U353" i="1"/>
  <c r="S353" i="1"/>
  <c r="U352" i="1"/>
  <c r="S352" i="1"/>
  <c r="U351" i="1"/>
  <c r="S351" i="1"/>
  <c r="U350" i="1"/>
  <c r="S350" i="1"/>
  <c r="U349" i="1"/>
  <c r="S349" i="1"/>
  <c r="U348" i="1"/>
  <c r="S348" i="1"/>
  <c r="U347" i="1"/>
  <c r="S347" i="1"/>
  <c r="U346" i="1"/>
  <c r="S346" i="1"/>
  <c r="U345" i="1"/>
  <c r="S345" i="1"/>
  <c r="U344" i="1"/>
  <c r="S344" i="1"/>
  <c r="U343" i="1"/>
  <c r="S343" i="1"/>
  <c r="U342" i="1"/>
  <c r="S342" i="1"/>
  <c r="U341" i="1"/>
  <c r="S341" i="1"/>
  <c r="U340" i="1"/>
  <c r="S340" i="1"/>
  <c r="U339" i="1"/>
  <c r="S339" i="1"/>
  <c r="U338" i="1"/>
  <c r="S338" i="1"/>
  <c r="U337" i="1"/>
  <c r="S337" i="1"/>
  <c r="U336" i="1"/>
  <c r="S336" i="1"/>
  <c r="U335" i="1"/>
  <c r="S335" i="1"/>
  <c r="U334" i="1"/>
  <c r="S334" i="1"/>
  <c r="U333" i="1"/>
  <c r="S333" i="1"/>
  <c r="U332" i="1"/>
  <c r="S332" i="1"/>
  <c r="U331" i="1"/>
  <c r="S331" i="1"/>
  <c r="U330" i="1"/>
  <c r="S330" i="1"/>
  <c r="U329" i="1"/>
  <c r="S329" i="1"/>
  <c r="U328" i="1"/>
  <c r="S328" i="1"/>
  <c r="U327" i="1"/>
  <c r="S327" i="1"/>
  <c r="U326" i="1"/>
  <c r="S326" i="1"/>
  <c r="U325" i="1"/>
  <c r="S325" i="1"/>
  <c r="U324" i="1"/>
  <c r="S324" i="1"/>
  <c r="U323" i="1"/>
  <c r="S323" i="1"/>
  <c r="U322" i="1"/>
  <c r="S322" i="1"/>
  <c r="U321" i="1"/>
  <c r="S321" i="1"/>
  <c r="U320" i="1"/>
  <c r="S320" i="1"/>
  <c r="U319" i="1"/>
  <c r="S319" i="1"/>
  <c r="U318" i="1"/>
  <c r="S318" i="1"/>
  <c r="U317" i="1"/>
  <c r="S317" i="1"/>
  <c r="U316" i="1"/>
  <c r="S316" i="1"/>
  <c r="U315" i="1"/>
  <c r="S315" i="1"/>
  <c r="U314" i="1"/>
  <c r="S314" i="1"/>
  <c r="U313" i="1"/>
  <c r="S313" i="1"/>
  <c r="U312" i="1"/>
  <c r="S312" i="1"/>
  <c r="U311" i="1"/>
  <c r="S311" i="1"/>
  <c r="U310" i="1"/>
  <c r="S310" i="1"/>
  <c r="U309" i="1"/>
  <c r="S309" i="1"/>
  <c r="U308" i="1"/>
  <c r="S308" i="1"/>
  <c r="U307" i="1"/>
  <c r="S307" i="1"/>
  <c r="U306" i="1"/>
  <c r="S306" i="1"/>
  <c r="U305" i="1"/>
  <c r="S305" i="1"/>
  <c r="U304" i="1"/>
  <c r="S304" i="1"/>
  <c r="U303" i="1"/>
  <c r="S303" i="1"/>
  <c r="U302" i="1"/>
  <c r="S302" i="1"/>
  <c r="U301" i="1"/>
  <c r="S301" i="1"/>
  <c r="U300" i="1"/>
  <c r="S300" i="1"/>
  <c r="U299" i="1"/>
  <c r="S299" i="1"/>
  <c r="U298" i="1"/>
  <c r="S298" i="1"/>
  <c r="U297" i="1"/>
  <c r="S297" i="1"/>
  <c r="U296" i="1"/>
  <c r="S296" i="1"/>
  <c r="U295" i="1"/>
  <c r="S295" i="1"/>
  <c r="U294" i="1"/>
  <c r="S294" i="1"/>
  <c r="U293" i="1"/>
  <c r="S293" i="1"/>
  <c r="U292" i="1"/>
  <c r="S292" i="1"/>
  <c r="U291" i="1"/>
  <c r="S291" i="1"/>
  <c r="U290" i="1"/>
  <c r="S290" i="1"/>
  <c r="U289" i="1"/>
  <c r="S289" i="1"/>
  <c r="U288" i="1"/>
  <c r="S288" i="1"/>
  <c r="U287" i="1"/>
  <c r="S287" i="1"/>
  <c r="U286" i="1"/>
  <c r="S286" i="1"/>
  <c r="U285" i="1"/>
  <c r="S285" i="1"/>
  <c r="U284" i="1"/>
  <c r="S284" i="1"/>
  <c r="U283" i="1"/>
  <c r="S283" i="1"/>
  <c r="U282" i="1"/>
  <c r="S282" i="1"/>
  <c r="U281" i="1"/>
  <c r="S281" i="1"/>
  <c r="U280" i="1"/>
  <c r="S280" i="1"/>
  <c r="U279" i="1"/>
  <c r="S279" i="1"/>
  <c r="U278" i="1"/>
  <c r="S278" i="1"/>
  <c r="U277" i="1"/>
  <c r="S277" i="1"/>
  <c r="U276" i="1"/>
  <c r="S276" i="1"/>
  <c r="U275" i="1"/>
  <c r="S275" i="1"/>
  <c r="U274" i="1"/>
  <c r="S274" i="1"/>
  <c r="U273" i="1"/>
  <c r="S273" i="1"/>
  <c r="U272" i="1"/>
  <c r="S272" i="1"/>
  <c r="U271" i="1"/>
  <c r="S271" i="1"/>
  <c r="U270" i="1"/>
  <c r="S270" i="1"/>
  <c r="U269" i="1"/>
  <c r="S269" i="1"/>
  <c r="U268" i="1"/>
  <c r="S268" i="1"/>
  <c r="U267" i="1"/>
  <c r="S267" i="1"/>
  <c r="U266" i="1"/>
  <c r="S266" i="1"/>
  <c r="U265" i="1"/>
  <c r="S265" i="1"/>
  <c r="U264" i="1"/>
  <c r="S264" i="1"/>
  <c r="U263" i="1"/>
  <c r="S263" i="1"/>
  <c r="U262" i="1"/>
  <c r="S262" i="1"/>
  <c r="U261" i="1"/>
  <c r="S261" i="1"/>
  <c r="U260" i="1"/>
  <c r="S260" i="1"/>
  <c r="U259" i="1"/>
  <c r="S259" i="1"/>
  <c r="U258" i="1"/>
  <c r="S258" i="1"/>
  <c r="U257" i="1"/>
  <c r="S257" i="1"/>
  <c r="U256" i="1"/>
  <c r="S256" i="1"/>
  <c r="U255" i="1"/>
  <c r="S255" i="1"/>
  <c r="U254" i="1"/>
  <c r="S254" i="1"/>
  <c r="U253" i="1"/>
  <c r="S253" i="1"/>
  <c r="U252" i="1"/>
  <c r="S252" i="1"/>
  <c r="U251" i="1"/>
  <c r="S251" i="1"/>
  <c r="U250" i="1"/>
  <c r="S250" i="1"/>
  <c r="U249" i="1"/>
  <c r="S249" i="1"/>
  <c r="U248" i="1"/>
  <c r="S248" i="1"/>
  <c r="U247" i="1"/>
  <c r="S247" i="1"/>
  <c r="U246" i="1"/>
  <c r="S246" i="1"/>
  <c r="U245" i="1"/>
  <c r="S245" i="1"/>
  <c r="U244" i="1"/>
  <c r="S244" i="1"/>
  <c r="U243" i="1"/>
  <c r="S243" i="1"/>
  <c r="U242" i="1"/>
  <c r="S242" i="1"/>
  <c r="U241" i="1"/>
  <c r="S241" i="1"/>
  <c r="U240" i="1"/>
  <c r="S240" i="1"/>
  <c r="U239" i="1"/>
  <c r="S239" i="1"/>
  <c r="U238" i="1"/>
  <c r="S238" i="1"/>
  <c r="U237" i="1"/>
  <c r="S237" i="1"/>
  <c r="U236" i="1"/>
  <c r="S236" i="1"/>
  <c r="U235" i="1"/>
  <c r="S235" i="1"/>
  <c r="U234" i="1"/>
  <c r="S234" i="1"/>
  <c r="U233" i="1"/>
  <c r="S233" i="1"/>
  <c r="U232" i="1"/>
  <c r="S232" i="1"/>
  <c r="U231" i="1"/>
  <c r="S231" i="1"/>
  <c r="U230" i="1"/>
  <c r="S230" i="1"/>
  <c r="U229" i="1"/>
  <c r="S229" i="1"/>
  <c r="U228" i="1"/>
  <c r="S228" i="1"/>
  <c r="U227" i="1"/>
  <c r="S227" i="1"/>
  <c r="U226" i="1"/>
  <c r="S226" i="1"/>
  <c r="U225" i="1"/>
  <c r="S225" i="1"/>
  <c r="U224" i="1"/>
  <c r="S224" i="1"/>
  <c r="U223" i="1"/>
  <c r="S223" i="1"/>
  <c r="U222" i="1"/>
  <c r="S222" i="1"/>
  <c r="U221" i="1"/>
  <c r="S221" i="1"/>
  <c r="U220" i="1"/>
  <c r="S220" i="1"/>
  <c r="U219" i="1"/>
  <c r="S219" i="1"/>
  <c r="U218" i="1"/>
  <c r="S218" i="1"/>
  <c r="U217" i="1"/>
  <c r="S217" i="1"/>
  <c r="U216" i="1"/>
  <c r="S216" i="1"/>
  <c r="U215" i="1"/>
  <c r="S215" i="1"/>
  <c r="U214" i="1"/>
  <c r="S214" i="1"/>
  <c r="U213" i="1"/>
  <c r="S213" i="1"/>
  <c r="U212" i="1"/>
  <c r="S212" i="1"/>
  <c r="U211" i="1"/>
  <c r="S211" i="1"/>
  <c r="U210" i="1"/>
  <c r="S210" i="1"/>
  <c r="U209" i="1"/>
  <c r="S209" i="1"/>
  <c r="U208" i="1"/>
  <c r="S208" i="1"/>
  <c r="U207" i="1"/>
  <c r="S207" i="1"/>
  <c r="U206" i="1"/>
  <c r="S206" i="1"/>
  <c r="U205" i="1"/>
  <c r="S205" i="1"/>
  <c r="U204" i="1"/>
  <c r="S204" i="1"/>
  <c r="U203" i="1"/>
  <c r="S203" i="1"/>
  <c r="U202" i="1"/>
  <c r="S202" i="1"/>
  <c r="U201" i="1"/>
  <c r="S201" i="1"/>
  <c r="U200" i="1"/>
  <c r="S200" i="1"/>
  <c r="U199" i="1"/>
  <c r="S199" i="1"/>
  <c r="U198" i="1"/>
  <c r="S198" i="1"/>
  <c r="U197" i="1"/>
  <c r="S197" i="1"/>
  <c r="U196" i="1"/>
  <c r="S196" i="1"/>
  <c r="U195" i="1"/>
  <c r="S195" i="1"/>
  <c r="U194" i="1"/>
  <c r="S194" i="1"/>
  <c r="U193" i="1"/>
  <c r="S193" i="1"/>
  <c r="U192" i="1"/>
  <c r="S192" i="1"/>
  <c r="U191" i="1"/>
  <c r="S191" i="1"/>
  <c r="U190" i="1"/>
  <c r="S190" i="1"/>
  <c r="U189" i="1"/>
  <c r="S189" i="1"/>
  <c r="U188" i="1"/>
  <c r="S188" i="1"/>
  <c r="U187" i="1"/>
  <c r="S187" i="1"/>
  <c r="U186" i="1"/>
  <c r="S186" i="1"/>
  <c r="U185" i="1"/>
  <c r="S185" i="1"/>
  <c r="U184" i="1"/>
  <c r="S184" i="1"/>
  <c r="U183" i="1"/>
  <c r="S183" i="1"/>
  <c r="U182" i="1"/>
  <c r="S182" i="1"/>
  <c r="U181" i="1"/>
  <c r="S181" i="1"/>
  <c r="U180" i="1"/>
  <c r="S180" i="1"/>
  <c r="U179" i="1"/>
  <c r="S179" i="1"/>
  <c r="U178" i="1"/>
  <c r="S178" i="1"/>
  <c r="U177" i="1"/>
  <c r="S177" i="1"/>
  <c r="U176" i="1"/>
  <c r="S176" i="1"/>
  <c r="U175" i="1"/>
  <c r="S175" i="1"/>
  <c r="U174" i="1"/>
  <c r="S174" i="1"/>
  <c r="U173" i="1"/>
  <c r="S173" i="1"/>
  <c r="U172" i="1"/>
  <c r="S172" i="1"/>
  <c r="U171" i="1"/>
  <c r="S171" i="1"/>
  <c r="U170" i="1"/>
  <c r="S170" i="1"/>
  <c r="U169" i="1"/>
  <c r="S169" i="1"/>
  <c r="U168" i="1"/>
  <c r="S168" i="1"/>
  <c r="U167" i="1"/>
  <c r="S167" i="1"/>
  <c r="U166" i="1"/>
  <c r="S166" i="1"/>
  <c r="U165" i="1"/>
  <c r="S165" i="1"/>
  <c r="U164" i="1"/>
  <c r="S164" i="1"/>
  <c r="U163" i="1"/>
  <c r="S163" i="1"/>
  <c r="U162" i="1"/>
  <c r="S162" i="1"/>
  <c r="U161" i="1"/>
  <c r="S161" i="1"/>
  <c r="U160" i="1"/>
  <c r="S160" i="1"/>
  <c r="U159" i="1"/>
  <c r="S159" i="1"/>
  <c r="U158" i="1"/>
  <c r="S158" i="1"/>
  <c r="U157" i="1"/>
  <c r="S157" i="1"/>
  <c r="U156" i="1"/>
  <c r="S156" i="1"/>
  <c r="U155" i="1"/>
  <c r="S155" i="1"/>
  <c r="U154" i="1"/>
  <c r="S154" i="1"/>
  <c r="U153" i="1"/>
  <c r="S153" i="1"/>
  <c r="U152" i="1"/>
  <c r="S152" i="1"/>
  <c r="U151" i="1"/>
  <c r="S151" i="1"/>
  <c r="U150" i="1"/>
  <c r="S150" i="1"/>
  <c r="U149" i="1"/>
  <c r="S149" i="1"/>
  <c r="U148" i="1"/>
  <c r="S148" i="1"/>
  <c r="U147" i="1"/>
  <c r="S147" i="1"/>
  <c r="U146" i="1"/>
  <c r="S146" i="1"/>
  <c r="U145" i="1"/>
  <c r="S145" i="1"/>
  <c r="U144" i="1"/>
  <c r="S144" i="1"/>
  <c r="U143" i="1"/>
  <c r="S143" i="1"/>
  <c r="U142" i="1"/>
  <c r="S142" i="1"/>
  <c r="U141" i="1"/>
  <c r="S141" i="1"/>
  <c r="U140" i="1"/>
  <c r="S140" i="1"/>
  <c r="U139" i="1"/>
  <c r="S139" i="1"/>
  <c r="U138" i="1"/>
  <c r="S138" i="1"/>
  <c r="U137" i="1"/>
  <c r="S137" i="1"/>
  <c r="U136" i="1"/>
  <c r="S136" i="1"/>
  <c r="U135" i="1"/>
  <c r="S135" i="1"/>
  <c r="U134" i="1"/>
  <c r="S134" i="1"/>
  <c r="U133" i="1"/>
  <c r="S133" i="1"/>
  <c r="U132" i="1"/>
  <c r="S132" i="1"/>
  <c r="U131" i="1"/>
  <c r="S131" i="1"/>
  <c r="U130" i="1"/>
  <c r="S130" i="1"/>
  <c r="U129" i="1"/>
  <c r="S129" i="1"/>
  <c r="U128" i="1"/>
  <c r="S128" i="1"/>
  <c r="U127" i="1"/>
  <c r="S127" i="1"/>
  <c r="U126" i="1"/>
  <c r="S126" i="1"/>
  <c r="U125" i="1"/>
  <c r="S125" i="1"/>
  <c r="U124" i="1"/>
  <c r="S124" i="1"/>
  <c r="U123" i="1"/>
  <c r="S123" i="1"/>
  <c r="U122" i="1"/>
  <c r="S122" i="1"/>
  <c r="U121" i="1"/>
  <c r="S121" i="1"/>
  <c r="U120" i="1"/>
  <c r="S120" i="1"/>
  <c r="U119" i="1"/>
  <c r="S119" i="1"/>
  <c r="U118" i="1"/>
  <c r="S118" i="1"/>
  <c r="U117" i="1"/>
  <c r="S117" i="1"/>
  <c r="U116" i="1"/>
  <c r="S116" i="1"/>
  <c r="U115" i="1"/>
  <c r="S115" i="1"/>
  <c r="U114" i="1"/>
  <c r="S114" i="1"/>
  <c r="U113" i="1"/>
  <c r="S113" i="1"/>
  <c r="U112" i="1"/>
  <c r="S112" i="1"/>
  <c r="U111" i="1"/>
  <c r="S111" i="1"/>
  <c r="U110" i="1"/>
  <c r="S110" i="1"/>
  <c r="U109" i="1"/>
  <c r="S109" i="1"/>
  <c r="U108" i="1"/>
  <c r="S108" i="1"/>
  <c r="U107" i="1"/>
  <c r="S107" i="1"/>
  <c r="U106" i="1"/>
  <c r="S106" i="1"/>
  <c r="U105" i="1"/>
  <c r="S105" i="1"/>
  <c r="U104" i="1"/>
  <c r="S104" i="1"/>
  <c r="U103" i="1"/>
  <c r="S103" i="1"/>
  <c r="U102" i="1"/>
  <c r="S102" i="1"/>
  <c r="U101" i="1"/>
  <c r="S101" i="1"/>
  <c r="U100" i="1"/>
  <c r="S100" i="1"/>
  <c r="U99" i="1"/>
  <c r="S99" i="1"/>
  <c r="U98" i="1"/>
  <c r="S98" i="1"/>
  <c r="U97" i="1"/>
  <c r="S97" i="1"/>
  <c r="U96" i="1"/>
  <c r="S96" i="1"/>
  <c r="U95" i="1"/>
  <c r="S95" i="1"/>
  <c r="U94" i="1"/>
  <c r="S94" i="1"/>
  <c r="U93" i="1"/>
  <c r="S93" i="1"/>
  <c r="U92" i="1"/>
  <c r="S92" i="1"/>
  <c r="U91" i="1"/>
  <c r="S91" i="1"/>
  <c r="U90" i="1"/>
  <c r="S90" i="1"/>
  <c r="U89" i="1"/>
  <c r="S89" i="1"/>
  <c r="U88" i="1"/>
  <c r="S88" i="1"/>
  <c r="U87" i="1"/>
  <c r="S87" i="1"/>
  <c r="U86" i="1"/>
  <c r="S86" i="1"/>
  <c r="U85" i="1"/>
  <c r="S85" i="1"/>
  <c r="U84" i="1"/>
  <c r="S84" i="1"/>
  <c r="U83" i="1"/>
  <c r="S83" i="1"/>
  <c r="U82" i="1"/>
  <c r="S82" i="1"/>
  <c r="U81" i="1"/>
  <c r="S81" i="1"/>
  <c r="U80" i="1"/>
  <c r="S80" i="1"/>
  <c r="U79" i="1"/>
  <c r="S79" i="1"/>
  <c r="U78" i="1"/>
  <c r="S78" i="1"/>
  <c r="U77" i="1"/>
  <c r="S77" i="1"/>
  <c r="U76" i="1"/>
  <c r="S76" i="1"/>
  <c r="U75" i="1"/>
  <c r="S75" i="1"/>
  <c r="U74" i="1"/>
  <c r="S74" i="1"/>
  <c r="U73" i="1"/>
  <c r="S73" i="1"/>
  <c r="U72" i="1"/>
  <c r="S72" i="1"/>
  <c r="U71" i="1"/>
  <c r="S71" i="1"/>
  <c r="U70" i="1"/>
  <c r="S70" i="1"/>
  <c r="U69" i="1"/>
  <c r="S69" i="1"/>
  <c r="U68" i="1"/>
  <c r="S68" i="1"/>
  <c r="U67" i="1"/>
  <c r="S67" i="1"/>
  <c r="U66" i="1"/>
  <c r="S66" i="1"/>
  <c r="U65" i="1"/>
  <c r="S65" i="1"/>
  <c r="U64" i="1"/>
  <c r="S64" i="1"/>
  <c r="U63" i="1"/>
  <c r="S63" i="1"/>
  <c r="U62" i="1"/>
  <c r="S62" i="1"/>
  <c r="U61" i="1"/>
  <c r="S61" i="1"/>
  <c r="U60" i="1"/>
  <c r="S60" i="1"/>
  <c r="U59" i="1"/>
  <c r="S59" i="1"/>
  <c r="U58" i="1"/>
  <c r="S58" i="1"/>
  <c r="U57" i="1"/>
  <c r="S57" i="1"/>
  <c r="U56" i="1"/>
  <c r="S56" i="1"/>
  <c r="U55" i="1"/>
  <c r="S55" i="1"/>
  <c r="U54" i="1"/>
  <c r="S54" i="1"/>
  <c r="U53" i="1"/>
  <c r="S53" i="1"/>
  <c r="U52" i="1"/>
  <c r="S52" i="1"/>
  <c r="U51" i="1"/>
  <c r="S51" i="1"/>
  <c r="U50" i="1"/>
  <c r="S50" i="1"/>
  <c r="U49" i="1"/>
  <c r="S49" i="1"/>
  <c r="U48" i="1"/>
  <c r="S48" i="1"/>
  <c r="U47" i="1"/>
  <c r="S47" i="1"/>
  <c r="U46" i="1"/>
  <c r="S46" i="1"/>
  <c r="U45" i="1"/>
  <c r="S45" i="1"/>
  <c r="U44" i="1"/>
  <c r="S44" i="1"/>
  <c r="U43" i="1"/>
  <c r="S43" i="1"/>
  <c r="U42" i="1"/>
  <c r="S42" i="1"/>
  <c r="U41" i="1"/>
  <c r="S41" i="1"/>
  <c r="U40" i="1"/>
  <c r="S40" i="1"/>
  <c r="U39" i="1"/>
  <c r="S39" i="1"/>
  <c r="U38" i="1"/>
  <c r="S38" i="1"/>
  <c r="U37" i="1"/>
  <c r="S37" i="1"/>
  <c r="U36" i="1"/>
  <c r="S36" i="1"/>
  <c r="U35" i="1"/>
  <c r="S35" i="1"/>
  <c r="U34" i="1"/>
  <c r="S34" i="1"/>
  <c r="U33" i="1"/>
  <c r="S33" i="1"/>
  <c r="U32" i="1"/>
  <c r="S32" i="1"/>
  <c r="U31" i="1"/>
  <c r="S31" i="1"/>
  <c r="U30" i="1"/>
  <c r="S30" i="1"/>
  <c r="U29" i="1"/>
  <c r="S29" i="1"/>
  <c r="U28" i="1"/>
  <c r="S28" i="1"/>
  <c r="U27" i="1"/>
  <c r="S27" i="1"/>
  <c r="U26" i="1"/>
  <c r="S26" i="1"/>
  <c r="U25" i="1"/>
  <c r="S25" i="1"/>
  <c r="U24" i="1"/>
  <c r="S24" i="1"/>
  <c r="U23" i="1"/>
  <c r="S23" i="1"/>
  <c r="U22" i="1"/>
  <c r="S22" i="1"/>
  <c r="U21" i="1"/>
  <c r="S21" i="1"/>
  <c r="U20" i="1"/>
  <c r="S20" i="1"/>
  <c r="U19" i="1"/>
  <c r="S19" i="1"/>
  <c r="U18" i="1"/>
  <c r="S18" i="1"/>
  <c r="U17" i="1"/>
  <c r="S17" i="1"/>
  <c r="U16" i="1"/>
  <c r="S16" i="1"/>
  <c r="U15" i="1"/>
  <c r="S15" i="1"/>
  <c r="U14" i="1"/>
  <c r="S14" i="1"/>
  <c r="U13" i="1"/>
  <c r="S13" i="1"/>
  <c r="U12" i="1"/>
  <c r="S12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U4" i="1"/>
  <c r="S4" i="1"/>
  <c r="U3" i="1"/>
  <c r="S3" i="1"/>
  <c r="U722" i="1"/>
  <c r="S722" i="1"/>
  <c r="U721" i="1"/>
  <c r="S721" i="1"/>
  <c r="U720" i="1"/>
  <c r="S720" i="1"/>
  <c r="U719" i="1"/>
  <c r="S719" i="1"/>
  <c r="U718" i="1"/>
  <c r="S718" i="1"/>
  <c r="U717" i="1"/>
  <c r="S717" i="1"/>
  <c r="U716" i="1"/>
  <c r="S716" i="1"/>
  <c r="U715" i="1"/>
  <c r="S715" i="1"/>
  <c r="U714" i="1"/>
  <c r="S714" i="1"/>
  <c r="U713" i="1"/>
  <c r="S713" i="1"/>
  <c r="U712" i="1"/>
  <c r="S712" i="1"/>
  <c r="U711" i="1"/>
  <c r="S711" i="1"/>
  <c r="U710" i="1"/>
  <c r="S710" i="1"/>
  <c r="U709" i="1"/>
  <c r="S709" i="1"/>
  <c r="U708" i="1"/>
  <c r="S708" i="1"/>
  <c r="U707" i="1"/>
  <c r="S707" i="1"/>
  <c r="U706" i="1"/>
  <c r="S706" i="1"/>
  <c r="U705" i="1"/>
  <c r="S705" i="1"/>
  <c r="U704" i="1"/>
  <c r="S704" i="1"/>
  <c r="U703" i="1"/>
  <c r="S703" i="1"/>
  <c r="U702" i="1"/>
  <c r="S702" i="1"/>
  <c r="U701" i="1"/>
  <c r="S701" i="1"/>
  <c r="U700" i="1"/>
  <c r="S700" i="1"/>
  <c r="U699" i="1"/>
  <c r="S699" i="1"/>
  <c r="U698" i="1"/>
  <c r="S698" i="1"/>
  <c r="U697" i="1"/>
  <c r="S697" i="1"/>
  <c r="U696" i="1"/>
  <c r="S696" i="1"/>
  <c r="U695" i="1"/>
  <c r="S695" i="1"/>
  <c r="U694" i="1"/>
  <c r="S694" i="1"/>
  <c r="U693" i="1"/>
  <c r="S693" i="1"/>
  <c r="U692" i="1"/>
  <c r="S692" i="1"/>
  <c r="U691" i="1"/>
  <c r="S691" i="1"/>
  <c r="U690" i="1"/>
  <c r="S690" i="1"/>
  <c r="U689" i="1"/>
  <c r="S689" i="1"/>
  <c r="U688" i="1"/>
  <c r="S688" i="1"/>
  <c r="U687" i="1"/>
  <c r="S687" i="1"/>
  <c r="U686" i="1"/>
  <c r="S686" i="1"/>
  <c r="U685" i="1"/>
  <c r="S685" i="1"/>
  <c r="U684" i="1"/>
  <c r="S684" i="1"/>
  <c r="U683" i="1"/>
  <c r="S683" i="1"/>
  <c r="U682" i="1"/>
  <c r="S682" i="1"/>
  <c r="U681" i="1"/>
  <c r="S681" i="1"/>
  <c r="U680" i="1"/>
  <c r="S680" i="1"/>
  <c r="U679" i="1"/>
  <c r="S679" i="1"/>
  <c r="U678" i="1"/>
  <c r="S678" i="1"/>
  <c r="U677" i="1"/>
  <c r="S677" i="1"/>
  <c r="U676" i="1"/>
  <c r="S676" i="1"/>
  <c r="U675" i="1"/>
  <c r="S675" i="1"/>
  <c r="U674" i="1"/>
  <c r="S674" i="1"/>
  <c r="U673" i="1"/>
  <c r="S673" i="1"/>
  <c r="U672" i="1"/>
  <c r="S672" i="1"/>
  <c r="U671" i="1"/>
  <c r="S671" i="1"/>
  <c r="U670" i="1"/>
  <c r="S670" i="1"/>
  <c r="U669" i="1"/>
  <c r="S669" i="1"/>
  <c r="U668" i="1"/>
  <c r="S668" i="1"/>
  <c r="U667" i="1"/>
  <c r="S667" i="1"/>
  <c r="U666" i="1"/>
  <c r="S666" i="1"/>
  <c r="U665" i="1"/>
  <c r="S665" i="1"/>
  <c r="U664" i="1"/>
  <c r="S664" i="1"/>
  <c r="U663" i="1"/>
  <c r="S663" i="1"/>
  <c r="U662" i="1"/>
  <c r="S662" i="1"/>
  <c r="U661" i="1"/>
  <c r="S661" i="1"/>
  <c r="U660" i="1"/>
  <c r="S660" i="1"/>
  <c r="U659" i="1"/>
  <c r="S659" i="1"/>
  <c r="U658" i="1"/>
  <c r="S658" i="1"/>
  <c r="U657" i="1"/>
  <c r="S657" i="1"/>
  <c r="U656" i="1"/>
  <c r="S656" i="1"/>
  <c r="U655" i="1"/>
  <c r="S655" i="1"/>
  <c r="U654" i="1"/>
  <c r="S654" i="1"/>
  <c r="U653" i="1"/>
  <c r="S653" i="1"/>
  <c r="U652" i="1"/>
  <c r="S652" i="1"/>
  <c r="U651" i="1"/>
  <c r="S651" i="1"/>
  <c r="U650" i="1"/>
  <c r="S650" i="1"/>
  <c r="U649" i="1"/>
  <c r="S649" i="1"/>
  <c r="U648" i="1"/>
  <c r="S648" i="1"/>
  <c r="U647" i="1"/>
  <c r="S647" i="1"/>
  <c r="U646" i="1"/>
  <c r="S646" i="1"/>
  <c r="U645" i="1"/>
  <c r="S645" i="1"/>
  <c r="U644" i="1"/>
  <c r="S644" i="1"/>
  <c r="U643" i="1"/>
  <c r="S643" i="1"/>
  <c r="U642" i="1"/>
  <c r="S642" i="1"/>
  <c r="U641" i="1"/>
  <c r="S641" i="1"/>
  <c r="U640" i="1"/>
  <c r="S640" i="1"/>
  <c r="U639" i="1"/>
  <c r="S639" i="1"/>
  <c r="U638" i="1"/>
  <c r="S638" i="1"/>
  <c r="U637" i="1"/>
  <c r="S637" i="1"/>
  <c r="U636" i="1"/>
  <c r="S636" i="1"/>
  <c r="U635" i="1"/>
  <c r="S635" i="1"/>
  <c r="U634" i="1"/>
  <c r="S634" i="1"/>
  <c r="U633" i="1"/>
  <c r="S633" i="1"/>
  <c r="U632" i="1"/>
  <c r="S632" i="1"/>
  <c r="U631" i="1"/>
  <c r="S631" i="1"/>
  <c r="U630" i="1"/>
  <c r="S630" i="1"/>
  <c r="U629" i="1"/>
  <c r="S629" i="1"/>
  <c r="U628" i="1"/>
  <c r="S628" i="1"/>
  <c r="U627" i="1"/>
  <c r="S627" i="1"/>
  <c r="U626" i="1"/>
  <c r="S626" i="1"/>
  <c r="U625" i="1"/>
  <c r="S625" i="1"/>
  <c r="U624" i="1"/>
  <c r="S624" i="1"/>
  <c r="U623" i="1"/>
  <c r="S623" i="1"/>
  <c r="U622" i="1"/>
  <c r="S622" i="1"/>
  <c r="U621" i="1"/>
  <c r="S621" i="1"/>
  <c r="U620" i="1"/>
  <c r="S620" i="1"/>
  <c r="U619" i="1"/>
  <c r="S619" i="1"/>
  <c r="U618" i="1"/>
  <c r="S618" i="1"/>
  <c r="U617" i="1"/>
  <c r="S617" i="1"/>
  <c r="U616" i="1"/>
  <c r="S616" i="1"/>
  <c r="U615" i="1"/>
  <c r="S615" i="1"/>
  <c r="U614" i="1"/>
  <c r="S614" i="1"/>
  <c r="U613" i="1"/>
  <c r="S613" i="1"/>
  <c r="U612" i="1"/>
  <c r="S612" i="1"/>
  <c r="U611" i="1"/>
  <c r="S611" i="1"/>
  <c r="U610" i="1"/>
  <c r="S610" i="1"/>
  <c r="U609" i="1"/>
  <c r="S609" i="1"/>
  <c r="U608" i="1"/>
  <c r="S608" i="1"/>
  <c r="U607" i="1"/>
  <c r="S607" i="1"/>
  <c r="U606" i="1"/>
  <c r="S606" i="1"/>
  <c r="U605" i="1"/>
  <c r="S605" i="1"/>
  <c r="U604" i="1"/>
  <c r="S604" i="1"/>
  <c r="U603" i="1"/>
  <c r="S603" i="1"/>
  <c r="U602" i="1"/>
  <c r="S602" i="1"/>
  <c r="U601" i="1"/>
  <c r="S601" i="1"/>
  <c r="U600" i="1"/>
  <c r="S600" i="1"/>
  <c r="U599" i="1"/>
  <c r="S599" i="1"/>
  <c r="U598" i="1"/>
  <c r="S598" i="1"/>
  <c r="U597" i="1"/>
  <c r="S597" i="1"/>
  <c r="U596" i="1"/>
  <c r="S596" i="1"/>
  <c r="U595" i="1"/>
  <c r="S595" i="1"/>
  <c r="U594" i="1"/>
  <c r="S594" i="1"/>
  <c r="U593" i="1"/>
  <c r="S593" i="1"/>
  <c r="U592" i="1"/>
  <c r="S592" i="1"/>
  <c r="U591" i="1"/>
  <c r="S591" i="1"/>
  <c r="U590" i="1"/>
  <c r="S590" i="1"/>
  <c r="U589" i="1"/>
  <c r="S589" i="1"/>
  <c r="U588" i="1"/>
  <c r="S588" i="1"/>
  <c r="U587" i="1"/>
  <c r="S587" i="1"/>
  <c r="U586" i="1"/>
  <c r="S586" i="1"/>
  <c r="U585" i="1"/>
  <c r="S585" i="1"/>
  <c r="U584" i="1"/>
  <c r="S584" i="1"/>
  <c r="U583" i="1"/>
  <c r="S583" i="1"/>
  <c r="U582" i="1"/>
  <c r="S582" i="1"/>
  <c r="U581" i="1"/>
  <c r="S581" i="1"/>
  <c r="U580" i="1"/>
  <c r="S580" i="1"/>
  <c r="U579" i="1"/>
  <c r="S579" i="1"/>
  <c r="U578" i="1"/>
  <c r="S578" i="1"/>
  <c r="U577" i="1"/>
  <c r="S577" i="1"/>
  <c r="U576" i="1"/>
  <c r="S576" i="1"/>
  <c r="U575" i="1"/>
  <c r="S575" i="1"/>
  <c r="U574" i="1"/>
  <c r="S574" i="1"/>
  <c r="U573" i="1"/>
  <c r="S573" i="1"/>
  <c r="U572" i="1"/>
  <c r="S572" i="1"/>
  <c r="U571" i="1"/>
  <c r="S571" i="1"/>
  <c r="U570" i="1"/>
  <c r="S570" i="1"/>
  <c r="U569" i="1"/>
  <c r="S569" i="1"/>
  <c r="U568" i="1"/>
  <c r="S568" i="1"/>
  <c r="U567" i="1"/>
  <c r="S567" i="1"/>
  <c r="U566" i="1"/>
  <c r="S566" i="1"/>
  <c r="U565" i="1"/>
  <c r="S565" i="1"/>
  <c r="U564" i="1"/>
  <c r="S564" i="1"/>
  <c r="U563" i="1"/>
  <c r="S563" i="1"/>
  <c r="U562" i="1"/>
  <c r="S562" i="1"/>
  <c r="U561" i="1"/>
  <c r="S561" i="1"/>
  <c r="U560" i="1"/>
  <c r="S560" i="1"/>
  <c r="U559" i="1"/>
  <c r="S559" i="1"/>
  <c r="U558" i="1"/>
  <c r="S558" i="1"/>
  <c r="U557" i="1"/>
  <c r="S557" i="1"/>
  <c r="U556" i="1"/>
  <c r="S556" i="1"/>
  <c r="U555" i="1"/>
  <c r="S555" i="1"/>
  <c r="U554" i="1"/>
  <c r="S554" i="1"/>
  <c r="U553" i="1"/>
  <c r="S553" i="1"/>
  <c r="U552" i="1"/>
  <c r="S552" i="1"/>
  <c r="U551" i="1"/>
  <c r="S551" i="1"/>
  <c r="U550" i="1"/>
  <c r="S550" i="1"/>
  <c r="U549" i="1"/>
  <c r="S549" i="1"/>
  <c r="U548" i="1"/>
  <c r="S548" i="1"/>
  <c r="U547" i="1"/>
  <c r="S547" i="1"/>
  <c r="U546" i="1"/>
  <c r="S546" i="1"/>
  <c r="U545" i="1"/>
  <c r="S545" i="1"/>
  <c r="U544" i="1"/>
  <c r="S544" i="1"/>
  <c r="U543" i="1"/>
  <c r="S543" i="1"/>
  <c r="U542" i="1"/>
  <c r="S542" i="1"/>
  <c r="U541" i="1"/>
  <c r="S541" i="1"/>
  <c r="U540" i="1"/>
  <c r="S540" i="1"/>
  <c r="U539" i="1"/>
  <c r="S539" i="1"/>
  <c r="U538" i="1"/>
  <c r="S538" i="1"/>
  <c r="U537" i="1"/>
  <c r="S537" i="1"/>
  <c r="U536" i="1"/>
  <c r="S536" i="1"/>
  <c r="U535" i="1"/>
  <c r="S535" i="1"/>
  <c r="U534" i="1"/>
  <c r="S534" i="1"/>
  <c r="U533" i="1"/>
  <c r="S533" i="1"/>
  <c r="U532" i="1"/>
  <c r="S532" i="1"/>
  <c r="U531" i="1"/>
  <c r="S531" i="1"/>
  <c r="U530" i="1"/>
  <c r="S530" i="1"/>
  <c r="U529" i="1"/>
  <c r="S529" i="1"/>
  <c r="U528" i="1"/>
  <c r="S528" i="1"/>
  <c r="U527" i="1"/>
  <c r="S527" i="1"/>
  <c r="U526" i="1"/>
  <c r="S526" i="1"/>
  <c r="U525" i="1"/>
  <c r="S525" i="1"/>
  <c r="U524" i="1"/>
  <c r="S524" i="1"/>
  <c r="U523" i="1"/>
  <c r="S523" i="1"/>
  <c r="U522" i="1"/>
  <c r="S522" i="1"/>
  <c r="U521" i="1"/>
  <c r="S521" i="1"/>
  <c r="U520" i="1"/>
  <c r="S520" i="1"/>
  <c r="U519" i="1"/>
  <c r="S519" i="1"/>
  <c r="U518" i="1"/>
  <c r="S518" i="1"/>
  <c r="U517" i="1"/>
  <c r="S517" i="1"/>
  <c r="U516" i="1"/>
  <c r="S516" i="1"/>
  <c r="U515" i="1"/>
  <c r="S515" i="1"/>
  <c r="U514" i="1"/>
  <c r="S514" i="1"/>
  <c r="U513" i="1"/>
  <c r="S513" i="1"/>
  <c r="U512" i="1"/>
  <c r="S512" i="1"/>
  <c r="U511" i="1"/>
  <c r="S511" i="1"/>
  <c r="U510" i="1"/>
  <c r="S510" i="1"/>
  <c r="U509" i="1"/>
  <c r="S509" i="1"/>
  <c r="U508" i="1"/>
  <c r="S508" i="1"/>
  <c r="U507" i="1"/>
  <c r="S507" i="1"/>
  <c r="U506" i="1"/>
  <c r="S506" i="1"/>
  <c r="U505" i="1"/>
  <c r="S505" i="1"/>
  <c r="U504" i="1"/>
  <c r="S504" i="1"/>
  <c r="U503" i="1"/>
  <c r="S503" i="1"/>
  <c r="U502" i="1"/>
  <c r="S502" i="1"/>
  <c r="U501" i="1"/>
  <c r="S501" i="1"/>
  <c r="U500" i="1"/>
  <c r="S500" i="1"/>
  <c r="U499" i="1"/>
  <c r="S499" i="1"/>
  <c r="U498" i="1"/>
  <c r="S498" i="1"/>
  <c r="U497" i="1"/>
  <c r="S497" i="1"/>
  <c r="U496" i="1"/>
  <c r="S496" i="1"/>
  <c r="U495" i="1"/>
  <c r="S495" i="1"/>
  <c r="U494" i="1"/>
  <c r="S494" i="1"/>
  <c r="U493" i="1"/>
  <c r="S493" i="1"/>
  <c r="U492" i="1"/>
  <c r="S492" i="1"/>
  <c r="U491" i="1"/>
  <c r="S491" i="1"/>
  <c r="U490" i="1"/>
  <c r="S490" i="1"/>
  <c r="U489" i="1"/>
  <c r="S489" i="1"/>
  <c r="U488" i="1"/>
  <c r="S488" i="1"/>
  <c r="U487" i="1"/>
  <c r="S487" i="1"/>
  <c r="U486" i="1"/>
  <c r="S486" i="1"/>
  <c r="U485" i="1"/>
  <c r="S485" i="1"/>
  <c r="U484" i="1"/>
  <c r="S484" i="1"/>
  <c r="U483" i="1"/>
  <c r="S483" i="1"/>
  <c r="U482" i="1"/>
  <c r="S482" i="1"/>
  <c r="U481" i="1"/>
  <c r="S481" i="1"/>
  <c r="U480" i="1"/>
  <c r="S480" i="1"/>
  <c r="U479" i="1"/>
  <c r="S479" i="1"/>
  <c r="U478" i="1"/>
  <c r="S478" i="1"/>
  <c r="U477" i="1"/>
  <c r="S477" i="1"/>
  <c r="U476" i="1"/>
  <c r="S476" i="1"/>
  <c r="U475" i="1"/>
  <c r="S475" i="1"/>
  <c r="U474" i="1"/>
  <c r="S474" i="1"/>
  <c r="U473" i="1"/>
  <c r="S473" i="1"/>
  <c r="U472" i="1"/>
  <c r="S472" i="1"/>
  <c r="U471" i="1"/>
  <c r="S471" i="1"/>
  <c r="U470" i="1"/>
  <c r="S470" i="1"/>
  <c r="U469" i="1"/>
  <c r="S469" i="1"/>
  <c r="U468" i="1"/>
  <c r="S468" i="1"/>
  <c r="U467" i="1"/>
  <c r="S467" i="1"/>
  <c r="U466" i="1"/>
  <c r="S466" i="1"/>
  <c r="U465" i="1"/>
  <c r="S465" i="1"/>
  <c r="U464" i="1"/>
  <c r="S464" i="1"/>
  <c r="U463" i="1"/>
  <c r="S463" i="1"/>
  <c r="U462" i="1"/>
  <c r="S462" i="1"/>
  <c r="U461" i="1"/>
  <c r="S461" i="1"/>
  <c r="U460" i="1"/>
  <c r="S460" i="1"/>
  <c r="U459" i="1"/>
  <c r="S459" i="1"/>
  <c r="U458" i="1"/>
  <c r="S458" i="1"/>
  <c r="U457" i="1"/>
  <c r="S457" i="1"/>
  <c r="U456" i="1"/>
  <c r="S456" i="1"/>
  <c r="U455" i="1"/>
  <c r="S455" i="1"/>
  <c r="U454" i="1"/>
  <c r="S454" i="1"/>
  <c r="U453" i="1"/>
  <c r="S453" i="1"/>
  <c r="U452" i="1"/>
  <c r="S452" i="1"/>
  <c r="U451" i="1"/>
  <c r="S451" i="1"/>
  <c r="U450" i="1"/>
  <c r="S450" i="1"/>
  <c r="U449" i="1"/>
  <c r="S449" i="1"/>
  <c r="U448" i="1"/>
  <c r="S448" i="1"/>
  <c r="U447" i="1"/>
  <c r="S447" i="1"/>
  <c r="U446" i="1"/>
  <c r="S446" i="1"/>
  <c r="U445" i="1"/>
  <c r="S445" i="1"/>
  <c r="U444" i="1"/>
  <c r="S444" i="1"/>
  <c r="U443" i="1"/>
  <c r="S443" i="1"/>
  <c r="U442" i="1"/>
  <c r="S442" i="1"/>
  <c r="U441" i="1"/>
  <c r="S441" i="1"/>
  <c r="U440" i="1"/>
  <c r="S440" i="1"/>
  <c r="U439" i="1"/>
  <c r="S439" i="1"/>
  <c r="U438" i="1"/>
  <c r="S438" i="1"/>
  <c r="U437" i="1"/>
  <c r="S437" i="1"/>
  <c r="U436" i="1"/>
  <c r="S436" i="1"/>
  <c r="U435" i="1"/>
  <c r="S435" i="1"/>
  <c r="U434" i="1"/>
  <c r="S434" i="1"/>
  <c r="U433" i="1"/>
  <c r="S433" i="1"/>
  <c r="U432" i="1"/>
  <c r="S432" i="1"/>
  <c r="U431" i="1"/>
  <c r="S431" i="1"/>
  <c r="U430" i="1"/>
  <c r="S430" i="1"/>
  <c r="U429" i="1"/>
  <c r="S429" i="1"/>
  <c r="U428" i="1"/>
  <c r="S428" i="1"/>
  <c r="U427" i="1"/>
  <c r="S427" i="1"/>
  <c r="U426" i="1"/>
  <c r="S426" i="1"/>
  <c r="U425" i="1"/>
  <c r="S425" i="1"/>
  <c r="U424" i="1"/>
  <c r="S424" i="1"/>
  <c r="U423" i="1"/>
  <c r="S423" i="1"/>
  <c r="U422" i="1"/>
  <c r="S422" i="1"/>
  <c r="U421" i="1"/>
  <c r="S421" i="1"/>
  <c r="U420" i="1"/>
  <c r="S420" i="1"/>
  <c r="U419" i="1"/>
  <c r="S419" i="1"/>
  <c r="U418" i="1"/>
  <c r="S418" i="1"/>
  <c r="U417" i="1"/>
  <c r="S417" i="1"/>
  <c r="U416" i="1"/>
  <c r="S416" i="1"/>
  <c r="U415" i="1"/>
  <c r="S415" i="1"/>
  <c r="U414" i="1"/>
  <c r="S414" i="1"/>
  <c r="U413" i="1"/>
  <c r="S413" i="1"/>
  <c r="U412" i="1"/>
  <c r="S412" i="1"/>
  <c r="U411" i="1"/>
  <c r="S411" i="1"/>
  <c r="U410" i="1"/>
  <c r="S410" i="1"/>
  <c r="U409" i="1"/>
  <c r="S409" i="1"/>
  <c r="U408" i="1"/>
  <c r="S408" i="1"/>
  <c r="U407" i="1"/>
  <c r="S407" i="1"/>
  <c r="U406" i="1"/>
  <c r="S406" i="1"/>
  <c r="U405" i="1"/>
  <c r="S405" i="1"/>
  <c r="U404" i="1"/>
  <c r="S404" i="1"/>
  <c r="U403" i="1"/>
  <c r="S403" i="1"/>
  <c r="U402" i="1"/>
  <c r="S402" i="1"/>
  <c r="U401" i="1"/>
  <c r="S401" i="1"/>
  <c r="U400" i="1"/>
  <c r="S400" i="1"/>
  <c r="U399" i="1"/>
  <c r="S399" i="1"/>
  <c r="U398" i="1"/>
  <c r="S398" i="1"/>
  <c r="U397" i="1"/>
  <c r="S397" i="1"/>
  <c r="U396" i="1"/>
  <c r="S396" i="1"/>
  <c r="U395" i="1"/>
  <c r="S395" i="1"/>
  <c r="U394" i="1"/>
  <c r="S394" i="1"/>
  <c r="U393" i="1"/>
  <c r="S393" i="1"/>
  <c r="U392" i="1"/>
  <c r="S392" i="1"/>
  <c r="U391" i="1"/>
  <c r="S391" i="1"/>
  <c r="U390" i="1"/>
  <c r="S390" i="1"/>
  <c r="U389" i="1"/>
  <c r="S389" i="1"/>
  <c r="U388" i="1"/>
  <c r="S388" i="1"/>
  <c r="U387" i="1"/>
  <c r="S387" i="1"/>
  <c r="U386" i="1"/>
  <c r="S386" i="1"/>
  <c r="U385" i="1"/>
  <c r="S385" i="1"/>
  <c r="U1001" i="1"/>
  <c r="S1001" i="1"/>
  <c r="U1000" i="1"/>
  <c r="S1000" i="1"/>
  <c r="U999" i="1"/>
  <c r="S999" i="1"/>
  <c r="U998" i="1"/>
  <c r="S998" i="1"/>
  <c r="U997" i="1"/>
  <c r="S997" i="1"/>
  <c r="U996" i="1"/>
  <c r="S996" i="1"/>
  <c r="U995" i="1"/>
  <c r="S995" i="1"/>
  <c r="U994" i="1"/>
  <c r="S994" i="1"/>
  <c r="U993" i="1"/>
  <c r="S993" i="1"/>
  <c r="U992" i="1"/>
  <c r="S992" i="1"/>
  <c r="U991" i="1"/>
  <c r="S991" i="1"/>
  <c r="U990" i="1"/>
  <c r="S990" i="1"/>
  <c r="U989" i="1"/>
  <c r="S989" i="1"/>
  <c r="U988" i="1"/>
  <c r="S988" i="1"/>
  <c r="U987" i="1"/>
  <c r="S987" i="1"/>
  <c r="U986" i="1"/>
  <c r="S986" i="1"/>
  <c r="U985" i="1"/>
  <c r="S985" i="1"/>
  <c r="U984" i="1"/>
  <c r="S984" i="1"/>
  <c r="U983" i="1"/>
  <c r="S983" i="1"/>
  <c r="U982" i="1"/>
  <c r="S982" i="1"/>
  <c r="U981" i="1"/>
  <c r="S981" i="1"/>
  <c r="U980" i="1"/>
  <c r="S980" i="1"/>
  <c r="U979" i="1"/>
  <c r="S979" i="1"/>
  <c r="U978" i="1"/>
  <c r="S978" i="1"/>
  <c r="U977" i="1"/>
  <c r="S977" i="1"/>
  <c r="U976" i="1"/>
  <c r="S976" i="1"/>
  <c r="U975" i="1"/>
  <c r="S975" i="1"/>
  <c r="U974" i="1"/>
  <c r="S974" i="1"/>
  <c r="U973" i="1"/>
  <c r="S973" i="1"/>
  <c r="U972" i="1"/>
  <c r="S972" i="1"/>
  <c r="U971" i="1"/>
  <c r="S971" i="1"/>
  <c r="U970" i="1"/>
  <c r="S970" i="1"/>
  <c r="U969" i="1"/>
  <c r="S969" i="1"/>
  <c r="U968" i="1"/>
  <c r="S968" i="1"/>
  <c r="U967" i="1"/>
  <c r="S967" i="1"/>
  <c r="U966" i="1"/>
  <c r="S966" i="1"/>
  <c r="U965" i="1"/>
  <c r="S965" i="1"/>
  <c r="U964" i="1"/>
  <c r="S964" i="1"/>
  <c r="U963" i="1"/>
  <c r="S963" i="1"/>
  <c r="U962" i="1"/>
  <c r="S962" i="1"/>
  <c r="U961" i="1"/>
  <c r="S961" i="1"/>
  <c r="U960" i="1"/>
  <c r="S960" i="1"/>
  <c r="U959" i="1"/>
  <c r="S959" i="1"/>
  <c r="U958" i="1"/>
  <c r="S958" i="1"/>
  <c r="U957" i="1"/>
  <c r="S957" i="1"/>
  <c r="U956" i="1"/>
  <c r="S956" i="1"/>
  <c r="U955" i="1"/>
  <c r="S955" i="1"/>
  <c r="U954" i="1"/>
  <c r="S954" i="1"/>
  <c r="U953" i="1"/>
  <c r="S953" i="1"/>
  <c r="U952" i="1"/>
  <c r="S952" i="1"/>
  <c r="U951" i="1"/>
  <c r="S951" i="1"/>
  <c r="U950" i="1"/>
  <c r="S950" i="1"/>
  <c r="U949" i="1"/>
  <c r="S949" i="1"/>
  <c r="U948" i="1"/>
  <c r="S948" i="1"/>
  <c r="U947" i="1"/>
  <c r="S947" i="1"/>
  <c r="U946" i="1"/>
  <c r="S946" i="1"/>
  <c r="U945" i="1"/>
  <c r="S945" i="1"/>
  <c r="U944" i="1"/>
  <c r="S944" i="1"/>
  <c r="U943" i="1"/>
  <c r="S943" i="1"/>
  <c r="U942" i="1"/>
  <c r="S942" i="1"/>
  <c r="U941" i="1"/>
  <c r="S941" i="1"/>
  <c r="U940" i="1"/>
  <c r="S940" i="1"/>
  <c r="U939" i="1"/>
  <c r="S939" i="1"/>
  <c r="U938" i="1"/>
  <c r="S938" i="1"/>
  <c r="U937" i="1"/>
  <c r="S937" i="1"/>
  <c r="U936" i="1"/>
  <c r="S936" i="1"/>
  <c r="U935" i="1"/>
  <c r="S935" i="1"/>
  <c r="U934" i="1"/>
  <c r="S934" i="1"/>
  <c r="U933" i="1"/>
  <c r="S933" i="1"/>
  <c r="U932" i="1"/>
  <c r="S932" i="1"/>
  <c r="U931" i="1"/>
  <c r="S931" i="1"/>
  <c r="U930" i="1"/>
  <c r="S930" i="1"/>
  <c r="U929" i="1"/>
  <c r="S929" i="1"/>
  <c r="U928" i="1"/>
  <c r="S928" i="1"/>
  <c r="U927" i="1"/>
  <c r="S927" i="1"/>
  <c r="U926" i="1"/>
  <c r="S926" i="1"/>
  <c r="U925" i="1"/>
  <c r="S925" i="1"/>
  <c r="U924" i="1"/>
  <c r="S924" i="1"/>
  <c r="U923" i="1"/>
  <c r="S923" i="1"/>
  <c r="U922" i="1"/>
  <c r="S922" i="1"/>
  <c r="U921" i="1"/>
  <c r="S921" i="1"/>
  <c r="U920" i="1"/>
  <c r="S920" i="1"/>
  <c r="U919" i="1"/>
  <c r="S919" i="1"/>
  <c r="U918" i="1"/>
  <c r="S918" i="1"/>
  <c r="U917" i="1"/>
  <c r="S917" i="1"/>
  <c r="U916" i="1"/>
  <c r="S916" i="1"/>
  <c r="U915" i="1"/>
  <c r="S915" i="1"/>
  <c r="U914" i="1"/>
  <c r="S914" i="1"/>
  <c r="U913" i="1"/>
  <c r="S913" i="1"/>
  <c r="U912" i="1"/>
  <c r="S912" i="1"/>
  <c r="U911" i="1"/>
  <c r="S911" i="1"/>
  <c r="U910" i="1"/>
  <c r="S910" i="1"/>
  <c r="U909" i="1"/>
  <c r="S909" i="1"/>
  <c r="U908" i="1"/>
  <c r="S908" i="1"/>
  <c r="U907" i="1"/>
  <c r="S907" i="1"/>
  <c r="U906" i="1"/>
  <c r="S906" i="1"/>
  <c r="U905" i="1"/>
  <c r="S905" i="1"/>
  <c r="U904" i="1"/>
  <c r="S904" i="1"/>
  <c r="U903" i="1"/>
  <c r="S903" i="1"/>
  <c r="U902" i="1"/>
  <c r="S902" i="1"/>
  <c r="U901" i="1"/>
  <c r="S901" i="1"/>
  <c r="U900" i="1"/>
  <c r="S900" i="1"/>
  <c r="U899" i="1"/>
  <c r="S899" i="1"/>
  <c r="U898" i="1"/>
  <c r="S898" i="1"/>
  <c r="U897" i="1"/>
  <c r="S897" i="1"/>
  <c r="U896" i="1"/>
  <c r="S896" i="1"/>
  <c r="U895" i="1"/>
  <c r="S895" i="1"/>
  <c r="U894" i="1"/>
  <c r="S894" i="1"/>
  <c r="U893" i="1"/>
  <c r="S893" i="1"/>
  <c r="U892" i="1"/>
  <c r="S892" i="1"/>
  <c r="U891" i="1"/>
  <c r="S891" i="1"/>
  <c r="U890" i="1"/>
  <c r="S890" i="1"/>
  <c r="U889" i="1"/>
  <c r="S889" i="1"/>
  <c r="U888" i="1"/>
  <c r="S888" i="1"/>
  <c r="U887" i="1"/>
  <c r="S887" i="1"/>
  <c r="U886" i="1"/>
  <c r="S886" i="1"/>
  <c r="U885" i="1"/>
  <c r="S885" i="1"/>
  <c r="U884" i="1"/>
  <c r="S884" i="1"/>
  <c r="U883" i="1"/>
  <c r="S883" i="1"/>
  <c r="U882" i="1"/>
  <c r="S882" i="1"/>
  <c r="U881" i="1"/>
  <c r="S881" i="1"/>
  <c r="U880" i="1"/>
  <c r="S880" i="1"/>
  <c r="U879" i="1"/>
  <c r="S879" i="1"/>
  <c r="U878" i="1"/>
  <c r="S878" i="1"/>
  <c r="U877" i="1"/>
  <c r="S877" i="1"/>
  <c r="U876" i="1"/>
  <c r="S876" i="1"/>
  <c r="U875" i="1"/>
  <c r="S875" i="1"/>
  <c r="U874" i="1"/>
  <c r="S874" i="1"/>
  <c r="U873" i="1"/>
  <c r="S873" i="1"/>
  <c r="U872" i="1"/>
  <c r="S872" i="1"/>
  <c r="U871" i="1"/>
  <c r="S871" i="1"/>
  <c r="U870" i="1"/>
  <c r="S870" i="1"/>
  <c r="U869" i="1"/>
  <c r="S869" i="1"/>
  <c r="U868" i="1"/>
  <c r="S868" i="1"/>
  <c r="U867" i="1"/>
  <c r="S867" i="1"/>
  <c r="U866" i="1"/>
  <c r="S866" i="1"/>
  <c r="U865" i="1"/>
  <c r="S865" i="1"/>
  <c r="U864" i="1"/>
  <c r="S864" i="1"/>
  <c r="U863" i="1"/>
  <c r="S863" i="1"/>
  <c r="U862" i="1"/>
  <c r="S862" i="1"/>
  <c r="U861" i="1"/>
  <c r="S861" i="1"/>
  <c r="U860" i="1"/>
  <c r="S860" i="1"/>
  <c r="U859" i="1"/>
  <c r="S859" i="1"/>
  <c r="U858" i="1"/>
  <c r="S858" i="1"/>
  <c r="U857" i="1"/>
  <c r="S857" i="1"/>
  <c r="U856" i="1"/>
  <c r="S856" i="1"/>
  <c r="U855" i="1"/>
  <c r="S855" i="1"/>
  <c r="U854" i="1"/>
  <c r="S854" i="1"/>
  <c r="U853" i="1"/>
  <c r="S853" i="1"/>
  <c r="U852" i="1"/>
  <c r="S852" i="1"/>
  <c r="U851" i="1"/>
  <c r="S851" i="1"/>
  <c r="U850" i="1"/>
  <c r="S850" i="1"/>
  <c r="U849" i="1"/>
  <c r="S849" i="1"/>
  <c r="U848" i="1"/>
  <c r="S848" i="1"/>
  <c r="U847" i="1"/>
  <c r="S847" i="1"/>
  <c r="U846" i="1"/>
  <c r="S846" i="1"/>
  <c r="U845" i="1"/>
  <c r="S845" i="1"/>
  <c r="U844" i="1"/>
  <c r="S844" i="1"/>
  <c r="U843" i="1"/>
  <c r="S843" i="1"/>
  <c r="U842" i="1"/>
  <c r="S842" i="1"/>
  <c r="U841" i="1"/>
  <c r="S841" i="1"/>
  <c r="U840" i="1"/>
  <c r="S840" i="1"/>
  <c r="U839" i="1"/>
  <c r="S839" i="1"/>
  <c r="U838" i="1"/>
  <c r="S838" i="1"/>
  <c r="U837" i="1"/>
  <c r="S837" i="1"/>
  <c r="U836" i="1"/>
  <c r="S836" i="1"/>
  <c r="U835" i="1"/>
  <c r="S835" i="1"/>
  <c r="U834" i="1"/>
  <c r="S834" i="1"/>
  <c r="U833" i="1"/>
  <c r="S833" i="1"/>
  <c r="U832" i="1"/>
  <c r="S832" i="1"/>
  <c r="U831" i="1"/>
  <c r="S831" i="1"/>
  <c r="U830" i="1"/>
  <c r="S830" i="1"/>
  <c r="U829" i="1"/>
  <c r="S829" i="1"/>
  <c r="U828" i="1"/>
  <c r="S828" i="1"/>
  <c r="U827" i="1"/>
  <c r="S827" i="1"/>
  <c r="U826" i="1"/>
  <c r="S826" i="1"/>
  <c r="U825" i="1"/>
  <c r="S825" i="1"/>
  <c r="U824" i="1"/>
  <c r="S824" i="1"/>
  <c r="U823" i="1"/>
  <c r="S823" i="1"/>
  <c r="U822" i="1"/>
  <c r="S822" i="1"/>
  <c r="U821" i="1"/>
  <c r="S821" i="1"/>
  <c r="U820" i="1"/>
  <c r="S820" i="1"/>
  <c r="U819" i="1"/>
  <c r="S819" i="1"/>
  <c r="U818" i="1"/>
  <c r="S818" i="1"/>
  <c r="U817" i="1"/>
  <c r="S817" i="1"/>
  <c r="U816" i="1"/>
  <c r="S816" i="1"/>
  <c r="U815" i="1"/>
  <c r="S815" i="1"/>
  <c r="U814" i="1"/>
  <c r="S814" i="1"/>
  <c r="U813" i="1"/>
  <c r="S813" i="1"/>
  <c r="U812" i="1"/>
  <c r="S812" i="1"/>
  <c r="U811" i="1"/>
  <c r="S811" i="1"/>
  <c r="U810" i="1"/>
  <c r="S810" i="1"/>
  <c r="U809" i="1"/>
  <c r="S809" i="1"/>
  <c r="U808" i="1"/>
  <c r="S808" i="1"/>
  <c r="U807" i="1"/>
  <c r="S807" i="1"/>
  <c r="U806" i="1"/>
  <c r="S806" i="1"/>
  <c r="U805" i="1"/>
  <c r="S805" i="1"/>
  <c r="U804" i="1"/>
  <c r="S804" i="1"/>
  <c r="U803" i="1"/>
  <c r="S803" i="1"/>
  <c r="U802" i="1"/>
  <c r="S802" i="1"/>
  <c r="U801" i="1"/>
  <c r="S801" i="1"/>
  <c r="U800" i="1"/>
  <c r="S800" i="1"/>
  <c r="U799" i="1"/>
  <c r="S799" i="1"/>
  <c r="U798" i="1"/>
  <c r="S798" i="1"/>
  <c r="U797" i="1"/>
  <c r="S797" i="1"/>
  <c r="U796" i="1"/>
  <c r="S796" i="1"/>
  <c r="U795" i="1"/>
  <c r="S795" i="1"/>
  <c r="U794" i="1"/>
  <c r="S794" i="1"/>
  <c r="U793" i="1"/>
  <c r="S793" i="1"/>
  <c r="U792" i="1"/>
  <c r="S792" i="1"/>
  <c r="U791" i="1"/>
  <c r="S791" i="1"/>
  <c r="U790" i="1"/>
  <c r="S790" i="1"/>
  <c r="U789" i="1"/>
  <c r="S789" i="1"/>
  <c r="U788" i="1"/>
  <c r="S788" i="1"/>
  <c r="U787" i="1"/>
  <c r="S787" i="1"/>
  <c r="U786" i="1"/>
  <c r="S786" i="1"/>
  <c r="U785" i="1"/>
  <c r="S785" i="1"/>
  <c r="U784" i="1"/>
  <c r="S784" i="1"/>
  <c r="U783" i="1"/>
  <c r="S783" i="1"/>
  <c r="U782" i="1"/>
  <c r="S782" i="1"/>
  <c r="U781" i="1"/>
  <c r="S781" i="1"/>
  <c r="U780" i="1"/>
  <c r="S780" i="1"/>
  <c r="U779" i="1"/>
  <c r="S779" i="1"/>
  <c r="U778" i="1"/>
  <c r="S778" i="1"/>
  <c r="U777" i="1"/>
  <c r="S777" i="1"/>
  <c r="U776" i="1"/>
  <c r="S776" i="1"/>
  <c r="U775" i="1"/>
  <c r="S775" i="1"/>
  <c r="U774" i="1"/>
  <c r="S774" i="1"/>
  <c r="U773" i="1"/>
  <c r="S773" i="1"/>
  <c r="U772" i="1"/>
  <c r="S772" i="1"/>
  <c r="U771" i="1"/>
  <c r="S771" i="1"/>
  <c r="U770" i="1"/>
  <c r="S770" i="1"/>
  <c r="U769" i="1"/>
  <c r="S769" i="1"/>
  <c r="U768" i="1"/>
  <c r="S768" i="1"/>
  <c r="U767" i="1"/>
  <c r="S767" i="1"/>
  <c r="U766" i="1"/>
  <c r="S766" i="1"/>
  <c r="U765" i="1"/>
  <c r="S765" i="1"/>
  <c r="U764" i="1"/>
  <c r="S764" i="1"/>
  <c r="U763" i="1"/>
  <c r="S763" i="1"/>
  <c r="U762" i="1"/>
  <c r="S762" i="1"/>
  <c r="U761" i="1"/>
  <c r="S761" i="1"/>
  <c r="U760" i="1"/>
  <c r="S760" i="1"/>
  <c r="U759" i="1"/>
  <c r="S759" i="1"/>
  <c r="U758" i="1"/>
  <c r="S758" i="1"/>
  <c r="U757" i="1"/>
  <c r="S757" i="1"/>
  <c r="U756" i="1"/>
  <c r="S756" i="1"/>
  <c r="U755" i="1"/>
  <c r="S755" i="1"/>
  <c r="U754" i="1"/>
  <c r="S754" i="1"/>
  <c r="U753" i="1"/>
  <c r="S753" i="1"/>
  <c r="U752" i="1"/>
  <c r="S752" i="1"/>
  <c r="U751" i="1"/>
  <c r="S751" i="1"/>
  <c r="U750" i="1"/>
  <c r="S750" i="1"/>
  <c r="U749" i="1"/>
  <c r="S749" i="1"/>
  <c r="U748" i="1"/>
  <c r="S748" i="1"/>
  <c r="U747" i="1"/>
  <c r="S747" i="1"/>
  <c r="U746" i="1"/>
  <c r="S746" i="1"/>
  <c r="U745" i="1"/>
  <c r="S745" i="1"/>
  <c r="U744" i="1"/>
  <c r="S744" i="1"/>
  <c r="U743" i="1"/>
  <c r="S743" i="1"/>
  <c r="U742" i="1"/>
  <c r="S742" i="1"/>
  <c r="U741" i="1"/>
  <c r="S741" i="1"/>
  <c r="U740" i="1"/>
  <c r="S740" i="1"/>
  <c r="U739" i="1"/>
  <c r="S739" i="1"/>
  <c r="U738" i="1"/>
  <c r="S738" i="1"/>
  <c r="U737" i="1"/>
  <c r="S737" i="1"/>
  <c r="U736" i="1"/>
  <c r="S736" i="1"/>
  <c r="U735" i="1"/>
  <c r="S735" i="1"/>
  <c r="U734" i="1"/>
  <c r="S734" i="1"/>
  <c r="U733" i="1"/>
  <c r="S733" i="1"/>
  <c r="U732" i="1"/>
  <c r="S732" i="1"/>
  <c r="U731" i="1"/>
  <c r="S731" i="1"/>
  <c r="U730" i="1"/>
  <c r="S730" i="1"/>
  <c r="U729" i="1"/>
  <c r="S729" i="1"/>
  <c r="U728" i="1"/>
  <c r="S728" i="1"/>
  <c r="U727" i="1"/>
  <c r="S727" i="1"/>
  <c r="U726" i="1"/>
  <c r="S726" i="1"/>
  <c r="U725" i="1"/>
  <c r="S725" i="1"/>
  <c r="U724" i="1"/>
  <c r="S724" i="1"/>
  <c r="U723" i="1"/>
  <c r="S723" i="1"/>
  <c r="N2" i="1"/>
  <c r="U2" i="1"/>
  <c r="S2" i="1"/>
  <c r="N99" i="1"/>
  <c r="N98" i="1"/>
  <c r="N97" i="1"/>
  <c r="N96" i="1"/>
  <c r="N95" i="1"/>
  <c r="N94" i="1"/>
  <c r="N93" i="1"/>
  <c r="N92" i="1"/>
  <c r="N90" i="1"/>
  <c r="N89" i="1"/>
  <c r="N88" i="1"/>
  <c r="N87" i="1"/>
  <c r="N86" i="1"/>
  <c r="N85" i="1"/>
  <c r="N84" i="1"/>
  <c r="N83" i="1"/>
  <c r="N82" i="1"/>
  <c r="N80" i="1"/>
  <c r="N79" i="1"/>
  <c r="N78" i="1"/>
  <c r="N77" i="1"/>
  <c r="N76" i="1"/>
  <c r="N75" i="1"/>
  <c r="N74" i="1"/>
  <c r="N73" i="1"/>
  <c r="N72" i="1"/>
  <c r="N70" i="1"/>
  <c r="N69" i="1"/>
  <c r="N68" i="1"/>
  <c r="N67" i="1"/>
  <c r="N66" i="1"/>
  <c r="N65" i="1"/>
  <c r="N64" i="1"/>
  <c r="N63" i="1"/>
  <c r="N62" i="1"/>
  <c r="N60" i="1"/>
  <c r="N59" i="1"/>
  <c r="N58" i="1"/>
  <c r="N57" i="1"/>
  <c r="N56" i="1"/>
  <c r="N55" i="1"/>
  <c r="N54" i="1"/>
  <c r="N53" i="1"/>
  <c r="N52" i="1"/>
  <c r="N50" i="1"/>
  <c r="N49" i="1"/>
  <c r="N48" i="1"/>
  <c r="N47" i="1"/>
  <c r="N46" i="1"/>
  <c r="N45" i="1"/>
  <c r="N44" i="1"/>
  <c r="N43" i="1"/>
  <c r="N42" i="1"/>
  <c r="N40" i="1"/>
  <c r="N39" i="1"/>
  <c r="N38" i="1"/>
  <c r="N37" i="1"/>
  <c r="N36" i="1"/>
  <c r="N35" i="1"/>
  <c r="N34" i="1"/>
  <c r="N33" i="1"/>
  <c r="N30" i="1"/>
  <c r="N29" i="1"/>
  <c r="N28" i="1"/>
  <c r="N27" i="1"/>
  <c r="N26" i="1"/>
  <c r="N25" i="1"/>
  <c r="N24" i="1"/>
  <c r="N23" i="1"/>
  <c r="N22" i="1"/>
  <c r="N20" i="1"/>
  <c r="N9" i="1"/>
  <c r="N8" i="1"/>
  <c r="N7" i="1"/>
  <c r="N6" i="1"/>
  <c r="N5" i="1"/>
  <c r="N4" i="1"/>
  <c r="N3" i="1"/>
  <c r="N358" i="1"/>
  <c r="N357" i="1"/>
  <c r="N356" i="1"/>
  <c r="N355" i="1"/>
  <c r="N354" i="1"/>
  <c r="N353" i="1"/>
  <c r="N352" i="1"/>
  <c r="N350" i="1"/>
  <c r="N349" i="1"/>
  <c r="N348" i="1"/>
  <c r="N347" i="1"/>
  <c r="N346" i="1"/>
  <c r="N345" i="1"/>
  <c r="N344" i="1"/>
  <c r="N343" i="1"/>
  <c r="N342" i="1"/>
  <c r="N340" i="1"/>
  <c r="N339" i="1"/>
  <c r="N338" i="1"/>
  <c r="N337" i="1"/>
  <c r="N336" i="1"/>
  <c r="N335" i="1"/>
  <c r="N334" i="1"/>
  <c r="N333" i="1"/>
  <c r="N332" i="1"/>
  <c r="N330" i="1"/>
  <c r="N329" i="1"/>
  <c r="N328" i="1"/>
  <c r="N327" i="1"/>
  <c r="N326" i="1"/>
  <c r="N325" i="1"/>
  <c r="N324" i="1"/>
  <c r="N323" i="1"/>
  <c r="N322" i="1"/>
  <c r="N320" i="1"/>
  <c r="N309" i="1"/>
  <c r="N308" i="1"/>
  <c r="N307" i="1"/>
  <c r="N306" i="1"/>
  <c r="N305" i="1"/>
  <c r="N304" i="1"/>
  <c r="N303" i="1"/>
  <c r="N302" i="1"/>
  <c r="N300" i="1"/>
  <c r="N299" i="1"/>
  <c r="N298" i="1"/>
  <c r="N297" i="1"/>
  <c r="N296" i="1"/>
  <c r="N295" i="1"/>
  <c r="N294" i="1"/>
  <c r="N293" i="1"/>
  <c r="N292" i="1"/>
  <c r="N290" i="1"/>
  <c r="N289" i="1"/>
  <c r="N288" i="1"/>
  <c r="N287" i="1"/>
  <c r="N286" i="1"/>
  <c r="N285" i="1"/>
  <c r="N284" i="1"/>
  <c r="N283" i="1"/>
  <c r="N282" i="1"/>
  <c r="N280" i="1"/>
  <c r="N279" i="1"/>
  <c r="N278" i="1"/>
  <c r="N277" i="1"/>
  <c r="N276" i="1"/>
  <c r="N275" i="1"/>
  <c r="N274" i="1"/>
  <c r="N273" i="1"/>
  <c r="N272" i="1"/>
  <c r="N270" i="1"/>
  <c r="N269" i="1"/>
  <c r="N268" i="1"/>
  <c r="N267" i="1"/>
  <c r="N266" i="1"/>
  <c r="N265" i="1"/>
  <c r="N264" i="1"/>
  <c r="N263" i="1"/>
  <c r="N262" i="1"/>
  <c r="N260" i="1"/>
  <c r="N259" i="1"/>
  <c r="N258" i="1"/>
  <c r="N257" i="1"/>
  <c r="N256" i="1"/>
  <c r="N255" i="1"/>
  <c r="N254" i="1"/>
  <c r="N253" i="1"/>
  <c r="N252" i="1"/>
  <c r="N250" i="1"/>
  <c r="N249" i="1"/>
  <c r="N248" i="1"/>
  <c r="N247" i="1"/>
  <c r="N246" i="1"/>
  <c r="N245" i="1"/>
  <c r="N244" i="1"/>
  <c r="N243" i="1"/>
  <c r="N242" i="1"/>
  <c r="N240" i="1"/>
  <c r="N239" i="1"/>
  <c r="N238" i="1"/>
  <c r="N237" i="1"/>
  <c r="N236" i="1"/>
  <c r="N235" i="1"/>
  <c r="N234" i="1"/>
  <c r="N233" i="1"/>
  <c r="N232" i="1"/>
  <c r="N230" i="1"/>
  <c r="N229" i="1"/>
  <c r="N228" i="1"/>
  <c r="N227" i="1"/>
  <c r="N226" i="1"/>
  <c r="N225" i="1"/>
  <c r="N224" i="1"/>
  <c r="N223" i="1"/>
  <c r="N222" i="1"/>
  <c r="N220" i="1"/>
  <c r="N209" i="1"/>
  <c r="N208" i="1"/>
  <c r="N207" i="1"/>
  <c r="N206" i="1"/>
  <c r="N205" i="1"/>
  <c r="N204" i="1"/>
  <c r="N203" i="1"/>
  <c r="N202" i="1"/>
  <c r="N200" i="1"/>
  <c r="N509" i="1"/>
  <c r="N508" i="1"/>
  <c r="N507" i="1"/>
  <c r="N506" i="1"/>
  <c r="N505" i="1"/>
  <c r="N504" i="1"/>
  <c r="N503" i="1"/>
  <c r="N502" i="1"/>
  <c r="N500" i="1"/>
  <c r="N499" i="1"/>
  <c r="N498" i="1"/>
  <c r="N497" i="1"/>
  <c r="N496" i="1"/>
  <c r="N495" i="1"/>
  <c r="N494" i="1"/>
  <c r="N493" i="1"/>
  <c r="N492" i="1"/>
  <c r="N490" i="1"/>
  <c r="N489" i="1"/>
  <c r="N488" i="1"/>
  <c r="N487" i="1"/>
  <c r="N486" i="1"/>
  <c r="N485" i="1"/>
  <c r="N484" i="1"/>
  <c r="N483" i="1"/>
  <c r="N482" i="1"/>
  <c r="N480" i="1"/>
  <c r="N479" i="1"/>
  <c r="N478" i="1"/>
  <c r="N477" i="1"/>
  <c r="N476" i="1"/>
  <c r="N475" i="1"/>
  <c r="N474" i="1"/>
  <c r="N473" i="1"/>
  <c r="N472" i="1"/>
  <c r="N470" i="1"/>
  <c r="N469" i="1"/>
  <c r="N468" i="1"/>
  <c r="N467" i="1"/>
  <c r="N466" i="1"/>
  <c r="N465" i="1"/>
  <c r="N464" i="1"/>
  <c r="N463" i="1"/>
  <c r="N462" i="1"/>
  <c r="N460" i="1"/>
  <c r="N459" i="1"/>
  <c r="N458" i="1"/>
  <c r="N457" i="1"/>
  <c r="N456" i="1"/>
  <c r="N455" i="1"/>
  <c r="N454" i="1"/>
  <c r="N453" i="1"/>
  <c r="N452" i="1"/>
  <c r="N450" i="1"/>
  <c r="N449" i="1"/>
  <c r="N448" i="1"/>
  <c r="N447" i="1"/>
  <c r="N446" i="1"/>
  <c r="N445" i="1"/>
  <c r="N444" i="1"/>
  <c r="N443" i="1"/>
  <c r="N442" i="1"/>
  <c r="N440" i="1"/>
  <c r="N439" i="1"/>
  <c r="N438" i="1"/>
  <c r="N437" i="1"/>
  <c r="N436" i="1"/>
  <c r="N435" i="1"/>
  <c r="N434" i="1"/>
  <c r="N433" i="1"/>
  <c r="N432" i="1"/>
  <c r="N430" i="1"/>
  <c r="N429" i="1"/>
  <c r="N428" i="1"/>
  <c r="N427" i="1"/>
  <c r="N426" i="1"/>
  <c r="N425" i="1"/>
  <c r="N424" i="1"/>
  <c r="N423" i="1"/>
  <c r="N422" i="1"/>
  <c r="N420" i="1"/>
  <c r="N409" i="1"/>
  <c r="N408" i="1"/>
  <c r="N407" i="1"/>
  <c r="N406" i="1"/>
  <c r="N405" i="1"/>
  <c r="N404" i="1"/>
  <c r="N403" i="1"/>
  <c r="N402" i="1"/>
  <c r="N400" i="1"/>
  <c r="N399" i="1"/>
  <c r="N398" i="1"/>
  <c r="N397" i="1"/>
  <c r="N396" i="1"/>
  <c r="N395" i="1"/>
  <c r="N394" i="1"/>
  <c r="N393" i="1"/>
  <c r="N392" i="1"/>
  <c r="N390" i="1"/>
  <c r="N389" i="1"/>
  <c r="N388" i="1"/>
  <c r="N387" i="1"/>
  <c r="N386" i="1"/>
  <c r="N385" i="1"/>
  <c r="N384" i="1"/>
  <c r="N383" i="1"/>
  <c r="N382" i="1"/>
  <c r="N380" i="1"/>
  <c r="N379" i="1"/>
  <c r="N378" i="1"/>
  <c r="N377" i="1"/>
  <c r="N376" i="1"/>
  <c r="N375" i="1"/>
  <c r="N374" i="1"/>
  <c r="N373" i="1"/>
  <c r="N372" i="1"/>
  <c r="N370" i="1"/>
  <c r="N369" i="1"/>
  <c r="N368" i="1"/>
  <c r="N367" i="1"/>
  <c r="N366" i="1"/>
  <c r="N365" i="1"/>
  <c r="N364" i="1"/>
  <c r="N363" i="1"/>
  <c r="N362" i="1"/>
  <c r="N360" i="1"/>
  <c r="N359" i="1"/>
  <c r="N777" i="1"/>
  <c r="N776" i="1"/>
  <c r="N775" i="1"/>
  <c r="N774" i="1"/>
  <c r="N773" i="1"/>
  <c r="N772" i="1"/>
  <c r="N770" i="1"/>
  <c r="N769" i="1"/>
  <c r="N768" i="1"/>
  <c r="N767" i="1"/>
  <c r="N766" i="1"/>
  <c r="N765" i="1"/>
  <c r="N764" i="1"/>
  <c r="N763" i="1"/>
  <c r="N762" i="1"/>
  <c r="N760" i="1"/>
  <c r="N759" i="1"/>
  <c r="N758" i="1"/>
  <c r="N757" i="1"/>
  <c r="N756" i="1"/>
  <c r="N755" i="1"/>
  <c r="N754" i="1"/>
  <c r="N753" i="1"/>
  <c r="N752" i="1"/>
  <c r="N750" i="1"/>
  <c r="N749" i="1"/>
  <c r="N748" i="1"/>
  <c r="N747" i="1"/>
  <c r="N746" i="1"/>
  <c r="N745" i="1"/>
  <c r="N744" i="1"/>
  <c r="N743" i="1"/>
  <c r="N742" i="1"/>
  <c r="N740" i="1"/>
  <c r="N739" i="1"/>
  <c r="N738" i="1"/>
  <c r="N737" i="1"/>
  <c r="N736" i="1"/>
  <c r="N735" i="1"/>
  <c r="N734" i="1"/>
  <c r="N733" i="1"/>
  <c r="N732" i="1"/>
  <c r="N730" i="1"/>
  <c r="N729" i="1"/>
  <c r="N728" i="1"/>
  <c r="N727" i="1"/>
  <c r="N726" i="1"/>
  <c r="N725" i="1"/>
  <c r="N724" i="1"/>
  <c r="N723" i="1"/>
  <c r="N722" i="1"/>
  <c r="N720" i="1"/>
  <c r="N709" i="1"/>
  <c r="N708" i="1"/>
  <c r="N707" i="1"/>
  <c r="N706" i="1"/>
  <c r="N705" i="1"/>
  <c r="N704" i="1"/>
  <c r="N703" i="1"/>
  <c r="N702" i="1"/>
  <c r="N700" i="1"/>
  <c r="N699" i="1"/>
  <c r="N698" i="1"/>
  <c r="N697" i="1"/>
  <c r="N696" i="1"/>
  <c r="N695" i="1"/>
  <c r="N694" i="1"/>
  <c r="N693" i="1"/>
  <c r="N692" i="1"/>
  <c r="N690" i="1"/>
  <c r="N689" i="1"/>
  <c r="N688" i="1"/>
  <c r="N687" i="1"/>
  <c r="N686" i="1"/>
  <c r="N685" i="1"/>
  <c r="N684" i="1"/>
  <c r="N683" i="1"/>
  <c r="N682" i="1"/>
  <c r="N680" i="1"/>
  <c r="N679" i="1"/>
  <c r="N678" i="1"/>
  <c r="N677" i="1"/>
  <c r="N676" i="1"/>
  <c r="N675" i="1"/>
  <c r="N674" i="1"/>
  <c r="N673" i="1"/>
  <c r="N672" i="1"/>
  <c r="N670" i="1"/>
  <c r="N669" i="1"/>
  <c r="N668" i="1"/>
  <c r="N667" i="1"/>
  <c r="N666" i="1"/>
  <c r="N665" i="1"/>
  <c r="N664" i="1"/>
  <c r="N663" i="1"/>
  <c r="N662" i="1"/>
  <c r="N660" i="1"/>
  <c r="N659" i="1"/>
  <c r="N658" i="1"/>
  <c r="N657" i="1"/>
  <c r="N656" i="1"/>
  <c r="N655" i="1"/>
  <c r="N654" i="1"/>
  <c r="N653" i="1"/>
  <c r="N652" i="1"/>
  <c r="N650" i="1"/>
  <c r="N649" i="1"/>
  <c r="N648" i="1"/>
  <c r="N647" i="1"/>
  <c r="N646" i="1"/>
  <c r="N645" i="1"/>
  <c r="N644" i="1"/>
  <c r="N643" i="1"/>
  <c r="N642" i="1"/>
  <c r="N640" i="1"/>
  <c r="N639" i="1"/>
  <c r="N638" i="1"/>
  <c r="N637" i="1"/>
  <c r="N636" i="1"/>
  <c r="N635" i="1"/>
  <c r="N634" i="1"/>
  <c r="N633" i="1"/>
  <c r="N632" i="1"/>
  <c r="N630" i="1"/>
  <c r="N629" i="1"/>
  <c r="N628" i="1"/>
  <c r="N627" i="1"/>
  <c r="N626" i="1"/>
  <c r="N625" i="1"/>
  <c r="N624" i="1"/>
  <c r="N623" i="1"/>
  <c r="N622" i="1"/>
  <c r="N620" i="1"/>
  <c r="N609" i="1"/>
  <c r="N608" i="1"/>
  <c r="N607" i="1"/>
  <c r="N606" i="1"/>
  <c r="N605" i="1"/>
  <c r="N604" i="1"/>
  <c r="N603" i="1"/>
  <c r="N602" i="1"/>
  <c r="N600" i="1"/>
  <c r="N599" i="1"/>
  <c r="N598" i="1"/>
  <c r="N597" i="1"/>
  <c r="N596" i="1"/>
  <c r="N595" i="1"/>
  <c r="N594" i="1"/>
  <c r="N593" i="1"/>
  <c r="N592" i="1"/>
  <c r="N590" i="1"/>
  <c r="N589" i="1"/>
  <c r="N588" i="1"/>
  <c r="N587" i="1"/>
  <c r="N586" i="1"/>
  <c r="N585" i="1"/>
  <c r="N584" i="1"/>
  <c r="N583" i="1"/>
  <c r="N582" i="1"/>
  <c r="N580" i="1"/>
  <c r="N579" i="1"/>
  <c r="N578" i="1"/>
  <c r="N577" i="1"/>
  <c r="N576" i="1"/>
  <c r="N575" i="1"/>
  <c r="N574" i="1"/>
  <c r="N573" i="1"/>
  <c r="N572" i="1"/>
  <c r="N570" i="1"/>
  <c r="N569" i="1"/>
  <c r="N568" i="1"/>
  <c r="N567" i="1"/>
  <c r="N566" i="1"/>
  <c r="N565" i="1"/>
  <c r="N564" i="1"/>
  <c r="N563" i="1"/>
  <c r="N562" i="1"/>
  <c r="N560" i="1"/>
  <c r="N559" i="1"/>
  <c r="N558" i="1"/>
  <c r="N557" i="1"/>
  <c r="N556" i="1"/>
  <c r="N555" i="1"/>
  <c r="N554" i="1"/>
  <c r="N553" i="1"/>
  <c r="N552" i="1"/>
  <c r="N550" i="1"/>
  <c r="N549" i="1"/>
  <c r="N548" i="1"/>
  <c r="N547" i="1"/>
  <c r="N546" i="1"/>
  <c r="N545" i="1"/>
  <c r="N544" i="1"/>
  <c r="N543" i="1"/>
  <c r="N542" i="1"/>
  <c r="N540" i="1"/>
  <c r="N539" i="1"/>
  <c r="N538" i="1"/>
  <c r="N537" i="1"/>
  <c r="N536" i="1"/>
  <c r="N535" i="1"/>
  <c r="N534" i="1"/>
  <c r="N533" i="1"/>
  <c r="N532" i="1"/>
  <c r="N530" i="1"/>
  <c r="N529" i="1"/>
  <c r="N528" i="1"/>
  <c r="N527" i="1"/>
  <c r="N526" i="1"/>
  <c r="N525" i="1"/>
  <c r="N524" i="1"/>
  <c r="N523" i="1"/>
  <c r="N522" i="1"/>
  <c r="N520" i="1"/>
  <c r="N999" i="1"/>
  <c r="N998" i="1"/>
  <c r="N997" i="1"/>
  <c r="N996" i="1"/>
  <c r="N995" i="1"/>
  <c r="N994" i="1"/>
  <c r="N993" i="1"/>
  <c r="N992" i="1"/>
  <c r="N990" i="1"/>
  <c r="N989" i="1"/>
  <c r="N988" i="1"/>
  <c r="N987" i="1"/>
  <c r="N986" i="1"/>
  <c r="N985" i="1"/>
  <c r="N984" i="1"/>
  <c r="N983" i="1"/>
  <c r="N982" i="1"/>
  <c r="N980" i="1"/>
  <c r="N979" i="1"/>
  <c r="N978" i="1"/>
  <c r="N977" i="1"/>
  <c r="N976" i="1"/>
  <c r="N975" i="1"/>
  <c r="N974" i="1"/>
  <c r="N973" i="1"/>
  <c r="N972" i="1"/>
  <c r="N970" i="1"/>
  <c r="N969" i="1"/>
  <c r="N968" i="1"/>
  <c r="N967" i="1"/>
  <c r="N966" i="1"/>
  <c r="N965" i="1"/>
  <c r="N964" i="1"/>
  <c r="N963" i="1"/>
  <c r="N962" i="1"/>
  <c r="N960" i="1"/>
  <c r="N959" i="1"/>
  <c r="N958" i="1"/>
  <c r="N957" i="1"/>
  <c r="N956" i="1"/>
  <c r="N955" i="1"/>
  <c r="N954" i="1"/>
  <c r="N953" i="1"/>
  <c r="N952" i="1"/>
  <c r="N950" i="1"/>
  <c r="N949" i="1"/>
  <c r="N948" i="1"/>
  <c r="N947" i="1"/>
  <c r="N946" i="1"/>
  <c r="N945" i="1"/>
  <c r="N944" i="1"/>
  <c r="N943" i="1"/>
  <c r="N942" i="1"/>
  <c r="N940" i="1"/>
  <c r="N939" i="1"/>
  <c r="N938" i="1"/>
  <c r="N937" i="1"/>
  <c r="N936" i="1"/>
  <c r="N935" i="1"/>
  <c r="N934" i="1"/>
  <c r="N933" i="1"/>
  <c r="N932" i="1"/>
  <c r="N930" i="1"/>
  <c r="N929" i="1"/>
  <c r="N928" i="1"/>
  <c r="N927" i="1"/>
  <c r="N926" i="1"/>
  <c r="N925" i="1"/>
  <c r="N924" i="1"/>
  <c r="N923" i="1"/>
  <c r="N922" i="1"/>
  <c r="N920" i="1"/>
  <c r="N909" i="1"/>
  <c r="N908" i="1"/>
  <c r="N907" i="1"/>
  <c r="N906" i="1"/>
  <c r="N905" i="1"/>
  <c r="N904" i="1"/>
  <c r="N903" i="1"/>
  <c r="N902" i="1"/>
  <c r="N900" i="1"/>
  <c r="N899" i="1"/>
  <c r="N898" i="1"/>
  <c r="N897" i="1"/>
  <c r="N896" i="1"/>
  <c r="N895" i="1"/>
  <c r="N894" i="1"/>
  <c r="N893" i="1"/>
  <c r="N892" i="1"/>
  <c r="N890" i="1"/>
  <c r="N889" i="1"/>
  <c r="N888" i="1"/>
  <c r="N887" i="1"/>
  <c r="N886" i="1"/>
  <c r="N885" i="1"/>
  <c r="N884" i="1"/>
  <c r="N883" i="1"/>
  <c r="N882" i="1"/>
  <c r="N880" i="1"/>
  <c r="N879" i="1"/>
  <c r="N878" i="1"/>
  <c r="N877" i="1"/>
  <c r="N876" i="1"/>
  <c r="N875" i="1"/>
  <c r="N874" i="1"/>
  <c r="N873" i="1"/>
  <c r="N872" i="1"/>
  <c r="N870" i="1"/>
  <c r="N869" i="1"/>
  <c r="N868" i="1"/>
  <c r="N867" i="1"/>
  <c r="N866" i="1"/>
  <c r="N865" i="1"/>
  <c r="N864" i="1"/>
  <c r="N863" i="1"/>
  <c r="N862" i="1"/>
  <c r="N860" i="1"/>
  <c r="N859" i="1"/>
  <c r="N858" i="1"/>
  <c r="N857" i="1"/>
  <c r="N856" i="1"/>
  <c r="N855" i="1"/>
  <c r="N854" i="1"/>
  <c r="N853" i="1"/>
  <c r="N852" i="1"/>
  <c r="N850" i="1"/>
  <c r="N849" i="1"/>
  <c r="N848" i="1"/>
  <c r="N847" i="1"/>
  <c r="N846" i="1"/>
  <c r="N845" i="1"/>
  <c r="N844" i="1"/>
  <c r="N843" i="1"/>
  <c r="N842" i="1"/>
  <c r="N840" i="1"/>
  <c r="N839" i="1"/>
  <c r="N838" i="1"/>
  <c r="N837" i="1"/>
  <c r="N836" i="1"/>
  <c r="N835" i="1"/>
  <c r="N834" i="1"/>
  <c r="N833" i="1"/>
  <c r="N832" i="1"/>
  <c r="N830" i="1"/>
  <c r="N829" i="1"/>
  <c r="N828" i="1"/>
  <c r="N827" i="1"/>
  <c r="N826" i="1"/>
  <c r="N825" i="1"/>
  <c r="N824" i="1"/>
  <c r="N823" i="1"/>
  <c r="N822" i="1"/>
  <c r="N820" i="1"/>
  <c r="N809" i="1"/>
  <c r="N808" i="1"/>
  <c r="N807" i="1"/>
  <c r="N806" i="1"/>
  <c r="N805" i="1"/>
  <c r="N804" i="1"/>
  <c r="N803" i="1"/>
  <c r="N802" i="1"/>
  <c r="N800" i="1"/>
  <c r="N799" i="1"/>
  <c r="N798" i="1"/>
  <c r="N797" i="1"/>
  <c r="N796" i="1"/>
  <c r="N795" i="1"/>
  <c r="N794" i="1"/>
  <c r="N793" i="1"/>
  <c r="N792" i="1"/>
  <c r="N790" i="1"/>
  <c r="N789" i="1"/>
  <c r="N788" i="1"/>
  <c r="N787" i="1"/>
  <c r="N786" i="1"/>
  <c r="N785" i="1"/>
  <c r="N784" i="1"/>
  <c r="N783" i="1"/>
  <c r="N782" i="1"/>
  <c r="N780" i="1"/>
  <c r="N779" i="1"/>
  <c r="N778" i="1"/>
  <c r="N32" i="1"/>
  <c r="H3" i="6" l="1"/>
  <c r="G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tc={937F0369-0F17-42A7-9544-E0D9597BF035}</author>
  </authors>
  <commentList>
    <comment ref="O1" authorId="0" shapeId="0" xr:uid="{937F0369-0F17-42A7-9544-E0D9597BF035}">
      <text>
        <t>[Threaded comment]
Your version of Excel allows you to read this threaded comment; however, any edits to it will get removed if the file is opened in a newer version of Excel. Learn more: https://go.microsoft.com/fwlink/?linkid=870924
Comment:
    Had to create this after also having to create columns to split the converted date in order to have the necessary data in columns for the pivot table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<sst xmlns="http://schemas.openxmlformats.org/spreadsheetml/2006/main" count="9085" uniqueCount="2126">
  <si>
    <t>id</t>
  </si>
  <si>
    <t>name</t>
  </si>
  <si>
    <t>blurb</t>
  </si>
  <si>
    <t>goal</t>
  </si>
  <si>
    <t>pledged</t>
  </si>
  <si>
    <t>percent_funded</t>
  </si>
  <si>
    <t>outcome</t>
  </si>
  <si>
    <t>backers_count</t>
  </si>
  <si>
    <t>average_donation</t>
  </si>
  <si>
    <t>country</t>
  </si>
  <si>
    <t>currency</t>
  </si>
  <si>
    <t>launched_at</t>
  </si>
  <si>
    <t>date_created_conversion</t>
  </si>
  <si>
    <t>month_created_conversion</t>
  </si>
  <si>
    <t>month_created_no_formula</t>
  </si>
  <si>
    <t>year_created_conversion</t>
  </si>
  <si>
    <t>deadline</t>
  </si>
  <si>
    <t>date_ended_conversion</t>
  </si>
  <si>
    <t>month_ended_conversion</t>
  </si>
  <si>
    <t>month_ended_no_formula</t>
  </si>
  <si>
    <t>year_ended_conversion</t>
  </si>
  <si>
    <t>staff_pick</t>
  </si>
  <si>
    <t>spotlight</t>
  </si>
  <si>
    <t>category &amp; sub_category</t>
  </si>
  <si>
    <t>parent_category</t>
  </si>
  <si>
    <t>sub_category</t>
  </si>
  <si>
    <t>Baldwin, Riley and Jackson</t>
  </si>
  <si>
    <t>Pre-emptive tertiary standardization</t>
  </si>
  <si>
    <t>failed</t>
  </si>
  <si>
    <t>CA</t>
  </si>
  <si>
    <t>CAD</t>
  </si>
  <si>
    <t>Nov</t>
  </si>
  <si>
    <t>Dec</t>
  </si>
  <si>
    <t>food/food trucks</t>
  </si>
  <si>
    <t>Odom Inc</t>
  </si>
  <si>
    <t>Managed bottom-line architecture</t>
  </si>
  <si>
    <t>successful</t>
  </si>
  <si>
    <t>US</t>
  </si>
  <si>
    <t>USD</t>
  </si>
  <si>
    <t>Aug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</si>
  <si>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</si>
  <si>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</si>
  <si>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</si>
  <si>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</si>
  <si>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</si>
  <si>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</si>
  <si>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</si>
  <si>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</si>
  <si>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Sep</t>
  </si>
  <si>
    <t>Larson-Little</t>
  </si>
  <si>
    <t>Proactive foreground core</t>
  </si>
  <si>
    <t>Jan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</si>
  <si>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</si>
  <si>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</si>
  <si>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</si>
  <si>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</si>
  <si>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</si>
  <si>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</si>
  <si>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</si>
  <si>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</si>
  <si>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</si>
  <si>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</si>
  <si>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</si>
  <si>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</si>
  <si>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</si>
  <si>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</si>
  <si>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</si>
  <si>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</si>
  <si>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</si>
  <si>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</si>
  <si>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</si>
  <si>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</si>
  <si>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Oct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</si>
  <si>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</si>
  <si>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</si>
  <si>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</si>
  <si>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</si>
  <si>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</si>
  <si>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</si>
  <si>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</si>
  <si>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Jun</t>
  </si>
  <si>
    <t>music/indie rock</t>
  </si>
  <si>
    <t>Rodriguez, Rose and Stewart</t>
  </si>
  <si>
    <t>Cloned directional synergy</t>
  </si>
  <si>
    <t>Mar</t>
  </si>
  <si>
    <t>Apr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</si>
  <si>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</si>
  <si>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</si>
  <si>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</si>
  <si>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</si>
  <si>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</si>
  <si>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Feb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</si>
  <si>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</si>
  <si>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</si>
  <si>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</si>
  <si>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</si>
  <si>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</si>
  <si>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</si>
  <si>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</si>
  <si>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</si>
  <si>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</si>
  <si>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</si>
  <si>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</si>
  <si>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Jul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</si>
  <si>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</si>
  <si>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</si>
  <si>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</si>
  <si>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</si>
  <si>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</si>
  <si>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</si>
  <si>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</si>
  <si>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</si>
  <si>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</si>
  <si>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</si>
  <si>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May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</si>
  <si>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</si>
  <si>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</si>
  <si>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</si>
  <si>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</si>
  <si>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</si>
  <si>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</si>
  <si>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</si>
  <si>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</si>
  <si>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</si>
  <si>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</si>
  <si>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</si>
  <si>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</si>
  <si>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</si>
  <si>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</si>
  <si>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</si>
  <si>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</si>
  <si>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</si>
  <si>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</si>
  <si>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</si>
  <si>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</si>
  <si>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</si>
  <si>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</si>
  <si>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</si>
  <si>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</si>
  <si>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</si>
  <si>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</si>
  <si>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</si>
  <si>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</si>
  <si>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</si>
  <si>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</si>
  <si>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</si>
  <si>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</si>
  <si>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</si>
  <si>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</si>
  <si>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</si>
  <si>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</si>
  <si>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</si>
  <si>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</si>
  <si>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</si>
  <si>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</si>
  <si>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</si>
  <si>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</si>
  <si>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</si>
  <si>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</si>
  <si>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</si>
  <si>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</si>
  <si>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</si>
  <si>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</si>
  <si>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</si>
  <si>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</si>
  <si>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</si>
  <si>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</si>
  <si>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</si>
  <si>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</si>
  <si>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</si>
  <si>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</si>
  <si>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</si>
  <si>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</si>
  <si>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</si>
  <si>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</si>
  <si>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</si>
  <si>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</si>
  <si>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</si>
  <si>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</si>
  <si>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</si>
  <si>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</si>
  <si>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</si>
  <si>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</si>
  <si>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</si>
  <si>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</si>
  <si>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</si>
  <si>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</si>
  <si>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</si>
  <si>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</si>
  <si>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</si>
  <si>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</si>
  <si>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</si>
  <si>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</si>
  <si>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</si>
  <si>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</si>
  <si>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</si>
  <si>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</si>
  <si>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</si>
  <si>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</si>
  <si>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</si>
  <si>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</si>
  <si>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</si>
  <si>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</si>
  <si>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</si>
  <si>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</si>
  <si>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</si>
  <si>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</si>
  <si>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</si>
  <si>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</si>
  <si>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</si>
  <si>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</si>
  <si>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</si>
  <si>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</si>
  <si>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</si>
  <si>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</si>
  <si>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</si>
  <si>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</si>
  <si>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</si>
  <si>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</si>
  <si>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</si>
  <si>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</si>
  <si>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</si>
  <si>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</si>
  <si>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</si>
  <si>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</si>
  <si>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</si>
  <si>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</si>
  <si>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</si>
  <si>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</si>
  <si>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</si>
  <si>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</si>
  <si>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</si>
  <si>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</si>
  <si>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</si>
  <si>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</si>
  <si>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</si>
  <si>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</si>
  <si>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</si>
  <si>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</si>
  <si>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</si>
  <si>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</si>
  <si>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</si>
  <si>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</si>
  <si>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</si>
  <si>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</si>
  <si>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</si>
  <si>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</si>
  <si>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</si>
  <si>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</si>
  <si>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</si>
  <si>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</si>
  <si>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</si>
  <si>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</si>
  <si>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</si>
  <si>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</si>
  <si>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</si>
  <si>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</si>
  <si>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</si>
  <si>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</si>
  <si>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</si>
  <si>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</si>
  <si>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</si>
  <si>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</si>
  <si>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</si>
  <si>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</si>
  <si>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</si>
  <si>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</si>
  <si>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</si>
  <si>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</si>
  <si>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</si>
  <si>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</si>
  <si>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</si>
  <si>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</si>
  <si>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</si>
  <si>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</si>
  <si>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</si>
  <si>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</si>
  <si>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</si>
  <si>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</si>
  <si>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</si>
  <si>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</si>
  <si>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</si>
  <si>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</si>
  <si>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</si>
  <si>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</si>
  <si>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</si>
  <si>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</si>
  <si>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</si>
  <si>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</si>
  <si>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</si>
  <si>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</si>
  <si>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</si>
  <si>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</si>
  <si>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</si>
  <si>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</si>
  <si>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</si>
  <si>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</si>
  <si>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</si>
  <si>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</si>
  <si>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</si>
  <si>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</si>
  <si>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</si>
  <si>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</si>
  <si>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</si>
  <si>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</si>
  <si>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</si>
  <si>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</si>
  <si>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</si>
  <si>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</si>
  <si>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</si>
  <si>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</si>
  <si>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</si>
  <si>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</si>
  <si>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</si>
  <si>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</si>
  <si>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</si>
  <si>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</si>
  <si>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</si>
  <si>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</si>
  <si>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</si>
  <si>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</si>
  <si>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</si>
  <si>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</si>
  <si>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</si>
  <si>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</si>
  <si>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</si>
  <si>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</si>
  <si>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</si>
  <si>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</si>
  <si>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</si>
  <si>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</si>
  <si>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</si>
  <si>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</si>
  <si>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</si>
  <si>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</si>
  <si>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</si>
  <si>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</si>
  <si>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</si>
  <si>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</si>
  <si>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</si>
  <si>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</si>
  <si>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</si>
  <si>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</si>
  <si>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</si>
  <si>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</si>
  <si>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</si>
  <si>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</si>
  <si>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</si>
  <si>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</si>
  <si>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</si>
  <si>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</si>
  <si>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</si>
  <si>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</si>
  <si>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</si>
  <si>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</si>
  <si>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</si>
  <si>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</si>
  <si>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</si>
  <si>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</si>
  <si>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</si>
  <si>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</si>
  <si>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</si>
  <si>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</si>
  <si>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</si>
  <si>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</si>
  <si>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</si>
  <si>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</si>
  <si>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</si>
  <si>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</si>
  <si>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</si>
  <si>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</si>
  <si>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</si>
  <si>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</si>
  <si>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</si>
  <si>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</si>
  <si>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</si>
  <si>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</si>
  <si>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</si>
  <si>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</si>
  <si>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</si>
  <si>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</si>
  <si>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</si>
  <si>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</si>
  <si>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</si>
  <si>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</si>
  <si>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</si>
  <si>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</si>
  <si>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</si>
  <si>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</si>
  <si>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</si>
  <si>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</si>
  <si>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</si>
  <si>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</si>
  <si>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</si>
  <si>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</si>
  <si>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</si>
  <si>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</si>
  <si>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</si>
  <si>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</si>
  <si>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</si>
  <si>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</si>
  <si>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</si>
  <si>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</si>
  <si>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</si>
  <si>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</si>
  <si>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</si>
  <si>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</si>
  <si>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</si>
  <si>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</si>
  <si>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</si>
  <si>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</si>
  <si>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</si>
  <si>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</si>
  <si>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</si>
  <si>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</si>
  <si>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</si>
  <si>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</si>
  <si>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</si>
  <si>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</si>
  <si>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</si>
  <si>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</si>
  <si>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</si>
  <si>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</si>
  <si>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</si>
  <si>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</si>
  <si>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</si>
  <si>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</si>
  <si>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</si>
  <si>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</si>
  <si>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</si>
  <si>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</si>
  <si>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</si>
  <si>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</si>
  <si>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</si>
  <si>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</si>
  <si>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</si>
  <si>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</si>
  <si>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</si>
  <si>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</si>
  <si>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</si>
  <si>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</si>
  <si>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</si>
  <si>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</si>
  <si>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</si>
  <si>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</si>
  <si>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</si>
  <si>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</si>
  <si>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</si>
  <si>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</si>
  <si>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</si>
  <si>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</si>
  <si>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</si>
  <si>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</si>
  <si>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</si>
  <si>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</si>
  <si>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</si>
  <si>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</si>
  <si>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</si>
  <si>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</si>
  <si>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</si>
  <si>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</si>
  <si>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</si>
  <si>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</si>
  <si>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</si>
  <si>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</si>
  <si>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</si>
  <si>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</si>
  <si>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</si>
  <si>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</si>
  <si>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</si>
  <si>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</si>
  <si>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</si>
  <si>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</si>
  <si>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</si>
  <si>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</si>
  <si>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</si>
  <si>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</si>
  <si>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</si>
  <si>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</si>
  <si>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</si>
  <si>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</si>
  <si>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</si>
  <si>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</si>
  <si>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</si>
  <si>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</si>
  <si>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</si>
  <si>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</si>
  <si>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</si>
  <si>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</si>
  <si>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</si>
  <si>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</si>
  <si>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</si>
  <si>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</si>
  <si>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</si>
  <si>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</si>
  <si>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</si>
  <si>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</si>
  <si>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</si>
  <si>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</si>
  <si>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</si>
  <si>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</si>
  <si>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</si>
  <si>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</si>
  <si>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</si>
  <si>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</si>
  <si>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</si>
  <si>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</si>
  <si>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</si>
  <si>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</si>
  <si>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</si>
  <si>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</si>
  <si>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</si>
  <si>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</si>
  <si>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</si>
  <si>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</si>
  <si>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</si>
  <si>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</si>
  <si>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</si>
  <si>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</si>
  <si>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</si>
  <si>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</si>
  <si>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</si>
  <si>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</si>
  <si>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</si>
  <si>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</si>
  <si>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</si>
  <si>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</si>
  <si>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</si>
  <si>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</si>
  <si>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</si>
  <si>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</si>
  <si>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</si>
  <si>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</si>
  <si>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</si>
  <si>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</si>
  <si>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</si>
  <si>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</si>
  <si>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</si>
  <si>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</si>
  <si>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</si>
  <si>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</si>
  <si>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</si>
  <si>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</si>
  <si>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</si>
  <si>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</si>
  <si>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</si>
  <si>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</si>
  <si>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</si>
  <si>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</si>
  <si>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</si>
  <si>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</si>
  <si>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</si>
  <si>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</si>
  <si>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</si>
  <si>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</si>
  <si>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</si>
  <si>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</si>
  <si>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</si>
  <si>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</si>
  <si>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</si>
  <si>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</si>
  <si>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</si>
  <si>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</si>
  <si>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</si>
  <si>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</si>
  <si>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</si>
  <si>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</si>
  <si>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</si>
  <si>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</si>
  <si>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</si>
  <si>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</si>
  <si>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</si>
  <si>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</si>
  <si>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</si>
  <si>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</si>
  <si>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</si>
  <si>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</si>
  <si>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</si>
  <si>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</si>
  <si>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</si>
  <si>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</si>
  <si>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</si>
  <si>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</si>
  <si>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</si>
  <si>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</si>
  <si>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</si>
  <si>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</si>
  <si>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</si>
  <si>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</si>
  <si>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</si>
  <si>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</si>
  <si>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</si>
  <si>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</si>
  <si>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</si>
  <si>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</si>
  <si>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</si>
  <si>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</si>
  <si>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</si>
  <si>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</si>
  <si>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</si>
  <si>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</si>
  <si>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</si>
  <si>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</si>
  <si>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</si>
  <si>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</si>
  <si>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</si>
  <si>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</si>
  <si>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</si>
  <si>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</si>
  <si>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</si>
  <si>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</si>
  <si>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</si>
  <si>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</si>
  <si>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</si>
  <si>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</si>
  <si>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</si>
  <si>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</si>
  <si>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</si>
  <si>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</si>
  <si>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</si>
  <si>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</si>
  <si>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</si>
  <si>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</si>
  <si>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</si>
  <si>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</si>
  <si>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</si>
  <si>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</si>
  <si>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</si>
  <si>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</si>
  <si>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</si>
  <si>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</si>
  <si>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</si>
  <si>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</si>
  <si>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</si>
  <si>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</si>
  <si>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</si>
  <si>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</si>
  <si>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</si>
  <si>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</si>
  <si>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</si>
  <si>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</si>
  <si>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</si>
  <si>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</si>
  <si>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</si>
  <si>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</si>
  <si>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</si>
  <si>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</si>
  <si>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</si>
  <si>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</si>
  <si>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</si>
  <si>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</si>
  <si>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</si>
  <si>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</si>
  <si>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</si>
  <si>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</si>
  <si>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</si>
  <si>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</si>
  <si>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</si>
  <si>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</si>
  <si>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</si>
  <si>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</si>
  <si>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</si>
  <si>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</si>
  <si>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</si>
  <si>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</si>
  <si>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</si>
  <si>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</si>
  <si>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</si>
  <si>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</si>
  <si>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</si>
  <si>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</si>
  <si>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</si>
  <si>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</si>
  <si>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</si>
  <si>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</si>
  <si>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</si>
  <si>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</si>
  <si>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</si>
  <si>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</si>
  <si>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</si>
  <si>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</si>
  <si>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</si>
  <si>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</si>
  <si>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</si>
  <si>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</si>
  <si>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</si>
  <si>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</si>
  <si>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</si>
  <si>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</si>
  <si>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</si>
  <si>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</si>
  <si>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</si>
  <si>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</si>
  <si>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</si>
  <si>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</si>
  <si>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</si>
  <si>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</si>
  <si>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</si>
  <si>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</si>
  <si>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</si>
  <si>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</si>
  <si>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</si>
  <si>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</si>
  <si>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</si>
  <si>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</si>
  <si>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</si>
  <si>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</si>
  <si>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</si>
  <si>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</si>
  <si>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</si>
  <si>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</si>
  <si>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</si>
  <si>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</si>
  <si>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</si>
  <si>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</si>
  <si>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</si>
  <si>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</si>
  <si>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</si>
  <si>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</si>
  <si>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</si>
  <si>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</si>
  <si>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</si>
  <si>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</si>
  <si>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</si>
  <si>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</si>
  <si>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</si>
  <si>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</si>
  <si>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</si>
  <si>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</si>
  <si>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</si>
  <si>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</si>
  <si>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</si>
  <si>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</si>
  <si>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</si>
  <si>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</si>
  <si>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</si>
  <si>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</si>
  <si>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</si>
  <si>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</si>
  <si>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</si>
  <si>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</si>
  <si>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</si>
  <si>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</si>
  <si>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</si>
  <si>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</si>
  <si>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</si>
  <si>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</si>
  <si>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</si>
  <si>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</si>
  <si>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</si>
  <si>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</si>
  <si>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</si>
  <si>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</si>
  <si>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</si>
  <si>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</si>
  <si>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</si>
  <si>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</si>
  <si>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</si>
  <si>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</si>
  <si>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</si>
  <si>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</si>
  <si>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</si>
  <si>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</si>
  <si>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</si>
  <si>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</si>
  <si>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</si>
  <si>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</si>
  <si>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</si>
  <si>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</si>
  <si>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</si>
  <si>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</si>
  <si>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</si>
  <si>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</si>
  <si>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</si>
  <si>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</si>
  <si>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</si>
  <si>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</si>
  <si>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</si>
  <si>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</si>
  <si>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</si>
  <si>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</si>
  <si>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</si>
  <si>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</si>
  <si>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</si>
  <si>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</si>
  <si>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</si>
  <si>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</si>
  <si>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</si>
  <si>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</si>
  <si>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</si>
  <si>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</si>
  <si>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</si>
  <si>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</si>
  <si>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</si>
  <si>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</si>
  <si>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</si>
  <si>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</si>
  <si>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</si>
  <si>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</si>
  <si>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</si>
  <si>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</si>
  <si>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</si>
  <si>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</si>
  <si>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</si>
  <si>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</si>
  <si>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</si>
  <si>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</si>
  <si>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</si>
  <si>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</si>
  <si>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</si>
  <si>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</si>
  <si>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</si>
  <si>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</si>
  <si>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</si>
  <si>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</si>
  <si>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</si>
  <si>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</si>
  <si>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</si>
  <si>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</si>
  <si>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</si>
  <si>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</si>
  <si>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</si>
  <si>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</si>
  <si>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</si>
  <si>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</si>
  <si>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</si>
  <si>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</si>
  <si>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</si>
  <si>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</si>
  <si>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</si>
  <si>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</si>
  <si>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</si>
  <si>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</si>
  <si>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</si>
  <si>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</si>
  <si>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</si>
  <si>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</si>
  <si>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</si>
  <si>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</si>
  <si>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</si>
  <si>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</si>
  <si>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</si>
  <si>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</si>
  <si>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</si>
  <si>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</si>
  <si>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</si>
  <si>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</si>
  <si>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</si>
  <si>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</si>
  <si>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</si>
  <si>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</si>
  <si>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</si>
  <si>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</si>
  <si>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</si>
  <si>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</si>
  <si>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</si>
  <si>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</si>
  <si>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</si>
  <si>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</si>
  <si>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</si>
  <si>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</si>
  <si>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</si>
  <si>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</si>
  <si>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</si>
  <si>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</si>
  <si>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</si>
  <si>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</si>
  <si>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</si>
  <si>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</si>
  <si>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</si>
  <si>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</si>
  <si>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</si>
  <si>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</si>
  <si>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</si>
  <si>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</si>
  <si>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</si>
  <si>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</si>
  <si>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</si>
  <si>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</si>
  <si>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</si>
  <si>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</si>
  <si>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</si>
  <si>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</si>
  <si>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</si>
  <si>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</si>
  <si>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</si>
  <si>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</si>
  <si>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</si>
  <si>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</si>
  <si>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</si>
  <si>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</si>
  <si>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</si>
  <si>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</si>
  <si>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</si>
  <si>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</si>
  <si>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</si>
  <si>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</si>
  <si>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</si>
  <si>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</si>
  <si>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</si>
  <si>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</si>
  <si>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</si>
  <si>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</si>
  <si>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</si>
  <si>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</si>
  <si>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</si>
  <si>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</si>
  <si>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</si>
  <si>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</si>
  <si>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</si>
  <si>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</si>
  <si>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</si>
  <si>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</si>
  <si>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</si>
  <si>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</si>
  <si>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</si>
  <si>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</si>
  <si>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</si>
  <si>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</si>
  <si>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</si>
  <si>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</si>
  <si>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</si>
  <si>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</si>
  <si>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</si>
  <si>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</si>
  <si>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</si>
  <si>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</si>
  <si>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</si>
  <si>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</si>
  <si>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</si>
  <si>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</si>
  <si>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</si>
  <si>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</si>
  <si>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</si>
  <si>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</si>
  <si>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</si>
  <si>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</si>
  <si>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</si>
  <si>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</si>
  <si>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</si>
  <si>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</si>
  <si>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</si>
  <si>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</si>
  <si>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</si>
  <si>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</si>
  <si>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</si>
  <si>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</si>
  <si>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</si>
  <si>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</si>
  <si>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</si>
  <si>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</si>
  <si>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</si>
  <si>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</si>
  <si>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</si>
  <si>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</si>
  <si>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</si>
  <si>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</si>
  <si>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</si>
  <si>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</si>
  <si>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</si>
  <si>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</si>
  <si>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</si>
  <si>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</si>
  <si>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</si>
  <si>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</si>
  <si>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</si>
  <si>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</si>
  <si>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</si>
  <si>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</si>
  <si>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</si>
  <si>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</si>
  <si>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</si>
  <si>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</si>
  <si>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</si>
  <si>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</si>
  <si>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</si>
  <si>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</si>
  <si>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</si>
  <si>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</si>
  <si>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</si>
  <si>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</si>
  <si>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</si>
  <si>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</si>
  <si>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</si>
  <si>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</si>
  <si>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</si>
  <si>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</si>
  <si>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</si>
  <si>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</si>
  <si>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</si>
  <si>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</si>
  <si>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</si>
  <si>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</si>
  <si>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</si>
  <si>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</si>
  <si>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</si>
  <si>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</si>
  <si>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</si>
  <si>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</si>
  <si>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</si>
  <si>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</si>
  <si>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</si>
  <si>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</si>
  <si>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</si>
  <si>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</si>
  <si>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</si>
  <si>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</si>
  <si>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</si>
  <si>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</si>
  <si>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</si>
  <si>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</si>
  <si>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</si>
  <si>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</si>
  <si>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</si>
  <si>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</si>
  <si>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</si>
  <si>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</si>
  <si>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</si>
  <si>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</si>
  <si>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</si>
  <si>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</si>
  <si>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</si>
  <si>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</si>
  <si>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</si>
  <si>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</si>
  <si>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</si>
  <si>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</si>
  <si>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</si>
  <si>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</si>
  <si>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</si>
  <si>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</si>
  <si>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</si>
  <si>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</si>
  <si>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</si>
  <si>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</si>
  <si>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</si>
  <si>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</si>
  <si>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</si>
  <si>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</si>
  <si>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</si>
  <si>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</si>
  <si>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</si>
  <si>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</si>
  <si>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</si>
  <si>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</si>
  <si>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</si>
  <si>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</si>
  <si>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</si>
  <si>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</si>
  <si>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</si>
  <si>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</si>
  <si>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</si>
  <si>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</si>
  <si>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</si>
  <si>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</si>
  <si>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</si>
  <si>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</si>
  <si>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</si>
  <si>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</si>
  <si>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</si>
  <si>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</si>
  <si>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</si>
  <si>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</si>
  <si>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</si>
  <si>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</si>
  <si>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</si>
  <si>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</si>
  <si>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</si>
  <si>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</si>
  <si>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</si>
  <si>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</si>
  <si>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</si>
  <si>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</si>
  <si>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</si>
  <si>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</si>
  <si>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</si>
  <si>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</si>
  <si>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</si>
  <si>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</si>
  <si>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</si>
  <si>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</si>
  <si>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</si>
  <si>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</si>
  <si>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</si>
  <si>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</si>
  <si>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</si>
  <si>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</si>
  <si>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</si>
  <si>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</si>
  <si>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</si>
  <si>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</si>
  <si>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</si>
  <si>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</si>
  <si>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</si>
  <si>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</si>
  <si>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</si>
  <si>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</si>
  <si>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</si>
  <si>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</si>
  <si>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</si>
  <si>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</si>
  <si>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</si>
  <si>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</si>
  <si>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</si>
  <si>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</si>
  <si>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</si>
  <si>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</si>
  <si>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</si>
  <si>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</si>
  <si>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</si>
  <si>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</si>
  <si>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</si>
  <si>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</si>
  <si>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</si>
  <si>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</si>
  <si>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</si>
  <si>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</si>
  <si>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</si>
  <si>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</si>
  <si>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</si>
  <si>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</si>
  <si>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</si>
  <si>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</si>
  <si>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</si>
  <si>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</si>
  <si>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</si>
  <si>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</si>
  <si>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</si>
  <si>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</si>
  <si>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</si>
  <si>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</si>
  <si>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</si>
  <si>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</si>
  <si>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</si>
  <si>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</si>
  <si>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</si>
  <si>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</si>
  <si>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</si>
  <si>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</si>
  <si>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</si>
  <si>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</si>
  <si>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</si>
  <si>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</si>
  <si>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</si>
  <si>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</si>
  <si>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</si>
  <si>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</si>
  <si>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</si>
  <si>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</si>
  <si>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</si>
  <si>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</si>
  <si>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</si>
  <si>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</si>
  <si>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</si>
  <si>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</si>
  <si>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</si>
  <si>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</si>
  <si>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</si>
  <si>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</si>
  <si>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</si>
  <si>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</si>
  <si>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</si>
  <si>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</si>
  <si>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</si>
  <si>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</si>
  <si>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</si>
  <si>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</si>
  <si>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</si>
  <si>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</si>
  <si>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</si>
  <si>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</si>
  <si>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</si>
  <si>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</si>
  <si>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</si>
  <si>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</si>
  <si>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</si>
  <si>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</si>
  <si>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</si>
  <si>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</si>
  <si>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</si>
  <si>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</si>
  <si>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</si>
  <si>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</si>
  <si>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</si>
  <si>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</si>
  <si>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</si>
  <si>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</si>
  <si>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</si>
  <si>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</si>
  <si>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</si>
  <si>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</si>
  <si>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</si>
  <si>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</si>
  <si>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</si>
  <si>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</si>
  <si>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</si>
  <si>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</si>
  <si>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</si>
  <si>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</si>
  <si>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</si>
  <si>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</si>
  <si>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</si>
  <si>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</si>
  <si>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</si>
  <si>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</si>
  <si>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</si>
  <si>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</si>
  <si>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</si>
  <si>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</si>
  <si>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</si>
  <si>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</si>
  <si>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</si>
  <si>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</si>
  <si>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</si>
  <si>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</si>
  <si>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</si>
  <si>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</si>
  <si>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</si>
  <si>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</si>
  <si>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</si>
  <si>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</si>
  <si>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</si>
  <si>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</si>
  <si>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</si>
  <si>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</si>
  <si>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</si>
  <si>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</si>
  <si>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</si>
  <si>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</si>
  <si>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</si>
  <si>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</si>
  <si>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</si>
  <si>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</si>
  <si>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</si>
  <si>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</si>
  <si>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</si>
  <si>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</si>
  <si>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</si>
  <si>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</si>
  <si>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</si>
  <si>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</si>
  <si>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</si>
  <si>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</si>
  <si>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</si>
  <si>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</si>
  <si>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</si>
  <si>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</si>
  <si>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</si>
  <si>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</si>
  <si>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</si>
  <si>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</si>
  <si>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</si>
  <si>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</si>
  <si>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</si>
  <si>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</si>
  <si>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</si>
  <si>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</si>
  <si>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</si>
  <si>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</si>
  <si>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</si>
  <si>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</si>
  <si>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</si>
  <si>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</si>
  <si>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</si>
  <si>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</si>
  <si>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</si>
  <si>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</si>
  <si>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</si>
  <si>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</si>
  <si>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</si>
  <si>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</si>
  <si>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</si>
  <si>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</si>
  <si>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</si>
  <si>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</si>
  <si>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</si>
  <si>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</si>
  <si>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</si>
  <si>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</si>
  <si>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</si>
  <si>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</si>
  <si>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</si>
  <si>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</si>
  <si>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</si>
  <si>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</si>
  <si>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</si>
  <si>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</si>
  <si>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</si>
  <si>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</si>
  <si>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</si>
  <si>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</si>
  <si>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</si>
  <si>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</si>
  <si>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</si>
  <si>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</si>
  <si>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</si>
  <si>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</si>
  <si>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</si>
  <si>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</si>
  <si>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</si>
  <si>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</si>
  <si>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</si>
  <si>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</si>
  <si>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</si>
  <si>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</si>
  <si>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</si>
  <si>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</si>
  <si>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</si>
  <si>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</si>
  <si>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</si>
  <si>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</si>
  <si>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</si>
  <si>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</si>
  <si>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</si>
  <si>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</si>
  <si>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</si>
  <si>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</si>
  <si>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</si>
  <si>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</si>
  <si>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</si>
  <si>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</si>
  <si>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</si>
  <si>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</si>
  <si>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</si>
  <si>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</si>
  <si>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</si>
  <si>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</si>
  <si>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</si>
  <si>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</si>
  <si>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</si>
  <si>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</si>
  <si>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</si>
  <si>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</si>
  <si>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</si>
  <si>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</si>
  <si>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</si>
  <si>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</si>
  <si>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</si>
  <si>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</si>
  <si>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</si>
  <si>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</si>
  <si>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</si>
  <si>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</si>
  <si>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</si>
  <si>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</si>
  <si>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</si>
  <si>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</si>
  <si>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</si>
  <si>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</si>
  <si>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</si>
  <si>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</si>
  <si>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</si>
  <si>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</si>
  <si>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</si>
  <si>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</si>
  <si>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</si>
  <si>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</si>
  <si>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</si>
  <si>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</si>
  <si>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</si>
  <si>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</si>
  <si>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</si>
  <si>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</si>
  <si>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</si>
  <si>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</si>
  <si>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</si>
  <si>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</si>
  <si>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</si>
  <si>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</si>
  <si>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</si>
  <si>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</si>
  <si>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</si>
  <si>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</si>
  <si>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</si>
  <si>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</si>
  <si>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</si>
  <si>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</si>
  <si>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</si>
  <si>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</si>
  <si>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</si>
  <si>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</si>
  <si>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</si>
  <si>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</si>
  <si>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</si>
  <si>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</si>
  <si>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</si>
  <si>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</si>
  <si>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</si>
  <si>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</si>
  <si>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</si>
  <si>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</si>
  <si>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</si>
  <si>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</si>
  <si>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</si>
  <si>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</si>
  <si>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</si>
  <si>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</si>
  <si>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</si>
  <si>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</si>
  <si>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</si>
  <si>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</si>
  <si>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</si>
  <si>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</si>
  <si>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</si>
  <si>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</si>
  <si>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</si>
  <si>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</si>
  <si>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</si>
  <si>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</si>
  <si>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</si>
  <si>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</si>
  <si>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</si>
  <si>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</si>
  <si>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</si>
  <si>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</si>
  <si>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</si>
  <si>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</si>
  <si>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</si>
  <si>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</si>
  <si>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</si>
  <si>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</si>
  <si>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</si>
  <si>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</si>
  <si>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</si>
  <si>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</si>
  <si>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</si>
  <si>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</si>
  <si>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</si>
  <si>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</si>
  <si>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</si>
  <si>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</si>
  <si>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</si>
  <si>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</si>
  <si>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</si>
  <si>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</si>
  <si>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</si>
  <si>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</si>
  <si>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</si>
  <si>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</si>
  <si>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</si>
  <si>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</si>
  <si>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</si>
  <si>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</si>
  <si>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</si>
  <si>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</si>
  <si>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</si>
  <si>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</si>
  <si>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</si>
  <si>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</si>
  <si>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</si>
  <si>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</si>
  <si>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</si>
  <si>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</si>
  <si>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</si>
  <si>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</si>
  <si>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</si>
  <si>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</si>
  <si>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</si>
  <si>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</si>
  <si>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</si>
  <si>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</si>
  <si>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</si>
  <si>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</si>
  <si>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</si>
  <si>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</si>
  <si>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</si>
  <si>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</si>
  <si>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</si>
  <si>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</si>
  <si>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</si>
  <si>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</si>
  <si>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</si>
  <si>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</si>
  <si>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</si>
  <si>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</si>
  <si>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</si>
  <si>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</si>
  <si>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</si>
  <si>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</si>
  <si>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</si>
  <si>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</si>
  <si>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</si>
  <si>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</si>
  <si>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</si>
  <si>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</si>
  <si>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</si>
  <si>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</si>
  <si>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</si>
  <si>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</si>
  <si>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</si>
  <si>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</si>
  <si>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</si>
  <si>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</si>
  <si>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</si>
  <si>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</si>
  <si>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</si>
  <si>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</si>
  <si>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</si>
  <si>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</si>
  <si>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</si>
  <si>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</si>
  <si>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</si>
  <si>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</si>
  <si>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</si>
  <si>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</si>
  <si>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</si>
  <si>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</si>
  <si>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</si>
  <si>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</si>
  <si>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</si>
  <si>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</si>
  <si>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</si>
  <si>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</si>
  <si>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</si>
  <si>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</si>
  <si>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</si>
  <si>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</si>
  <si>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</si>
  <si>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</si>
  <si>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</si>
  <si>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</si>
  <si>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</si>
  <si>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</si>
  <si>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</si>
  <si>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</si>
  <si>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</si>
  <si>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</si>
  <si>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</si>
  <si>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</si>
  <si>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</si>
  <si>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</si>
  <si>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</si>
  <si>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</si>
  <si>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</si>
  <si>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</si>
  <si>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</si>
  <si>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</si>
  <si>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</si>
  <si>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</si>
  <si>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</si>
  <si>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</si>
  <si>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</si>
  <si>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</si>
  <si>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</si>
  <si>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</si>
  <si>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</si>
  <si>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</si>
  <si>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</si>
  <si>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</si>
  <si>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</si>
  <si>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</si>
  <si>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</si>
  <si>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</si>
  <si>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</si>
  <si>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</si>
  <si>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</si>
  <si>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</si>
  <si>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</si>
  <si>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</si>
  <si>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</si>
  <si>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</si>
  <si>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</si>
  <si>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</si>
  <si>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</si>
  <si>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</si>
  <si>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</si>
  <si>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</si>
  <si>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</si>
  <si>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</si>
  <si>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</si>
  <si>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</si>
  <si>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</si>
  <si>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</si>
  <si>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</si>
  <si>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</si>
  <si>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</si>
  <si>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</si>
  <si>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</si>
  <si>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</si>
  <si>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</si>
  <si>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</si>
  <si>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</si>
  <si>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</si>
  <si>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</si>
  <si>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</si>
  <si>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</si>
  <si>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</si>
  <si>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</si>
  <si>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</si>
  <si>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</si>
  <si>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</si>
  <si>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</si>
  <si>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</si>
  <si>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</si>
  <si>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</si>
  <si>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</si>
  <si>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</si>
  <si>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</si>
  <si>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</si>
  <si>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</si>
  <si>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</si>
  <si>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</si>
  <si>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</si>
  <si>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</si>
  <si>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</si>
  <si>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</si>
  <si>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</si>
  <si>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</si>
  <si>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</si>
  <si>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</si>
  <si>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</si>
  <si>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</si>
  <si>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</si>
  <si>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</si>
  <si>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</si>
  <si>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</si>
  <si>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</si>
  <si>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</si>
  <si>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</si>
  <si>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</si>
  <si>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</si>
  <si>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</si>
  <si>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</si>
  <si>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</si>
  <si>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</si>
  <si>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</si>
  <si>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</si>
  <si>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</si>
  <si>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</si>
  <si>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</si>
  <si>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</si>
  <si>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</si>
  <si>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</si>
  <si>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</si>
  <si>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</si>
  <si>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</si>
  <si>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</si>
  <si>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</si>
  <si>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</si>
  <si>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</si>
  <si>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</si>
  <si>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</si>
  <si>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</si>
  <si>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</si>
  <si>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</si>
  <si>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</si>
  <si>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</si>
  <si>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</si>
  <si>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</si>
  <si>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</si>
  <si>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</si>
  <si>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</si>
  <si>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</si>
  <si>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</si>
  <si>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</si>
  <si>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</si>
  <si>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</si>
  <si>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</si>
  <si>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</si>
  <si>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</si>
  <si>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</si>
  <si>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</si>
  <si>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</si>
  <si>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</si>
  <si>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</si>
  <si>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</si>
  <si>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</si>
  <si>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</si>
  <si>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</si>
  <si>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</si>
  <si>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</si>
  <si>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</si>
  <si>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</si>
  <si>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</si>
  <si>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</si>
  <si>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</si>
  <si>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</si>
  <si>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</si>
  <si>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</si>
  <si>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</si>
  <si>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</si>
  <si>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</si>
  <si>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</si>
  <si>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</si>
  <si>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</si>
  <si>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</si>
  <si>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</si>
  <si>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</si>
  <si>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</si>
  <si>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</si>
  <si>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</si>
  <si>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</si>
  <si>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</si>
  <si>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</si>
  <si>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</si>
  <si>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</si>
  <si>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</si>
  <si>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</si>
  <si>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</si>
  <si>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</si>
  <si>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</si>
  <si>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</si>
  <si>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</si>
  <si>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</si>
  <si>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</si>
  <si>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</si>
  <si>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</si>
  <si>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</si>
  <si>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</si>
  <si>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</si>
  <si>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</si>
  <si>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</si>
  <si>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</si>
  <si>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</si>
  <si>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</si>
  <si>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</si>
  <si>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</si>
  <si>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</si>
  <si>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</si>
  <si>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</si>
  <si>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</si>
  <si>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</si>
  <si>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</si>
  <si>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</si>
  <si>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</si>
  <si>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</si>
  <si>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</si>
  <si>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</si>
  <si>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</si>
  <si>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</si>
  <si>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</si>
  <si>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</si>
  <si>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</si>
  <si>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</si>
  <si>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</si>
  <si>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</si>
  <si>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</si>
  <si>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</si>
  <si>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</si>
  <si>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</si>
  <si>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</si>
  <si>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</si>
  <si>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</si>
  <si>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</si>
  <si>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</si>
  <si>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</si>
  <si>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</si>
  <si>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</si>
  <si>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</si>
  <si>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</si>
  <si>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</si>
  <si>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</si>
  <si>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</si>
  <si>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</si>
  <si>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</si>
  <si>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</si>
  <si>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</si>
  <si>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</si>
  <si>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</si>
  <si>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</si>
  <si>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</si>
  <si>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</si>
  <si>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</si>
  <si>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</si>
  <si>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</si>
  <si>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</si>
  <si>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</si>
  <si>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</si>
  <si>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</si>
  <si>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</si>
  <si>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</si>
  <si>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</si>
  <si>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</si>
  <si>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</si>
  <si>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</si>
  <si>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</si>
  <si>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</si>
  <si>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</si>
  <si>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</si>
  <si>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</si>
  <si>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</si>
  <si>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</si>
  <si>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</si>
  <si>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</si>
  <si>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</si>
  <si>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</si>
  <si>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</si>
  <si>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</si>
  <si>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</si>
  <si>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</si>
  <si>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</si>
  <si>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</si>
  <si>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</si>
  <si>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</si>
  <si>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</si>
  <si>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</si>
  <si>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</si>
  <si>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</si>
  <si>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</si>
  <si>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</si>
  <si>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</si>
  <si>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</si>
  <si>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</si>
  <si>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</si>
  <si>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</si>
  <si>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</si>
  <si>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</si>
  <si>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</si>
  <si>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</si>
  <si>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</si>
  <si>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</si>
  <si>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</si>
  <si>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</si>
  <si>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</si>
  <si>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</si>
  <si>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</si>
  <si>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</si>
  <si>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</si>
  <si>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</si>
  <si>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</si>
  <si>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</si>
  <si>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</si>
  <si>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</si>
  <si>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</si>
  <si>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</si>
  <si>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</si>
  <si>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</si>
  <si>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</si>
  <si>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</si>
  <si>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</si>
  <si>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</si>
  <si>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</si>
  <si>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</si>
  <si>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</si>
  <si>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</si>
  <si>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</si>
  <si>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</si>
  <si>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</si>
  <si>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</si>
  <si>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</si>
  <si>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</si>
  <si>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</si>
  <si>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</si>
  <si>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</si>
  <si>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</si>
  <si>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</si>
  <si>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</si>
  <si>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</si>
  <si>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</si>
  <si>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</si>
  <si>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</si>
  <si>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</si>
  <si>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</si>
  <si>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</si>
  <si>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</si>
  <si>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</si>
  <si>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</si>
  <si>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</si>
  <si>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</si>
  <si>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</si>
  <si>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</si>
  <si>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</si>
  <si>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</si>
  <si>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</si>
  <si>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</si>
  <si>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</si>
  <si>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</si>
  <si>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</si>
  <si>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</si>
  <si>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</si>
  <si>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</si>
  <si>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</si>
  <si>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</si>
  <si>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</si>
  <si>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</si>
  <si>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</si>
  <si>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</si>
  <si>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</si>
  <si>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</si>
  <si>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</si>
  <si>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</si>
  <si>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</si>
  <si>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</si>
  <si>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</si>
  <si>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</si>
  <si>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</si>
  <si>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</si>
  <si>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</si>
  <si>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</si>
  <si>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</si>
  <si>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</si>
  <si>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</si>
  <si>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</si>
  <si>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</si>
  <si>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</si>
  <si>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</si>
  <si>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</si>
  <si>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</si>
  <si>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</si>
  <si>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</si>
  <si>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</si>
  <si>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</si>
  <si>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</si>
  <si>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</si>
  <si>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</si>
  <si>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</si>
  <si>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</si>
  <si>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</si>
  <si>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</si>
  <si>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</si>
  <si>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</si>
  <si>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</si>
  <si>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</si>
  <si>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</si>
  <si>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</si>
  <si>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</si>
  <si>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</si>
  <si>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</si>
  <si>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</si>
  <si>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</si>
  <si>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</si>
  <si>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</si>
  <si>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</si>
  <si>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</si>
  <si>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</si>
  <si>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</si>
  <si>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</si>
  <si>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</si>
  <si>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</si>
  <si>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</si>
  <si>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</si>
  <si>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</si>
  <si>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</si>
  <si>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</si>
  <si>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</si>
  <si>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</si>
  <si>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</si>
  <si>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</si>
  <si>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</si>
  <si>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</si>
  <si>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</si>
  <si>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</si>
  <si>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</si>
  <si>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</si>
  <si>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</si>
  <si>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</si>
  <si>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</si>
  <si>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</si>
  <si>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</si>
  <si>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</si>
  <si>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</si>
  <si>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</si>
  <si>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</si>
  <si>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</si>
  <si>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</si>
  <si>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</si>
  <si>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</si>
  <si>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</si>
  <si>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</si>
  <si>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</si>
  <si>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</si>
  <si>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</si>
  <si>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</si>
  <si>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</si>
  <si>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</si>
  <si>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</si>
  <si>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</si>
  <si>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</si>
  <si>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</si>
  <si>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</si>
  <si>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</si>
  <si>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</si>
  <si>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</si>
  <si>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</si>
  <si>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</si>
  <si>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</si>
  <si>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</si>
  <si>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</si>
  <si>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</si>
  <si>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</si>
  <si>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</si>
  <si>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</si>
  <si>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</si>
  <si>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</si>
  <si>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</si>
  <si>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</si>
  <si>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</si>
  <si>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</si>
  <si>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</si>
  <si>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</si>
  <si>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</si>
  <si>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</si>
  <si>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</si>
  <si>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</si>
  <si>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</si>
  <si>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</si>
  <si>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</si>
  <si>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</si>
  <si>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</si>
  <si>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</si>
  <si>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</si>
  <si>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</si>
  <si>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</si>
  <si>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</si>
  <si>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</si>
  <si>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</si>
  <si>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</si>
  <si>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</si>
  <si>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</si>
  <si>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</si>
  <si>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</si>
  <si>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</si>
  <si>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</si>
  <si>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</si>
  <si>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</si>
  <si>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</si>
  <si>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</si>
  <si>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</si>
  <si>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</si>
  <si>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</si>
  <si>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</si>
  <si>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</si>
  <si>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</si>
  <si>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</si>
  <si>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</si>
  <si>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</si>
  <si>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</si>
  <si>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</si>
  <si>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</si>
  <si>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</si>
  <si>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</si>
  <si>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</si>
  <si>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</si>
  <si>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</si>
  <si>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</si>
  <si>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</si>
  <si>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</si>
  <si>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</si>
  <si>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</si>
  <si>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</si>
  <si>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</si>
  <si>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</si>
  <si>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</si>
  <si>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</si>
  <si>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</si>
  <si>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</si>
  <si>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</si>
  <si>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</si>
  <si>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</si>
  <si>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</si>
  <si>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</si>
  <si>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</si>
  <si>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</si>
  <si>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</si>
  <si>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</si>
  <si>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</si>
  <si>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</si>
  <si>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</si>
  <si>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</si>
  <si>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</si>
  <si>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</si>
  <si>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</si>
  <si>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</si>
  <si>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</si>
  <si>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</si>
  <si>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documentary</t>
  </si>
  <si>
    <t>drama</t>
  </si>
  <si>
    <t>electric music</t>
  </si>
  <si>
    <t>food trucks</t>
  </si>
  <si>
    <t>indie rock</t>
  </si>
  <si>
    <t>metal</t>
  </si>
  <si>
    <t>nonfiction</t>
  </si>
  <si>
    <t>plays</t>
  </si>
  <si>
    <t>rock</t>
  </si>
  <si>
    <t>shorts</t>
  </si>
  <si>
    <t>television</t>
  </si>
  <si>
    <t>translations</t>
  </si>
  <si>
    <t>video games</t>
  </si>
  <si>
    <t>wearables</t>
  </si>
  <si>
    <t>web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</si>
  <si>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</si>
  <si>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</si>
  <si>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</si>
  <si>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</si>
  <si>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</si>
  <si>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</si>
  <si>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</si>
  <si>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</si>
  <si>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</si>
  <si>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</si>
  <si>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</si>
  <si>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</si>
  <si>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</si>
  <si>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</si>
  <si>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</si>
  <si>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</si>
  <si>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</si>
  <si>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</si>
  <si>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</si>
  <si>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statistical_analysis_successful</t>
  </si>
  <si>
    <t>statistical_analysis_failed</t>
  </si>
  <si>
    <t>Mean</t>
  </si>
  <si>
    <t>Median</t>
  </si>
  <si>
    <t>Mode</t>
  </si>
  <si>
    <t>Minimum</t>
  </si>
  <si>
    <t>Maximum</t>
  </si>
  <si>
    <t>Variance</t>
  </si>
  <si>
    <t>Standard Deviation</t>
  </si>
  <si>
    <t>Total Projects</t>
  </si>
  <si>
    <t># greater than 851</t>
  </si>
  <si>
    <t># greater than 585</t>
  </si>
  <si>
    <t># less than 851</t>
  </si>
  <si>
    <t># less than 585</t>
  </si>
  <si>
    <t># greater than 201</t>
  </si>
  <si>
    <t># greater than 115</t>
  </si>
  <si>
    <t># less than 201</t>
  </si>
  <si>
    <t># less than 115</t>
  </si>
  <si>
    <t>animation</t>
  </si>
  <si>
    <t>audio</t>
  </si>
  <si>
    <t>fiction</t>
  </si>
  <si>
    <t>jazz</t>
  </si>
  <si>
    <t>mobile games</t>
  </si>
  <si>
    <t>photography books</t>
  </si>
  <si>
    <t>radio &amp; podcasts</t>
  </si>
  <si>
    <t>science fiction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</si>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</sst>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[$-409]d\-mmm\-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charset val="1"/>
    </font>
    <font>
      <sz val="12"/>
      <color theme="1"/>
      <name val="Calibri"/>
      <scheme val="minor"/>
    </font>
    <font>
      <sz val="12"/>
      <color rgb="FF444444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9" fontId="0" fillId="0" borderId="0" xfId="0" applyNumberFormat="1"/>
    <xf numFmtId="9" fontId="16" fillId="0" borderId="0" xfId="0" applyNumberFormat="1" applyFont="1" applyAlignment="1">
      <alignment horizontal="center"/>
    </xf>
    <xf numFmtId="0" fontId="0" fillId="0" borderId="0" xfId="0" pivotButton="1"/>
    <xf numFmtId="0" fontId="18" fillId="0" borderId="0" xfId="0" applyFont="1"/>
    <xf numFmtId="14" fontId="20" fillId="0" borderId="0" xfId="0" quotePrefix="1" applyNumberFormat="1" applyFont="1"/>
    <xf numFmtId="14" fontId="19" fillId="0" borderId="0" xfId="0" applyNumberFormat="1" applyFont="1"/>
    <xf numFmtId="14" fontId="18" fillId="0" borderId="0" xfId="0" applyNumberFormat="1" applyFon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20" fillId="0" borderId="0" xfId="0" quotePrefix="1" applyFont="1"/>
    <xf numFmtId="0" fontId="19" fillId="0" borderId="0" xfId="0" applyFont="1"/>
    <xf numFmtId="0" fontId="16" fillId="0" borderId="0" xfId="0" applyFont="1"/>
    <xf numFmtId="9" fontId="16" fillId="0" borderId="0" xfId="0" applyNumberFormat="1" applyFont="1"/>
    <xf numFmtId="3" fontId="0" fillId="0" borderId="0" xfId="0" applyNumberFormat="1"/>
    <xf numFmtId="39" fontId="16" fillId="0" borderId="0" xfId="42" applyNumberFormat="1" applyFont="1"/>
    <xf numFmtId="39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 patternType="solid"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 patternType="solid"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 patternType="solid">
          <bgColor theme="1" tint="4.9989318521683403E-2"/>
        </patternFill>
      </fill>
    </dxf>
    <dxf>
      <font>
        <color theme="5" tint="0.79998168889431442"/>
      </font>
      <fill>
        <patternFill patternType="solid">
          <bgColor rgb="FFC00000"/>
        </patternFill>
      </fill>
    </dxf>
    <dxf>
      <font>
        <color theme="9" tint="0.79998168889431442"/>
      </font>
      <fill>
        <patternFill patternType="solid">
          <bgColor rgb="FF00B050"/>
        </patternFill>
      </fill>
    </dxf>
    <dxf>
      <font>
        <color theme="4" tint="0.79998168889431442"/>
      </font>
      <fill>
        <patternFill patternType="solid"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[Pigman_CrowdfundingBook.xlsx]Per_category!PivotTable1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 Filtered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9-4F2B-8B44-5B8111EE4DE0}"/>
            </c:ext>
          </c:extLst>
        </c:ser>
        <c:ser>
          <c:idx val="1"/>
          <c:order val="1"/>
          <c:tx>
            <c:strRef>
              <c:f>Per_category!$C$3:$C$4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99-4F2B-8B44-5B8111EE4DE0}"/>
            </c:ext>
          </c:extLst>
        </c:ser>
        <c:ser>
          <c:idx val="2"/>
          <c:order val="2"/>
          <c:tx>
            <c:strRef>
              <c:f>Per_category!$D$3:$D$4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99-4F2B-8B44-5B8111EE4DE0}"/>
            </c:ext>
          </c:extLst>
        </c:ser>
        <c:ser>
          <c:idx val="3"/>
          <c:order val="3"/>
          <c:tx>
            <c:strRef>
              <c:f>Per_category!$E$3:$E$4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99-4F2B-8B44-5B8111EE4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7879"/>
        <c:axId val="1298375"/>
      </c:barChart>
      <c:catAx>
        <c:axId val="1297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375"/>
        <c:crosses val="autoZero"/>
        <c:auto val="1"/>
        <c:lblAlgn val="ctr"/>
        <c:lblOffset val="100"/>
        <c:noMultiLvlLbl val="0"/>
      </c:catAx>
      <c:valAx>
        <c:axId val="1298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Projects</a:t>
                </a:r>
              </a:p>
            </c:rich>
          </c:tx>
          <c:layout>
            <c:manualLayout>
              <c:xMode val="edge"/>
              <c:yMode val="edge"/>
              <c:x val="1.5565932844118301E-2"/>
              <c:y val="0.26105763988395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[Pigman_CrowdfundingBook.xlsx]Per_sub_category!PivotTable1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 Filtered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Per_sub_category!$B$3:$B$4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Per_sub_category!$A$5:$A$29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C-473E-96EE-E0BADBB26049}"/>
            </c:ext>
          </c:extLst>
        </c:ser>
        <c:ser>
          <c:idx val="1"/>
          <c:order val="1"/>
          <c:tx>
            <c:strRef>
              <c:f>Per_sub_category!$C$3:$C$4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Per_sub_category!$A$5:$A$29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6C-473E-96EE-E0BADBB26049}"/>
            </c:ext>
          </c:extLst>
        </c:ser>
        <c:ser>
          <c:idx val="2"/>
          <c:order val="2"/>
          <c:tx>
            <c:strRef>
              <c:f>Per_sub_category!$D$3:$D$4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Per_sub_category!$A$5:$A$29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6C-473E-96EE-E0BADBB26049}"/>
            </c:ext>
          </c:extLst>
        </c:ser>
        <c:ser>
          <c:idx val="3"/>
          <c:order val="3"/>
          <c:tx>
            <c:strRef>
              <c:f>Per_sub_category!$E$3:$E$4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Per_sub_category!$A$5:$A$29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6C-473E-96EE-E0BADBB2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731223"/>
        <c:axId val="237743623"/>
      </c:barChart>
      <c:catAx>
        <c:axId val="237731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43623"/>
        <c:crosses val="autoZero"/>
        <c:auto val="1"/>
        <c:lblAlgn val="ctr"/>
        <c:lblOffset val="100"/>
        <c:noMultiLvlLbl val="0"/>
      </c:catAx>
      <c:valAx>
        <c:axId val="237743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31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[Pigman_CrowdfundingBook.xlsx]Per_date!PivotTable1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Date Filtered by Category</a:t>
            </a:r>
            <a:r>
              <a:rPr lang="en-US" baseline="0"/>
              <a:t> and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rgbClr val="A5A5A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Per_date!$B$4:$B$5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Per_date!$A$6:$A$18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Per_date!$B$6:$B$18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90-4A0B-84F7-43D403F35045}"/>
            </c:ext>
          </c:extLst>
        </c:ser>
        <c:ser>
          <c:idx val="1"/>
          <c:order val="1"/>
          <c:tx>
            <c:strRef>
              <c:f>Per_date!$C$4:$C$5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Per_date!$A$6:$A$18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Per_date!$C$6:$C$18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C-4F39-863A-6C1754072A11}"/>
            </c:ext>
          </c:extLst>
        </c:ser>
        <c:ser>
          <c:idx val="2"/>
          <c:order val="2"/>
          <c:tx>
            <c:strRef>
              <c:f>Per_date!$D$4:$D$5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A5A5A5"/>
                </a:solidFill>
                <a:prstDash val="solid"/>
              </a:ln>
              <a:effectLst/>
            </c:spPr>
          </c:marker>
          <c:cat>
            <c:strRef>
              <c:f>Per_date!$A$6:$A$18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Per_date!$D$6:$D$18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C-4F39-863A-6C1754072A11}"/>
            </c:ext>
          </c:extLst>
        </c:ser>
        <c:ser>
          <c:idx val="3"/>
          <c:order val="3"/>
          <c:tx>
            <c:strRef>
              <c:f>Per_date!$E$4:$E$5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Per_date!$A$6:$A$18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Per_date!$E$6:$E$18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C-4F39-863A-6C1754072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695784"/>
        <c:axId val="1561705704"/>
      </c:lineChart>
      <c:catAx>
        <c:axId val="1561695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705704"/>
        <c:crosses val="autoZero"/>
        <c:auto val="1"/>
        <c:lblAlgn val="ctr"/>
        <c:lblOffset val="100"/>
        <c:noMultiLvlLbl val="0"/>
      </c:catAx>
      <c:valAx>
        <c:axId val="156170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Projects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8746338605741066E-2"/>
              <c:y val="0.31887849956255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69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Percent Outcome per Goal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Per_goal_range!$F$1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Per_goal_range!$A$2:$A$13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Per_goal_range!$F$2:$F$13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F5-487C-B9D2-B293C02CD8E0}"/>
            </c:ext>
          </c:extLst>
        </c:ser>
        <c:ser>
          <c:idx val="5"/>
          <c:order val="1"/>
          <c:tx>
            <c:strRef>
              <c:f>Per_goal_range!$G$1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Per_goal_range!$A$2:$A$13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Per_goal_range!$G$2:$G$13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F5-487C-B9D2-B293C02CD8E0}"/>
            </c:ext>
          </c:extLst>
        </c:ser>
        <c:ser>
          <c:idx val="6"/>
          <c:order val="2"/>
          <c:tx>
            <c:strRef>
              <c:f>Per_goal_range!$H$1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Per_goal_range!$A$2:$A$13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Per_goal_range!$H$2:$H$13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F5-487C-B9D2-B293C02CD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532039"/>
        <c:axId val="1115517159"/>
      </c:lineChart>
      <c:catAx>
        <c:axId val="1115532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Goal</a:t>
                </a:r>
                <a:r>
                  <a:rPr lang="en-US" b="1" baseline="0"/>
                  <a:t> Range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17159"/>
        <c:crosses val="autoZero"/>
        <c:auto val="1"/>
        <c:lblAlgn val="ctr"/>
        <c:lblOffset val="100"/>
        <c:noMultiLvlLbl val="0"/>
      </c:catAx>
      <c:valAx>
        <c:axId val="1115517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  <a:r>
                  <a:rPr lang="en-US" b="1" baseline="0"/>
                  <a:t> of Outcome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32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28575</xdr:rowOff>
    </xdr:from>
    <xdr:to>
      <xdr:col>15</xdr:col>
      <xdr:colOff>85725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117B4-D28F-C4C6-F545-87441A169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822960</xdr:colOff>
      <xdr:row>2</xdr:row>
      <xdr:rowOff>40005</xdr:rowOff>
    </xdr:from>
    <xdr:to>
      <xdr:col>15</xdr:col>
      <xdr:colOff>97155</xdr:colOff>
      <xdr:row>22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127BF1-BA17-A088-56BF-5033B835C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104775</xdr:rowOff>
    </xdr:from>
    <xdr:to>
      <xdr:col>9</xdr:col>
      <xdr:colOff>19050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A2F7D-C6EE-576D-286F-7BC477025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123824</xdr:rowOff>
    </xdr:from>
    <xdr:to>
      <xdr:col>10</xdr:col>
      <xdr:colOff>304800</xdr:colOff>
      <xdr:row>41</xdr:row>
      <xdr:rowOff>121919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67349-A93E-B9E2-4938-8A8480DA4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180975</xdr:rowOff>
    </xdr:from>
    <xdr:to>
      <xdr:col>16</xdr:col>
      <xdr:colOff>419100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29915D-C95C-B272-DD3F-CBFE58109AD3}"/>
            </a:ext>
          </a:extLst>
        </xdr:cNvPr>
        <xdr:cNvSpPr txBox="1"/>
      </xdr:nvSpPr>
      <xdr:spPr>
        <a:xfrm>
          <a:off x="10372725" y="180975"/>
          <a:ext cx="3162300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 think it would be better to use the median value because 50% of the projects had 201 backers or less for successful campaigns and also 50% for the 115 backers or less for the failed campaigns. This tells me that a larger portion of projects are represented by the median rather than the mean.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variability in successful and failed campaigns appears to be quite similar. The values for standard deviation and variance vs number of projects seems pretty proportional between the two.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anda  Pigman" id="{7ECAFF4B-6AD3-4712-ADC2-C7E1E89F2F57}" userId="S::apigman@learnwelleducation.com::b350459b-339c-4084-8ed2-bf19fbb2234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03.470212962966" createdVersion="8" refreshedVersion="8" minRefreshableVersion="3" recordCount="1000" xr:uid="{5A7CA0A3-184C-4158-9A62-108634A1FE71}">
  <cacheSource type="worksheet">
    <worksheetSource ref="A1:Z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/>
    </cacheField>
    <cacheField name="month_created_conversion" numFmtId="0">
      <sharedItems containsSemiMixedTypes="0" containsString="0" containsNumber="1" containsInteger="1" minValue="1" maxValue="12"/>
    </cacheField>
    <cacheField name="month_created_no_formula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year_created_conversion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month_ended_conversion" numFmtId="0">
      <sharedItems containsSemiMixedTypes="0" containsString="0" containsNumber="1" containsInteger="1" minValue="1" maxValue="12"/>
    </cacheField>
    <cacheField name="month_ended_no_formula" numFmtId="0">
      <sharedItems/>
    </cacheField>
    <cacheField name="year_ended_conversion" numFmtId="0">
      <sharedItems containsSemiMixedTypes="0" containsString="0" containsNumber="1" containsInteger="1" minValue="2010" maxValue="2020"/>
    </cacheField>
    <cacheField name="staff_pick" numFmtId="0">
      <sharedItems/>
    </cacheField>
    <cacheField name="spotlight" numFmtId="0">
      <sharedItems/>
    </cacheField>
    <cacheField name="category &amp; sub_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1"/>
    <x v="0"/>
    <x v="0"/>
    <n v="1450159200"/>
    <d v="2015-12-15T06:00:00"/>
    <n v="12"/>
    <s v="Dec"/>
    <n v="2015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8"/>
    <x v="1"/>
    <x v="1"/>
    <n v="1408597200"/>
    <d v="2014-08-21T05:00:00"/>
    <n v="8"/>
    <s v="Aug"/>
    <n v="2014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1"/>
    <x v="0"/>
    <x v="2"/>
    <n v="1384840800"/>
    <d v="2013-11-19T06:00:00"/>
    <n v="11"/>
    <s v="Nov"/>
    <n v="2013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n v="8"/>
    <x v="1"/>
    <x v="3"/>
    <n v="1568955600"/>
    <d v="2019-09-20T05:00:00"/>
    <n v="9"/>
    <s v="Sep"/>
    <n v="2019"/>
    <b v="0"/>
    <b v="0"/>
    <s v="music/rock"/>
    <x v="1"/>
    <x v="1"/>
  </r>
  <r>
    <n v="4"/>
    <s v="Larson-Little"/>
    <s v="Proactive foreground core"/>
    <n v="7600"/>
    <n v="5265"/>
    <n v="0.69276315789473686"/>
    <x v="0"/>
    <n v="0"/>
    <n v="0"/>
    <x v="1"/>
    <s v="USD"/>
    <n v="1547964000"/>
    <d v="2019-01-20T06:00:00"/>
    <n v="1"/>
    <x v="2"/>
    <x v="3"/>
    <n v="1548309600"/>
    <d v="2019-01-24T06:00:00"/>
    <n v="1"/>
    <s v="Jan"/>
    <n v="2019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8"/>
    <x v="1"/>
    <x v="4"/>
    <n v="1347080400"/>
    <d v="2012-09-08T05:00:00"/>
    <n v="9"/>
    <s v="Sep"/>
    <n v="2012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9"/>
    <x v="3"/>
    <x v="5"/>
    <n v="1505365200"/>
    <d v="2017-09-14T05:00:00"/>
    <n v="9"/>
    <s v="Sep"/>
    <n v="2017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8"/>
    <x v="1"/>
    <x v="0"/>
    <n v="1439614800"/>
    <d v="2015-08-15T05:00:00"/>
    <n v="8"/>
    <s v="Aug"/>
    <n v="2015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8"/>
    <x v="1"/>
    <x v="6"/>
    <n v="1281502800"/>
    <d v="2010-08-11T05:00:00"/>
    <n v="8"/>
    <s v="Aug"/>
    <n v="201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9"/>
    <x v="3"/>
    <x v="2"/>
    <n v="1383804000"/>
    <d v="2013-11-07T06:00:00"/>
    <n v="11"/>
    <s v="Nov"/>
    <n v="2013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8"/>
    <x v="1"/>
    <x v="6"/>
    <n v="1285909200"/>
    <d v="2010-10-01T05:00:00"/>
    <n v="10"/>
    <s v="Oct"/>
    <n v="20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9"/>
    <x v="3"/>
    <x v="6"/>
    <n v="1285563600"/>
    <d v="2010-09-27T05:00:00"/>
    <n v="9"/>
    <s v="Sep"/>
    <n v="201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0"/>
    <x v="4"/>
    <x v="3"/>
    <n v="1572411600"/>
    <d v="2019-10-30T05:00:00"/>
    <n v="10"/>
    <s v="Oct"/>
    <n v="201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6"/>
    <x v="5"/>
    <x v="7"/>
    <n v="1466658000"/>
    <d v="2016-06-23T05:00:00"/>
    <n v="6"/>
    <s v="Jun"/>
    <n v="2016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3"/>
    <x v="6"/>
    <x v="4"/>
    <n v="1333342800"/>
    <d v="2012-04-02T05:00:00"/>
    <n v="4"/>
    <s v="Apr"/>
    <n v="2012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2"/>
    <x v="7"/>
    <x v="3"/>
    <n v="1576303200"/>
    <d v="2019-12-14T06:00:00"/>
    <n v="12"/>
    <s v="Dec"/>
    <n v="2019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"/>
    <x v="2"/>
    <x v="1"/>
    <n v="1392271200"/>
    <d v="2014-02-13T06:00:00"/>
    <n v="2"/>
    <s v="Feb"/>
    <n v="2014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"/>
    <x v="2"/>
    <x v="8"/>
    <n v="1294898400"/>
    <d v="2011-01-13T06:00:00"/>
    <n v="1"/>
    <s v="Jan"/>
    <n v="2011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9"/>
    <x v="3"/>
    <x v="9"/>
    <n v="1537074000"/>
    <d v="2018-09-16T05:00:00"/>
    <n v="9"/>
    <s v="Sep"/>
    <n v="20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3"/>
    <x v="6"/>
    <x v="3"/>
    <n v="1553490000"/>
    <d v="2019-03-25T05:00:00"/>
    <n v="3"/>
    <s v="Mar"/>
    <n v="20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7"/>
    <x v="8"/>
    <x v="1"/>
    <n v="1406523600"/>
    <d v="2014-07-28T05:00:00"/>
    <n v="7"/>
    <s v="Jul"/>
    <n v="20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8"/>
    <x v="1"/>
    <x v="8"/>
    <n v="1316322000"/>
    <d v="2011-09-18T05:00:00"/>
    <n v="9"/>
    <s v="Sep"/>
    <n v="201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4"/>
    <x v="9"/>
    <x v="9"/>
    <n v="1524027600"/>
    <d v="2018-04-18T05:00:00"/>
    <n v="4"/>
    <s v="Apr"/>
    <n v="2018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2"/>
    <x v="10"/>
    <x v="3"/>
    <n v="1554699600"/>
    <d v="2019-04-08T05:00:00"/>
    <n v="4"/>
    <s v="Apr"/>
    <n v="2019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6"/>
    <x v="5"/>
    <x v="1"/>
    <n v="1403499600"/>
    <d v="2014-06-23T05:00:00"/>
    <n v="6"/>
    <s v="Jun"/>
    <n v="201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5"/>
    <x v="11"/>
    <x v="8"/>
    <n v="1307422800"/>
    <d v="2011-06-07T05:00:00"/>
    <n v="6"/>
    <s v="Jun"/>
    <n v="2011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7"/>
    <x v="8"/>
    <x v="9"/>
    <n v="1535346000"/>
    <d v="2018-08-27T05:00:00"/>
    <n v="8"/>
    <s v="Aug"/>
    <n v="2018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0"/>
    <x v="4"/>
    <x v="0"/>
    <n v="1444539600"/>
    <d v="2015-10-11T05:00:00"/>
    <n v="10"/>
    <s v="Oct"/>
    <n v="2015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2"/>
    <x v="10"/>
    <x v="6"/>
    <n v="1267682400"/>
    <d v="2010-03-04T06:00:00"/>
    <n v="3"/>
    <s v="Mar"/>
    <n v="201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7"/>
    <x v="8"/>
    <x v="9"/>
    <n v="1535518800"/>
    <d v="2018-08-29T05:00:00"/>
    <n v="8"/>
    <s v="Aug"/>
    <n v="2018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5"/>
    <x v="11"/>
    <x v="3"/>
    <n v="1559106000"/>
    <d v="2019-05-29T05:00:00"/>
    <n v="5"/>
    <s v="May"/>
    <n v="2019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"/>
    <x v="2"/>
    <x v="7"/>
    <n v="1454392800"/>
    <d v="2016-02-02T06:00:00"/>
    <n v="2"/>
    <s v="Feb"/>
    <n v="2016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"/>
    <x v="2"/>
    <x v="9"/>
    <n v="1517896800"/>
    <d v="2018-02-06T06:00:00"/>
    <n v="2"/>
    <s v="Feb"/>
    <n v="2018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0"/>
    <x v="4"/>
    <x v="1"/>
    <n v="1415685600"/>
    <d v="2014-11-11T06:00:00"/>
    <n v="11"/>
    <s v="Nov"/>
    <n v="2014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3"/>
    <x v="6"/>
    <x v="5"/>
    <n v="1490677200"/>
    <d v="2017-03-28T05:00:00"/>
    <n v="3"/>
    <s v="Mar"/>
    <n v="2017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"/>
    <x v="2"/>
    <x v="3"/>
    <n v="1551506400"/>
    <d v="2019-03-02T06:00:00"/>
    <n v="3"/>
    <s v="Mar"/>
    <n v="2019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2"/>
    <x v="10"/>
    <x v="8"/>
    <n v="1300856400"/>
    <d v="2011-03-23T05:00:00"/>
    <n v="3"/>
    <s v="Mar"/>
    <n v="2011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0"/>
    <x v="4"/>
    <x v="3"/>
    <n v="1573192800"/>
    <d v="2019-11-08T06:00:00"/>
    <n v="11"/>
    <s v="Nov"/>
    <n v="2019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0"/>
    <x v="4"/>
    <x v="6"/>
    <n v="1287810000"/>
    <d v="2010-10-23T05:00:00"/>
    <n v="10"/>
    <s v="Oct"/>
    <n v="201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2"/>
    <x v="10"/>
    <x v="2"/>
    <n v="1362978000"/>
    <d v="2013-03-11T05:00:00"/>
    <n v="3"/>
    <s v="Mar"/>
    <n v="2013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6"/>
    <x v="5"/>
    <x v="6"/>
    <n v="1277355600"/>
    <d v="2010-06-24T05:00:00"/>
    <n v="6"/>
    <s v="Jun"/>
    <n v="201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9"/>
    <x v="3"/>
    <x v="4"/>
    <n v="1348981200"/>
    <d v="2012-09-30T05:00:00"/>
    <n v="9"/>
    <s v="Sep"/>
    <n v="2012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7"/>
    <x v="8"/>
    <x v="8"/>
    <n v="1310533200"/>
    <d v="2011-07-13T05:00:00"/>
    <n v="7"/>
    <s v="Jul"/>
    <n v="2011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7"/>
    <x v="8"/>
    <x v="1"/>
    <n v="1407560400"/>
    <d v="2014-08-09T05:00:00"/>
    <n v="8"/>
    <s v="Aug"/>
    <n v="2014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3"/>
    <x v="6"/>
    <x v="3"/>
    <n v="1552885200"/>
    <d v="2019-03-18T05:00:00"/>
    <n v="3"/>
    <s v="Mar"/>
    <n v="2019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1"/>
    <x v="0"/>
    <x v="7"/>
    <n v="1479362400"/>
    <d v="2016-11-17T06:00:00"/>
    <n v="11"/>
    <s v="Nov"/>
    <n v="20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7"/>
    <x v="8"/>
    <x v="6"/>
    <n v="1280552400"/>
    <d v="2010-07-31T05:00:00"/>
    <n v="7"/>
    <s v="Jul"/>
    <n v="201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3"/>
    <x v="6"/>
    <x v="1"/>
    <n v="1398661200"/>
    <d v="2014-04-28T05:00:00"/>
    <n v="4"/>
    <s v="Apr"/>
    <n v="2014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6"/>
    <x v="5"/>
    <x v="0"/>
    <n v="1436245200"/>
    <d v="2015-07-07T05:00:00"/>
    <n v="7"/>
    <s v="Jul"/>
    <n v="2015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0"/>
    <x v="4"/>
    <x v="3"/>
    <n v="1575439200"/>
    <d v="2019-12-04T06:00:00"/>
    <n v="12"/>
    <s v="Dec"/>
    <n v="201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8"/>
    <x v="1"/>
    <x v="2"/>
    <n v="1377752400"/>
    <d v="2013-08-29T05:00:00"/>
    <n v="8"/>
    <s v="Aug"/>
    <n v="2013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3"/>
    <x v="6"/>
    <x v="4"/>
    <n v="1334206800"/>
    <d v="2012-04-12T05:00:00"/>
    <n v="4"/>
    <s v="Apr"/>
    <n v="2012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9"/>
    <x v="3"/>
    <x v="6"/>
    <n v="1284872400"/>
    <d v="2010-09-19T05:00:00"/>
    <n v="9"/>
    <s v="Sep"/>
    <n v="201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5"/>
    <x v="11"/>
    <x v="1"/>
    <n v="1403931600"/>
    <d v="2014-06-28T05:00:00"/>
    <n v="6"/>
    <s v="Jun"/>
    <n v="2014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3"/>
    <x v="6"/>
    <x v="9"/>
    <n v="1521262800"/>
    <d v="2018-03-17T05:00:00"/>
    <n v="3"/>
    <s v="Mar"/>
    <n v="201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7"/>
    <x v="8"/>
    <x v="9"/>
    <n v="1533358800"/>
    <d v="2018-08-04T05:00:00"/>
    <n v="8"/>
    <s v="Aug"/>
    <n v="2018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"/>
    <x v="2"/>
    <x v="0"/>
    <n v="1421474400"/>
    <d v="2015-01-17T06:00:00"/>
    <n v="1"/>
    <s v="Jan"/>
    <n v="2015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9"/>
    <x v="3"/>
    <x v="5"/>
    <n v="1505278800"/>
    <d v="2017-09-13T05:00:00"/>
    <n v="9"/>
    <s v="Sep"/>
    <n v="201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9"/>
    <x v="3"/>
    <x v="0"/>
    <n v="1443934800"/>
    <d v="2015-10-04T05:00:00"/>
    <n v="10"/>
    <s v="Oct"/>
    <n v="201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6"/>
    <x v="5"/>
    <x v="5"/>
    <n v="1498539600"/>
    <d v="2017-06-27T05:00:00"/>
    <n v="6"/>
    <s v="Jun"/>
    <n v="2017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7"/>
    <x v="8"/>
    <x v="4"/>
    <n v="1342760400"/>
    <d v="2012-07-20T05:00:00"/>
    <n v="7"/>
    <s v="Jul"/>
    <n v="2012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2"/>
    <x v="10"/>
    <x v="8"/>
    <n v="1301720400"/>
    <d v="2011-04-02T05:00:00"/>
    <n v="4"/>
    <s v="Apr"/>
    <n v="201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6"/>
    <x v="5"/>
    <x v="0"/>
    <n v="1433566800"/>
    <d v="2015-06-06T05:00:00"/>
    <n v="6"/>
    <s v="Jun"/>
    <n v="201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4"/>
    <x v="9"/>
    <x v="5"/>
    <n v="1493874000"/>
    <d v="2017-05-04T05:00:00"/>
    <n v="5"/>
    <s v="May"/>
    <n v="2017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7"/>
    <x v="8"/>
    <x v="9"/>
    <n v="1531803600"/>
    <d v="2018-07-17T05:00:00"/>
    <n v="7"/>
    <s v="Jul"/>
    <n v="2018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"/>
    <x v="2"/>
    <x v="8"/>
    <n v="1296712800"/>
    <d v="2011-02-03T06:00:00"/>
    <n v="2"/>
    <s v="Feb"/>
    <n v="2011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4"/>
    <x v="9"/>
    <x v="0"/>
    <n v="1428901200"/>
    <d v="2015-04-13T05:00:00"/>
    <n v="4"/>
    <s v="Apr"/>
    <n v="2015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"/>
    <x v="2"/>
    <x v="6"/>
    <n v="1264831200"/>
    <d v="2010-01-30T06:00:00"/>
    <n v="1"/>
    <s v="Jan"/>
    <n v="201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7"/>
    <x v="8"/>
    <x v="5"/>
    <n v="1505192400"/>
    <d v="2017-09-12T05:00:00"/>
    <n v="9"/>
    <s v="Sep"/>
    <n v="201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"/>
    <x v="7"/>
    <x v="6"/>
    <n v="1295676000"/>
    <d v="2011-01-22T06:00:00"/>
    <n v="1"/>
    <s v="Jan"/>
    <n v="2011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1"/>
    <x v="0"/>
    <x v="6"/>
    <n v="1292911200"/>
    <d v="2010-12-21T06:00:00"/>
    <n v="12"/>
    <s v="Dec"/>
    <n v="201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1"/>
    <x v="0"/>
    <x v="3"/>
    <n v="1575439200"/>
    <d v="2019-12-04T06:00:00"/>
    <n v="12"/>
    <s v="Dec"/>
    <n v="201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n v="7"/>
    <x v="8"/>
    <x v="0"/>
    <n v="1438837200"/>
    <d v="2015-08-06T05:00:00"/>
    <n v="8"/>
    <s v="Aug"/>
    <n v="2015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n v="11"/>
    <x v="0"/>
    <x v="7"/>
    <n v="1480485600"/>
    <d v="2016-11-30T06:00:00"/>
    <n v="11"/>
    <s v="Nov"/>
    <n v="201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n v="3"/>
    <x v="6"/>
    <x v="7"/>
    <n v="1459141200"/>
    <d v="2016-03-28T05:00:00"/>
    <n v="3"/>
    <s v="Mar"/>
    <n v="2016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n v="7"/>
    <x v="8"/>
    <x v="9"/>
    <n v="1532322000"/>
    <d v="2018-07-23T05:00:00"/>
    <n v="7"/>
    <s v="Jul"/>
    <n v="2018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n v="1"/>
    <x v="2"/>
    <x v="0"/>
    <n v="1426222800"/>
    <d v="2015-03-13T05:00:00"/>
    <n v="3"/>
    <s v="Mar"/>
    <n v="201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n v="9"/>
    <x v="3"/>
    <x v="6"/>
    <n v="1286773200"/>
    <d v="2010-10-11T05:00:00"/>
    <n v="10"/>
    <s v="Oct"/>
    <n v="201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n v="4"/>
    <x v="9"/>
    <x v="9"/>
    <n v="1523941200"/>
    <d v="2018-04-17T05:00:00"/>
    <n v="4"/>
    <s v="Apr"/>
    <n v="2018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n v="6"/>
    <x v="5"/>
    <x v="9"/>
    <n v="1529557200"/>
    <d v="2018-06-21T05:00:00"/>
    <n v="6"/>
    <s v="Jun"/>
    <n v="201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n v="8"/>
    <x v="1"/>
    <x v="5"/>
    <n v="1506574800"/>
    <d v="2017-09-28T05:00:00"/>
    <n v="9"/>
    <s v="Sep"/>
    <n v="2017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n v="11"/>
    <x v="0"/>
    <x v="5"/>
    <n v="1513576800"/>
    <d v="2017-12-18T06:00:00"/>
    <n v="12"/>
    <s v="Dec"/>
    <n v="2017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n v="1"/>
    <x v="2"/>
    <x v="3"/>
    <n v="1548309600"/>
    <d v="2019-01-24T06:00:00"/>
    <n v="1"/>
    <s v="Jan"/>
    <n v="2019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n v="7"/>
    <x v="8"/>
    <x v="7"/>
    <n v="1471582800"/>
    <d v="2016-08-19T05:00:00"/>
    <n v="8"/>
    <s v="Aug"/>
    <n v="2016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n v="7"/>
    <x v="8"/>
    <x v="4"/>
    <n v="1344315600"/>
    <d v="2012-08-07T05:00:00"/>
    <n v="8"/>
    <s v="Aug"/>
    <n v="201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n v="9"/>
    <x v="3"/>
    <x v="8"/>
    <n v="1316408400"/>
    <d v="2011-09-19T05:00:00"/>
    <n v="9"/>
    <s v="Sep"/>
    <n v="2011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n v="5"/>
    <x v="11"/>
    <x v="0"/>
    <n v="1431838800"/>
    <d v="2015-05-17T05:00:00"/>
    <n v="5"/>
    <s v="May"/>
    <n v="201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n v="3"/>
    <x v="6"/>
    <x v="8"/>
    <n v="1300510800"/>
    <d v="2011-03-19T05:00:00"/>
    <n v="3"/>
    <s v="Mar"/>
    <n v="2011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n v="4"/>
    <x v="9"/>
    <x v="0"/>
    <n v="1431061200"/>
    <d v="2015-05-08T05:00:00"/>
    <n v="5"/>
    <s v="May"/>
    <n v="2015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n v="4"/>
    <x v="9"/>
    <x v="6"/>
    <n v="1271480400"/>
    <d v="2010-04-17T05:00:00"/>
    <n v="4"/>
    <s v="Apr"/>
    <n v="201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n v="2"/>
    <x v="10"/>
    <x v="7"/>
    <n v="1456380000"/>
    <d v="2016-02-25T06:00:00"/>
    <n v="2"/>
    <s v="Feb"/>
    <n v="2016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n v="8"/>
    <x v="1"/>
    <x v="7"/>
    <n v="1472878800"/>
    <d v="2016-09-03T05:00:00"/>
    <n v="9"/>
    <s v="Sep"/>
    <n v="2016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n v="6"/>
    <x v="5"/>
    <x v="6"/>
    <n v="1277355600"/>
    <d v="2010-06-24T05:00:00"/>
    <n v="6"/>
    <s v="Jun"/>
    <n v="201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n v="10"/>
    <x v="4"/>
    <x v="4"/>
    <n v="1351054800"/>
    <d v="2012-10-24T05:00:00"/>
    <n v="10"/>
    <s v="Oct"/>
    <n v="2012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n v="4"/>
    <x v="9"/>
    <x v="3"/>
    <n v="1555563600"/>
    <d v="2019-04-18T05:00:00"/>
    <n v="4"/>
    <s v="Apr"/>
    <n v="2019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n v="10"/>
    <x v="4"/>
    <x v="3"/>
    <n v="1571634000"/>
    <d v="2019-10-21T05:00:00"/>
    <n v="10"/>
    <s v="Oct"/>
    <n v="2019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n v="3"/>
    <x v="6"/>
    <x v="8"/>
    <n v="1300856400"/>
    <d v="2011-03-23T05:00:00"/>
    <n v="3"/>
    <s v="Mar"/>
    <n v="2011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n v="6"/>
    <x v="5"/>
    <x v="0"/>
    <n v="1439874000"/>
    <d v="2015-08-18T05:00:00"/>
    <n v="8"/>
    <s v="Aug"/>
    <n v="2015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n v="7"/>
    <x v="8"/>
    <x v="0"/>
    <n v="1438318800"/>
    <d v="2015-07-31T05:00:00"/>
    <n v="7"/>
    <s v="Jul"/>
    <n v="2015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n v="11"/>
    <x v="0"/>
    <x v="1"/>
    <n v="1419400800"/>
    <d v="2014-12-24T06:00:00"/>
    <n v="12"/>
    <s v="Dec"/>
    <n v="2014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n v="10"/>
    <x v="4"/>
    <x v="8"/>
    <n v="1320555600"/>
    <d v="2011-11-06T05:00:00"/>
    <n v="11"/>
    <s v="Nov"/>
    <n v="2011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n v="2"/>
    <x v="10"/>
    <x v="0"/>
    <n v="1425103200"/>
    <d v="2015-02-28T06:00:00"/>
    <n v="2"/>
    <s v="Feb"/>
    <n v="2015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n v="5"/>
    <x v="11"/>
    <x v="9"/>
    <n v="1526878800"/>
    <d v="2018-05-21T05:00:00"/>
    <n v="5"/>
    <s v="May"/>
    <n v="201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n v="10"/>
    <x v="4"/>
    <x v="6"/>
    <n v="1288674000"/>
    <d v="2010-11-02T05:00:00"/>
    <n v="11"/>
    <s v="Nov"/>
    <n v="201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n v="5"/>
    <x v="11"/>
    <x v="5"/>
    <n v="1495602000"/>
    <d v="2017-05-24T05:00:00"/>
    <n v="5"/>
    <s v="May"/>
    <n v="2017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n v="4"/>
    <x v="9"/>
    <x v="2"/>
    <n v="1366434000"/>
    <d v="2013-04-20T05:00:00"/>
    <n v="4"/>
    <s v="Apr"/>
    <n v="2013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n v="9"/>
    <x v="3"/>
    <x v="3"/>
    <n v="1568350800"/>
    <d v="2019-09-13T05:00:00"/>
    <n v="9"/>
    <s v="Sep"/>
    <n v="2019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n v="4"/>
    <x v="9"/>
    <x v="9"/>
    <n v="1525928400"/>
    <d v="2018-05-10T05:00:00"/>
    <n v="5"/>
    <s v="May"/>
    <n v="2018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n v="4"/>
    <x v="9"/>
    <x v="4"/>
    <n v="1336885200"/>
    <d v="2012-05-13T05:00:00"/>
    <n v="5"/>
    <s v="May"/>
    <n v="201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n v="1"/>
    <x v="2"/>
    <x v="1"/>
    <n v="1389679200"/>
    <d v="2014-01-14T06:00:00"/>
    <n v="1"/>
    <s v="Jan"/>
    <n v="2014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n v="9"/>
    <x v="3"/>
    <x v="9"/>
    <n v="1538283600"/>
    <d v="2018-09-30T05:00:00"/>
    <n v="9"/>
    <s v="Sep"/>
    <n v="2018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n v="9"/>
    <x v="3"/>
    <x v="4"/>
    <n v="1348808400"/>
    <d v="2012-09-28T05:00:00"/>
    <n v="9"/>
    <s v="Sep"/>
    <n v="2012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n v="8"/>
    <x v="1"/>
    <x v="1"/>
    <n v="1410152400"/>
    <d v="2014-09-08T05:00:00"/>
    <n v="9"/>
    <s v="Sep"/>
    <n v="2014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n v="9"/>
    <x v="3"/>
    <x v="5"/>
    <n v="1505797200"/>
    <d v="2017-09-19T05:00:00"/>
    <n v="9"/>
    <s v="Sep"/>
    <n v="2017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n v="4"/>
    <x v="9"/>
    <x v="3"/>
    <n v="1554872400"/>
    <d v="2019-04-10T05:00:00"/>
    <n v="4"/>
    <s v="Apr"/>
    <n v="2019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n v="11"/>
    <x v="0"/>
    <x v="5"/>
    <n v="1513922400"/>
    <d v="2017-12-22T06:00:00"/>
    <n v="12"/>
    <s v="Dec"/>
    <n v="2017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n v="9"/>
    <x v="3"/>
    <x v="0"/>
    <n v="1442638800"/>
    <d v="2015-09-19T05:00:00"/>
    <n v="9"/>
    <s v="Sep"/>
    <n v="201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n v="9"/>
    <x v="3"/>
    <x v="8"/>
    <n v="1317186000"/>
    <d v="2011-09-28T05:00:00"/>
    <n v="9"/>
    <s v="Sep"/>
    <n v="2011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n v="1"/>
    <x v="2"/>
    <x v="1"/>
    <n v="1391234400"/>
    <d v="2014-02-01T06:00:00"/>
    <n v="2"/>
    <s v="Feb"/>
    <n v="20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n v="6"/>
    <x v="5"/>
    <x v="1"/>
    <n v="1404363600"/>
    <d v="2014-07-03T05:00:00"/>
    <n v="7"/>
    <s v="Jul"/>
    <n v="2014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n v="4"/>
    <x v="9"/>
    <x v="0"/>
    <n v="1429592400"/>
    <d v="2015-04-21T05:00:00"/>
    <n v="4"/>
    <s v="Apr"/>
    <n v="2015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n v="10"/>
    <x v="4"/>
    <x v="1"/>
    <n v="1413608400"/>
    <d v="2014-10-18T05:00:00"/>
    <n v="10"/>
    <s v="Oct"/>
    <n v="2014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n v="11"/>
    <x v="0"/>
    <x v="1"/>
    <n v="1419400800"/>
    <d v="2014-12-24T06:00:00"/>
    <n v="12"/>
    <s v="Dec"/>
    <n v="2014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n v="11"/>
    <x v="0"/>
    <x v="0"/>
    <n v="1448604000"/>
    <d v="2015-11-27T06:00:00"/>
    <n v="11"/>
    <s v="Nov"/>
    <n v="2015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n v="5"/>
    <x v="11"/>
    <x v="3"/>
    <n v="1562302800"/>
    <d v="2019-07-05T05:00:00"/>
    <n v="7"/>
    <s v="Jul"/>
    <n v="20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n v="9"/>
    <x v="3"/>
    <x v="9"/>
    <n v="1537678800"/>
    <d v="2018-09-23T05:00:00"/>
    <n v="9"/>
    <s v="Sep"/>
    <n v="2018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n v="8"/>
    <x v="1"/>
    <x v="7"/>
    <n v="1473570000"/>
    <d v="2016-09-11T05:00:00"/>
    <n v="9"/>
    <s v="Sep"/>
    <n v="2016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n v="5"/>
    <x v="11"/>
    <x v="6"/>
    <n v="1273899600"/>
    <d v="2010-05-15T05:00:00"/>
    <n v="5"/>
    <s v="May"/>
    <n v="201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n v="8"/>
    <x v="1"/>
    <x v="6"/>
    <n v="1284008400"/>
    <d v="2010-09-09T05:00:00"/>
    <n v="9"/>
    <s v="Sep"/>
    <n v="201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n v="2"/>
    <x v="10"/>
    <x v="0"/>
    <n v="1425103200"/>
    <d v="2015-02-28T06:00:00"/>
    <n v="2"/>
    <s v="Feb"/>
    <n v="2015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n v="10"/>
    <x v="4"/>
    <x v="8"/>
    <n v="1320991200"/>
    <d v="2011-11-11T06:00:00"/>
    <n v="11"/>
    <s v="Nov"/>
    <n v="2011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n v="11"/>
    <x v="0"/>
    <x v="2"/>
    <n v="1386828000"/>
    <d v="2013-12-12T06:00:00"/>
    <n v="12"/>
    <s v="Dec"/>
    <n v="2013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n v="1"/>
    <x v="2"/>
    <x v="9"/>
    <n v="1517119200"/>
    <d v="2018-01-28T06:00:00"/>
    <n v="1"/>
    <s v="Jan"/>
    <n v="2018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n v="8"/>
    <x v="1"/>
    <x v="8"/>
    <n v="1315026000"/>
    <d v="2011-09-03T05:00:00"/>
    <n v="9"/>
    <s v="Sep"/>
    <n v="2011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n v="6"/>
    <x v="5"/>
    <x v="8"/>
    <n v="1312693200"/>
    <d v="2011-08-07T05:00:00"/>
    <n v="8"/>
    <s v="Aug"/>
    <n v="2011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n v="3"/>
    <x v="6"/>
    <x v="2"/>
    <n v="1363064400"/>
    <d v="2013-03-12T05:00:00"/>
    <n v="3"/>
    <s v="Mar"/>
    <n v="2013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n v="6"/>
    <x v="5"/>
    <x v="1"/>
    <n v="1403154000"/>
    <d v="2014-06-19T05:00:00"/>
    <n v="6"/>
    <s v="Jun"/>
    <n v="2014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n v="10"/>
    <x v="4"/>
    <x v="6"/>
    <n v="1286859600"/>
    <d v="2010-10-12T05:00:00"/>
    <n v="10"/>
    <s v="Oct"/>
    <n v="201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n v="9"/>
    <x v="3"/>
    <x v="4"/>
    <n v="1349326800"/>
    <d v="2012-10-04T05:00:00"/>
    <n v="10"/>
    <s v="Oct"/>
    <n v="201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n v="4"/>
    <x v="9"/>
    <x v="0"/>
    <n v="1430974800"/>
    <d v="2015-05-07T05:00:00"/>
    <n v="5"/>
    <s v="May"/>
    <n v="2015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n v="2"/>
    <x v="10"/>
    <x v="9"/>
    <n v="1519970400"/>
    <d v="2018-03-02T06:00:00"/>
    <n v="3"/>
    <s v="Mar"/>
    <n v="2018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n v="6"/>
    <x v="5"/>
    <x v="0"/>
    <n v="1434603600"/>
    <d v="2015-06-18T05:00:00"/>
    <n v="6"/>
    <s v="Jun"/>
    <n v="201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n v="4"/>
    <x v="9"/>
    <x v="4"/>
    <n v="1337230800"/>
    <d v="2012-05-17T05:00:00"/>
    <n v="5"/>
    <s v="May"/>
    <n v="2012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n v="6"/>
    <x v="5"/>
    <x v="6"/>
    <n v="1279429200"/>
    <d v="2010-07-18T05:00:00"/>
    <n v="7"/>
    <s v="Jul"/>
    <n v="201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n v="6"/>
    <x v="5"/>
    <x v="3"/>
    <n v="1561438800"/>
    <d v="2019-06-25T05:00:00"/>
    <n v="6"/>
    <s v="Jun"/>
    <n v="201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n v="9"/>
    <x v="3"/>
    <x v="1"/>
    <n v="1410498000"/>
    <d v="2014-09-12T05:00:00"/>
    <n v="9"/>
    <s v="Sep"/>
    <n v="2014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n v="11"/>
    <x v="0"/>
    <x v="8"/>
    <n v="1322460000"/>
    <d v="2011-11-28T06:00:00"/>
    <n v="11"/>
    <s v="Nov"/>
    <n v="2011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n v="6"/>
    <x v="5"/>
    <x v="7"/>
    <n v="1466312400"/>
    <d v="2016-06-19T05:00:00"/>
    <n v="6"/>
    <s v="Jun"/>
    <n v="2016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n v="7"/>
    <x v="8"/>
    <x v="5"/>
    <n v="1501736400"/>
    <d v="2017-08-03T05:00:00"/>
    <n v="8"/>
    <s v="Aug"/>
    <n v="2017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n v="1"/>
    <x v="2"/>
    <x v="2"/>
    <n v="1361512800"/>
    <d v="2013-02-22T06:00:00"/>
    <n v="2"/>
    <s v="Feb"/>
    <n v="201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n v="12"/>
    <x v="7"/>
    <x v="9"/>
    <n v="1545026400"/>
    <d v="2018-12-17T06:00:00"/>
    <n v="12"/>
    <s v="Dec"/>
    <n v="2018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n v="6"/>
    <x v="5"/>
    <x v="1"/>
    <n v="1406696400"/>
    <d v="2014-07-30T05:00:00"/>
    <n v="7"/>
    <s v="Jul"/>
    <n v="2014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n v="2"/>
    <x v="10"/>
    <x v="5"/>
    <n v="1487916000"/>
    <d v="2017-02-24T06:00:00"/>
    <n v="2"/>
    <s v="Feb"/>
    <n v="2017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n v="10"/>
    <x v="4"/>
    <x v="4"/>
    <n v="1351141200"/>
    <d v="2012-10-25T05:00:00"/>
    <n v="10"/>
    <s v="Oct"/>
    <n v="2012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n v="5"/>
    <x v="11"/>
    <x v="7"/>
    <n v="1465016400"/>
    <d v="2016-06-04T05:00:00"/>
    <n v="6"/>
    <s v="Jun"/>
    <n v="2016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n v="3"/>
    <x v="6"/>
    <x v="6"/>
    <n v="1270789200"/>
    <d v="2010-04-09T05:00:00"/>
    <n v="4"/>
    <s v="Apr"/>
    <n v="201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n v="10"/>
    <x v="4"/>
    <x v="3"/>
    <n v="1572325200"/>
    <d v="2019-10-29T05:00:00"/>
    <n v="10"/>
    <s v="Oct"/>
    <n v="2019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n v="12"/>
    <x v="7"/>
    <x v="2"/>
    <n v="1389420000"/>
    <d v="2014-01-11T06:00:00"/>
    <n v="1"/>
    <s v="Jan"/>
    <n v="2014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n v="12"/>
    <x v="7"/>
    <x v="0"/>
    <n v="1449640800"/>
    <d v="2015-12-09T06:00:00"/>
    <n v="12"/>
    <s v="Dec"/>
    <n v="201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n v="3"/>
    <x v="6"/>
    <x v="3"/>
    <n v="1555218000"/>
    <d v="2019-04-14T05:00:00"/>
    <n v="4"/>
    <s v="Apr"/>
    <n v="2019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n v="4"/>
    <x v="9"/>
    <x v="3"/>
    <n v="1557723600"/>
    <d v="2019-05-13T05:00:00"/>
    <n v="5"/>
    <s v="May"/>
    <n v="2019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n v="9"/>
    <x v="3"/>
    <x v="0"/>
    <n v="1443502800"/>
    <d v="2015-09-29T05:00:00"/>
    <n v="9"/>
    <s v="Sep"/>
    <n v="201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n v="12"/>
    <x v="7"/>
    <x v="9"/>
    <n v="1546840800"/>
    <d v="2019-01-07T06:00:00"/>
    <n v="1"/>
    <s v="Jan"/>
    <n v="2019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n v="10"/>
    <x v="4"/>
    <x v="5"/>
    <n v="1512712800"/>
    <d v="2017-12-08T06:00:00"/>
    <n v="12"/>
    <s v="Dec"/>
    <n v="201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n v="10"/>
    <x v="4"/>
    <x v="5"/>
    <n v="1507525200"/>
    <d v="2017-10-09T05:00:00"/>
    <n v="10"/>
    <s v="Oct"/>
    <n v="2017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n v="8"/>
    <x v="1"/>
    <x v="5"/>
    <n v="1504328400"/>
    <d v="2017-09-02T05:00:00"/>
    <n v="9"/>
    <s v="Sep"/>
    <n v="2017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n v="12"/>
    <x v="7"/>
    <x v="6"/>
    <n v="1293343200"/>
    <d v="2010-12-26T06:00:00"/>
    <n v="12"/>
    <s v="Dec"/>
    <n v="201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n v="6"/>
    <x v="5"/>
    <x v="2"/>
    <n v="1371704400"/>
    <d v="2013-06-20T05:00:00"/>
    <n v="6"/>
    <s v="Jun"/>
    <n v="2013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n v="2"/>
    <x v="10"/>
    <x v="3"/>
    <n v="1552798800"/>
    <d v="2019-03-17T05:00:00"/>
    <n v="3"/>
    <s v="Mar"/>
    <n v="20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n v="6"/>
    <x v="5"/>
    <x v="4"/>
    <n v="1342328400"/>
    <d v="2012-07-15T05:00:00"/>
    <n v="7"/>
    <s v="Jul"/>
    <n v="2012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n v="8"/>
    <x v="1"/>
    <x v="5"/>
    <n v="1502341200"/>
    <d v="2017-08-10T05:00:00"/>
    <n v="8"/>
    <s v="Aug"/>
    <n v="2017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n v="3"/>
    <x v="6"/>
    <x v="1"/>
    <n v="1397192400"/>
    <d v="2014-04-11T05:00:00"/>
    <n v="4"/>
    <s v="Apr"/>
    <n v="2014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n v="7"/>
    <x v="8"/>
    <x v="1"/>
    <n v="1407042000"/>
    <d v="2014-08-03T05:00:00"/>
    <n v="8"/>
    <s v="Aug"/>
    <n v="2014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n v="5"/>
    <x v="11"/>
    <x v="2"/>
    <n v="1369371600"/>
    <d v="2013-05-24T05:00:00"/>
    <n v="5"/>
    <s v="May"/>
    <n v="2013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n v="10"/>
    <x v="4"/>
    <x v="0"/>
    <n v="1444107600"/>
    <d v="2015-10-06T05:00:00"/>
    <n v="10"/>
    <s v="Oct"/>
    <n v="201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n v="8"/>
    <x v="1"/>
    <x v="7"/>
    <n v="1474261200"/>
    <d v="2016-09-19T05:00:00"/>
    <n v="9"/>
    <s v="Sep"/>
    <n v="2016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n v="9"/>
    <x v="3"/>
    <x v="7"/>
    <n v="1473656400"/>
    <d v="2016-09-12T05:00:00"/>
    <n v="9"/>
    <s v="Sep"/>
    <n v="2016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n v="11"/>
    <x v="0"/>
    <x v="6"/>
    <n v="1291960800"/>
    <d v="2010-12-10T06:00:00"/>
    <n v="12"/>
    <s v="Dec"/>
    <n v="201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n v="9"/>
    <x v="3"/>
    <x v="5"/>
    <n v="1506747600"/>
    <d v="2017-09-30T05:00:00"/>
    <n v="9"/>
    <s v="Sep"/>
    <n v="2017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n v="3"/>
    <x v="6"/>
    <x v="2"/>
    <n v="1363582800"/>
    <d v="2013-03-18T05:00:00"/>
    <n v="3"/>
    <s v="Mar"/>
    <n v="201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n v="3"/>
    <x v="6"/>
    <x v="6"/>
    <n v="1269666000"/>
    <d v="2010-03-27T05:00:00"/>
    <n v="3"/>
    <s v="Mar"/>
    <n v="201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n v="10"/>
    <x v="4"/>
    <x v="5"/>
    <n v="1508648400"/>
    <d v="2017-10-22T05:00:00"/>
    <n v="10"/>
    <s v="Oct"/>
    <n v="2017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n v="6"/>
    <x v="5"/>
    <x v="3"/>
    <n v="1561957200"/>
    <d v="2019-07-01T05:00:00"/>
    <n v="7"/>
    <s v="Jul"/>
    <n v="2019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n v="9"/>
    <x v="3"/>
    <x v="6"/>
    <n v="1285131600"/>
    <d v="2010-09-22T05:00:00"/>
    <n v="9"/>
    <s v="Sep"/>
    <n v="201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n v="5"/>
    <x v="11"/>
    <x v="3"/>
    <n v="1556946000"/>
    <d v="2019-05-04T05:00:00"/>
    <n v="5"/>
    <s v="May"/>
    <n v="2019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n v="5"/>
    <x v="11"/>
    <x v="9"/>
    <n v="1527138000"/>
    <d v="2018-05-24T05:00:00"/>
    <n v="5"/>
    <s v="May"/>
    <n v="2018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n v="5"/>
    <x v="11"/>
    <x v="1"/>
    <n v="1402117200"/>
    <d v="2014-06-07T05:00:00"/>
    <n v="6"/>
    <s v="Jun"/>
    <n v="2014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n v="2"/>
    <x v="10"/>
    <x v="2"/>
    <n v="1364014800"/>
    <d v="2013-03-23T05:00:00"/>
    <n v="3"/>
    <s v="Mar"/>
    <n v="2013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n v="12"/>
    <x v="7"/>
    <x v="1"/>
    <n v="1417586400"/>
    <d v="2014-12-03T06:00:00"/>
    <n v="12"/>
    <s v="Dec"/>
    <n v="2014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n v="3"/>
    <x v="6"/>
    <x v="7"/>
    <n v="1457071200"/>
    <d v="2016-03-04T06:00:00"/>
    <n v="3"/>
    <s v="Mar"/>
    <n v="2016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n v="6"/>
    <x v="5"/>
    <x v="2"/>
    <n v="1370408400"/>
    <d v="2013-06-05T05:00:00"/>
    <n v="6"/>
    <s v="Jun"/>
    <n v="2013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n v="3"/>
    <x v="6"/>
    <x v="3"/>
    <n v="1552626000"/>
    <d v="2019-03-15T05:00:00"/>
    <n v="3"/>
    <s v="Mar"/>
    <n v="2019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n v="6"/>
    <x v="5"/>
    <x v="1"/>
    <n v="1404190800"/>
    <d v="2014-07-01T05:00:00"/>
    <n v="7"/>
    <s v="Jul"/>
    <n v="2014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n v="4"/>
    <x v="9"/>
    <x v="9"/>
    <n v="1523509200"/>
    <d v="2018-04-12T05:00:00"/>
    <n v="4"/>
    <s v="Apr"/>
    <n v="2018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n v="9"/>
    <x v="3"/>
    <x v="0"/>
    <n v="1443589200"/>
    <d v="2015-09-30T05:00:00"/>
    <n v="9"/>
    <s v="Sep"/>
    <n v="2015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n v="7"/>
    <x v="8"/>
    <x v="9"/>
    <n v="1533445200"/>
    <d v="2018-08-05T05:00:00"/>
    <n v="8"/>
    <s v="Aug"/>
    <n v="2018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n v="9"/>
    <x v="3"/>
    <x v="7"/>
    <n v="1474520400"/>
    <d v="2016-09-22T05:00:00"/>
    <n v="9"/>
    <s v="Sep"/>
    <n v="2016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n v="6"/>
    <x v="5"/>
    <x v="5"/>
    <n v="1499403600"/>
    <d v="2017-07-07T05:00:00"/>
    <n v="7"/>
    <s v="Jul"/>
    <n v="2017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n v="8"/>
    <x v="1"/>
    <x v="6"/>
    <n v="1283576400"/>
    <d v="2010-09-04T05:00:00"/>
    <n v="9"/>
    <s v="Sep"/>
    <n v="201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n v="7"/>
    <x v="8"/>
    <x v="0"/>
    <n v="1436590800"/>
    <d v="2015-07-11T05:00:00"/>
    <n v="7"/>
    <s v="Jul"/>
    <n v="2015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n v="3"/>
    <x v="6"/>
    <x v="6"/>
    <n v="1270443600"/>
    <d v="2010-04-05T05:00:00"/>
    <n v="4"/>
    <s v="Apr"/>
    <n v="201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n v="7"/>
    <x v="8"/>
    <x v="1"/>
    <n v="1407819600"/>
    <d v="2014-08-12T05:00:00"/>
    <n v="8"/>
    <s v="Aug"/>
    <n v="2014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n v="10"/>
    <x v="4"/>
    <x v="8"/>
    <n v="1317877200"/>
    <d v="2011-10-06T05:00:00"/>
    <n v="10"/>
    <s v="Oct"/>
    <n v="2011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n v="1"/>
    <x v="2"/>
    <x v="5"/>
    <n v="1484805600"/>
    <d v="2017-01-19T06:00:00"/>
    <n v="1"/>
    <s v="Jan"/>
    <n v="201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n v="4"/>
    <x v="9"/>
    <x v="8"/>
    <n v="1302670800"/>
    <d v="2011-04-13T05:00:00"/>
    <n v="4"/>
    <s v="Apr"/>
    <n v="2011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n v="10"/>
    <x v="4"/>
    <x v="9"/>
    <n v="1540789200"/>
    <d v="2018-10-29T05:00:00"/>
    <n v="10"/>
    <s v="Oct"/>
    <n v="2018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n v="2"/>
    <x v="10"/>
    <x v="6"/>
    <n v="1268028000"/>
    <d v="2010-03-08T06:00:00"/>
    <n v="3"/>
    <s v="Mar"/>
    <n v="201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n v="8"/>
    <x v="1"/>
    <x v="9"/>
    <n v="1537160400"/>
    <d v="2018-09-17T05:00:00"/>
    <n v="9"/>
    <s v="Sep"/>
    <n v="20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n v="11"/>
    <x v="0"/>
    <x v="5"/>
    <n v="1512280800"/>
    <d v="2017-12-03T06:00:00"/>
    <n v="12"/>
    <s v="Dec"/>
    <n v="201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n v="5"/>
    <x v="11"/>
    <x v="7"/>
    <n v="1463115600"/>
    <d v="2016-05-13T05:00:00"/>
    <n v="5"/>
    <s v="May"/>
    <n v="2016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n v="3"/>
    <x v="6"/>
    <x v="5"/>
    <n v="1490850000"/>
    <d v="2017-03-30T05:00:00"/>
    <n v="3"/>
    <s v="Mar"/>
    <n v="2017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n v="8"/>
    <x v="1"/>
    <x v="2"/>
    <n v="1379653200"/>
    <d v="2013-09-20T05:00:00"/>
    <n v="9"/>
    <s v="Sep"/>
    <n v="2013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n v="12"/>
    <x v="7"/>
    <x v="3"/>
    <n v="1580364000"/>
    <d v="2020-01-30T06:00:00"/>
    <n v="1"/>
    <s v="Jan"/>
    <n v="202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n v="11"/>
    <x v="0"/>
    <x v="6"/>
    <n v="1289714400"/>
    <d v="2010-11-14T06:00:00"/>
    <n v="11"/>
    <s v="Nov"/>
    <n v="201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n v="8"/>
    <x v="1"/>
    <x v="6"/>
    <n v="1282712400"/>
    <d v="2010-08-25T05:00:00"/>
    <n v="8"/>
    <s v="Aug"/>
    <n v="201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n v="2"/>
    <x v="10"/>
    <x v="3"/>
    <n v="1550210400"/>
    <d v="2019-02-15T06:00:00"/>
    <n v="2"/>
    <s v="Feb"/>
    <n v="201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n v="11"/>
    <x v="0"/>
    <x v="8"/>
    <n v="1322114400"/>
    <d v="2011-11-24T06:00:00"/>
    <n v="11"/>
    <s v="Nov"/>
    <n v="201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n v="4"/>
    <x v="9"/>
    <x v="3"/>
    <n v="1557205200"/>
    <d v="2019-05-07T05:00:00"/>
    <n v="5"/>
    <s v="May"/>
    <n v="201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n v="11"/>
    <x v="0"/>
    <x v="8"/>
    <n v="1323928800"/>
    <d v="2011-12-15T06:00:00"/>
    <n v="12"/>
    <s v="Dec"/>
    <n v="2011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n v="8"/>
    <x v="1"/>
    <x v="4"/>
    <n v="1346130000"/>
    <d v="2012-08-28T05:00:00"/>
    <n v="8"/>
    <s v="Aug"/>
    <n v="2012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n v="7"/>
    <x v="8"/>
    <x v="8"/>
    <n v="1311051600"/>
    <d v="2011-07-19T05:00:00"/>
    <n v="7"/>
    <s v="Jul"/>
    <n v="2011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n v="6"/>
    <x v="5"/>
    <x v="4"/>
    <n v="1340427600"/>
    <d v="2012-06-23T05:00:00"/>
    <n v="6"/>
    <s v="Jun"/>
    <n v="2012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n v="10"/>
    <x v="4"/>
    <x v="1"/>
    <n v="1412312400"/>
    <d v="2014-10-03T05:00:00"/>
    <n v="10"/>
    <s v="Oct"/>
    <n v="2014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n v="3"/>
    <x v="6"/>
    <x v="7"/>
    <n v="1459314000"/>
    <d v="2016-03-30T05:00:00"/>
    <n v="3"/>
    <s v="Mar"/>
    <n v="201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n v="9"/>
    <x v="3"/>
    <x v="1"/>
    <n v="1415426400"/>
    <d v="2014-11-08T06:00:00"/>
    <n v="11"/>
    <s v="Nov"/>
    <n v="2014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n v="5"/>
    <x v="11"/>
    <x v="1"/>
    <n v="1399093200"/>
    <d v="2014-05-03T05:00:00"/>
    <n v="5"/>
    <s v="May"/>
    <n v="20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n v="4"/>
    <x v="9"/>
    <x v="6"/>
    <n v="1273899600"/>
    <d v="2010-05-15T05:00:00"/>
    <n v="5"/>
    <s v="May"/>
    <n v="201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n v="5"/>
    <x v="11"/>
    <x v="0"/>
    <n v="1432184400"/>
    <d v="2015-05-21T05:00:00"/>
    <n v="5"/>
    <s v="May"/>
    <n v="2015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n v="8"/>
    <x v="1"/>
    <x v="7"/>
    <n v="1474779600"/>
    <d v="2016-09-25T05:00:00"/>
    <n v="9"/>
    <s v="Sep"/>
    <n v="2016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n v="6"/>
    <x v="5"/>
    <x v="5"/>
    <n v="1500440400"/>
    <d v="2017-07-19T05:00:00"/>
    <n v="7"/>
    <s v="Jul"/>
    <n v="201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n v="12"/>
    <x v="7"/>
    <x v="3"/>
    <n v="1575612000"/>
    <d v="2019-12-06T06:00:00"/>
    <n v="12"/>
    <s v="Dec"/>
    <n v="2019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n v="5"/>
    <x v="11"/>
    <x v="2"/>
    <n v="1374123600"/>
    <d v="2013-07-18T05:00:00"/>
    <n v="7"/>
    <s v="Jul"/>
    <n v="2013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n v="7"/>
    <x v="8"/>
    <x v="7"/>
    <n v="1469509200"/>
    <d v="2016-07-26T05:00:00"/>
    <n v="7"/>
    <s v="Jul"/>
    <n v="2016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n v="6"/>
    <x v="5"/>
    <x v="8"/>
    <n v="1309237200"/>
    <d v="2011-06-28T05:00:00"/>
    <n v="6"/>
    <s v="Jun"/>
    <n v="2011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n v="8"/>
    <x v="1"/>
    <x v="5"/>
    <n v="1503982800"/>
    <d v="2017-08-29T05:00:00"/>
    <n v="8"/>
    <s v="Aug"/>
    <n v="201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n v="2"/>
    <x v="10"/>
    <x v="5"/>
    <n v="1487397600"/>
    <d v="2017-02-18T06:00:00"/>
    <n v="2"/>
    <s v="Feb"/>
    <n v="2017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n v="6"/>
    <x v="5"/>
    <x v="3"/>
    <n v="1562043600"/>
    <d v="2019-07-02T05:00:00"/>
    <n v="7"/>
    <s v="Jul"/>
    <n v="201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n v="4"/>
    <x v="9"/>
    <x v="1"/>
    <n v="1398574800"/>
    <d v="2014-04-27T05:00:00"/>
    <n v="4"/>
    <s v="Apr"/>
    <n v="2014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n v="12"/>
    <x v="7"/>
    <x v="5"/>
    <n v="1515391200"/>
    <d v="2018-01-08T06:00:00"/>
    <n v="1"/>
    <s v="Jan"/>
    <n v="2018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n v="8"/>
    <x v="1"/>
    <x v="0"/>
    <n v="1441170000"/>
    <d v="2015-09-02T05:00:00"/>
    <n v="9"/>
    <s v="Sep"/>
    <n v="2015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n v="8"/>
    <x v="1"/>
    <x v="6"/>
    <n v="1281157200"/>
    <d v="2010-08-07T05:00:00"/>
    <n v="8"/>
    <s v="Aug"/>
    <n v="201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n v="4"/>
    <x v="9"/>
    <x v="1"/>
    <n v="1398229200"/>
    <d v="2014-04-23T05:00:00"/>
    <n v="4"/>
    <s v="Apr"/>
    <n v="201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n v="5"/>
    <x v="11"/>
    <x v="5"/>
    <n v="1495256400"/>
    <d v="2017-05-20T05:00:00"/>
    <n v="5"/>
    <s v="May"/>
    <n v="2017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n v="3"/>
    <x v="6"/>
    <x v="9"/>
    <n v="1520402400"/>
    <d v="2018-03-07T06:00:00"/>
    <n v="3"/>
    <s v="Mar"/>
    <n v="2018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n v="7"/>
    <x v="8"/>
    <x v="1"/>
    <n v="1409806800"/>
    <d v="2014-09-04T05:00:00"/>
    <n v="9"/>
    <s v="Sep"/>
    <n v="2014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n v="4"/>
    <x v="9"/>
    <x v="1"/>
    <n v="1396933200"/>
    <d v="2014-04-08T05:00:00"/>
    <n v="4"/>
    <s v="Apr"/>
    <n v="2014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n v="8"/>
    <x v="1"/>
    <x v="2"/>
    <n v="1376024400"/>
    <d v="2013-08-09T05:00:00"/>
    <n v="8"/>
    <s v="Aug"/>
    <n v="201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n v="12"/>
    <x v="7"/>
    <x v="7"/>
    <n v="1483682400"/>
    <d v="2017-01-06T06:00:00"/>
    <n v="1"/>
    <s v="Jan"/>
    <n v="2017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n v="12"/>
    <x v="7"/>
    <x v="1"/>
    <n v="1420437600"/>
    <d v="2015-01-05T06:00:00"/>
    <n v="1"/>
    <s v="Jan"/>
    <n v="2015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n v="1"/>
    <x v="2"/>
    <x v="0"/>
    <n v="1420783200"/>
    <d v="2015-01-09T06:00:00"/>
    <n v="1"/>
    <s v="Jan"/>
    <n v="2015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n v="1"/>
    <x v="2"/>
    <x v="6"/>
    <n v="1267423200"/>
    <d v="2010-03-01T06:00:00"/>
    <n v="3"/>
    <s v="Mar"/>
    <n v="201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n v="12"/>
    <x v="7"/>
    <x v="4"/>
    <n v="1355205600"/>
    <d v="2012-12-11T06:00:00"/>
    <n v="12"/>
    <s v="Dec"/>
    <n v="2012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n v="10"/>
    <x v="4"/>
    <x v="2"/>
    <n v="1383109200"/>
    <d v="2013-10-30T05:00:00"/>
    <n v="10"/>
    <s v="Oct"/>
    <n v="2013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n v="4"/>
    <x v="9"/>
    <x v="8"/>
    <n v="1303275600"/>
    <d v="2011-04-20T05:00:00"/>
    <n v="4"/>
    <s v="Apr"/>
    <n v="2011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n v="2"/>
    <x v="10"/>
    <x v="5"/>
    <n v="1487829600"/>
    <d v="2017-02-23T06:00:00"/>
    <n v="2"/>
    <s v="Feb"/>
    <n v="201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n v="2"/>
    <x v="10"/>
    <x v="8"/>
    <n v="1298268000"/>
    <d v="2011-02-21T06:00:00"/>
    <n v="2"/>
    <s v="Feb"/>
    <n v="2011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n v="1"/>
    <x v="2"/>
    <x v="7"/>
    <n v="1456812000"/>
    <d v="2016-03-01T06:00:00"/>
    <n v="3"/>
    <s v="Mar"/>
    <n v="2016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n v="3"/>
    <x v="6"/>
    <x v="2"/>
    <n v="1363669200"/>
    <d v="2013-03-19T05:00:00"/>
    <n v="3"/>
    <s v="Mar"/>
    <n v="2013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n v="12"/>
    <x v="7"/>
    <x v="7"/>
    <n v="1482904800"/>
    <d v="2016-12-28T06:00:00"/>
    <n v="12"/>
    <s v="Dec"/>
    <n v="2016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n v="12"/>
    <x v="7"/>
    <x v="4"/>
    <n v="1356588000"/>
    <d v="2012-12-27T06:00:00"/>
    <n v="12"/>
    <s v="Dec"/>
    <n v="201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n v="9"/>
    <x v="3"/>
    <x v="4"/>
    <n v="1349845200"/>
    <d v="2012-10-10T05:00:00"/>
    <n v="10"/>
    <s v="Oct"/>
    <n v="2012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n v="8"/>
    <x v="1"/>
    <x v="6"/>
    <n v="1283058000"/>
    <d v="2010-08-29T05:00:00"/>
    <n v="8"/>
    <s v="Aug"/>
    <n v="201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n v="4"/>
    <x v="9"/>
    <x v="8"/>
    <n v="1304226000"/>
    <d v="2011-05-01T05:00:00"/>
    <n v="5"/>
    <s v="May"/>
    <n v="2011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n v="1"/>
    <x v="2"/>
    <x v="6"/>
    <n v="1263016800"/>
    <d v="2010-01-09T06:00:00"/>
    <n v="1"/>
    <s v="Jan"/>
    <n v="201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n v="2"/>
    <x v="10"/>
    <x v="2"/>
    <n v="1362031200"/>
    <d v="2013-02-28T06:00:00"/>
    <n v="2"/>
    <s v="Feb"/>
    <n v="2013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n v="1"/>
    <x v="2"/>
    <x v="7"/>
    <n v="1455602400"/>
    <d v="2016-02-16T06:00:00"/>
    <n v="2"/>
    <s v="Feb"/>
    <n v="2016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n v="11"/>
    <x v="0"/>
    <x v="1"/>
    <n v="1418191200"/>
    <d v="2014-12-10T06:00:00"/>
    <n v="12"/>
    <s v="Dec"/>
    <n v="2014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n v="10"/>
    <x v="4"/>
    <x v="4"/>
    <n v="1352440800"/>
    <d v="2012-11-09T06:00:00"/>
    <n v="11"/>
    <s v="Nov"/>
    <n v="2012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n v="10"/>
    <x v="4"/>
    <x v="4"/>
    <n v="1353304800"/>
    <d v="2012-11-19T06:00:00"/>
    <n v="11"/>
    <s v="Nov"/>
    <n v="2012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n v="1"/>
    <x v="2"/>
    <x v="3"/>
    <n v="1550728800"/>
    <d v="2019-02-21T06:00:00"/>
    <n v="2"/>
    <s v="Feb"/>
    <n v="2019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n v="12"/>
    <x v="7"/>
    <x v="6"/>
    <n v="1291442400"/>
    <d v="2010-12-04T06:00:00"/>
    <n v="12"/>
    <s v="Dec"/>
    <n v="201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n v="12"/>
    <x v="7"/>
    <x v="0"/>
    <n v="1452146400"/>
    <d v="2016-01-07T06:00:00"/>
    <n v="1"/>
    <s v="Jan"/>
    <n v="2016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n v="7"/>
    <x v="8"/>
    <x v="3"/>
    <n v="1564894800"/>
    <d v="2019-08-04T05:00:00"/>
    <n v="8"/>
    <s v="Aug"/>
    <n v="2019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n v="9"/>
    <x v="3"/>
    <x v="5"/>
    <n v="1505883600"/>
    <d v="2017-09-20T05:00:00"/>
    <n v="9"/>
    <s v="Sep"/>
    <n v="2017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n v="11"/>
    <x v="0"/>
    <x v="5"/>
    <n v="1510380000"/>
    <d v="2017-11-11T06:00:00"/>
    <n v="11"/>
    <s v="Nov"/>
    <n v="201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n v="4"/>
    <x v="9"/>
    <x v="3"/>
    <n v="1555218000"/>
    <d v="2019-04-14T05:00:00"/>
    <n v="4"/>
    <s v="Apr"/>
    <n v="201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n v="4"/>
    <x v="9"/>
    <x v="4"/>
    <n v="1335243600"/>
    <d v="2012-04-24T05:00:00"/>
    <n v="4"/>
    <s v="Apr"/>
    <n v="2012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n v="7"/>
    <x v="8"/>
    <x v="6"/>
    <n v="1279688400"/>
    <d v="2010-07-21T05:00:00"/>
    <n v="7"/>
    <s v="Jul"/>
    <n v="201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n v="11"/>
    <x v="0"/>
    <x v="4"/>
    <n v="1356069600"/>
    <d v="2012-12-21T06:00:00"/>
    <n v="12"/>
    <s v="Dec"/>
    <n v="2012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n v="9"/>
    <x v="3"/>
    <x v="9"/>
    <n v="1536210000"/>
    <d v="2018-09-06T05:00:00"/>
    <n v="9"/>
    <s v="Sep"/>
    <n v="2018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n v="11"/>
    <x v="0"/>
    <x v="5"/>
    <n v="1511762400"/>
    <d v="2017-11-27T06:00:00"/>
    <n v="11"/>
    <s v="Nov"/>
    <n v="2017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n v="3"/>
    <x v="6"/>
    <x v="4"/>
    <n v="1333256400"/>
    <d v="2012-04-01T05:00:00"/>
    <n v="4"/>
    <s v="Apr"/>
    <n v="2012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n v="11"/>
    <x v="0"/>
    <x v="7"/>
    <n v="1480744800"/>
    <d v="2016-12-03T06:00:00"/>
    <n v="12"/>
    <s v="Dec"/>
    <n v="2016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n v="5"/>
    <x v="11"/>
    <x v="7"/>
    <n v="1465016400"/>
    <d v="2016-06-04T05:00:00"/>
    <n v="6"/>
    <s v="Jun"/>
    <n v="2016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n v="5"/>
    <x v="11"/>
    <x v="4"/>
    <n v="1336280400"/>
    <d v="2012-05-06T05:00:00"/>
    <n v="5"/>
    <s v="May"/>
    <n v="2012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n v="9"/>
    <x v="3"/>
    <x v="7"/>
    <n v="1476766800"/>
    <d v="2016-10-18T05:00:00"/>
    <n v="10"/>
    <s v="Oct"/>
    <n v="201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n v="11"/>
    <x v="0"/>
    <x v="7"/>
    <n v="1480485600"/>
    <d v="2016-11-30T06:00:00"/>
    <n v="11"/>
    <s v="Nov"/>
    <n v="2016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n v="4"/>
    <x v="9"/>
    <x v="0"/>
    <n v="1430197200"/>
    <d v="2015-04-28T05:00:00"/>
    <n v="4"/>
    <s v="Apr"/>
    <n v="2015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n v="3"/>
    <x v="6"/>
    <x v="4"/>
    <n v="1331787600"/>
    <d v="2012-03-15T05:00:00"/>
    <n v="3"/>
    <s v="Mar"/>
    <n v="2012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n v="8"/>
    <x v="1"/>
    <x v="0"/>
    <n v="1438837200"/>
    <d v="2015-08-06T05:00:00"/>
    <n v="8"/>
    <s v="Aug"/>
    <n v="2015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n v="5"/>
    <x v="11"/>
    <x v="2"/>
    <n v="1370926800"/>
    <d v="2013-06-11T05:00:00"/>
    <n v="6"/>
    <s v="Jun"/>
    <n v="2013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n v="10"/>
    <x v="4"/>
    <x v="8"/>
    <n v="1319000400"/>
    <d v="2011-10-19T05:00:00"/>
    <n v="10"/>
    <s v="Oct"/>
    <n v="2011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n v="3"/>
    <x v="6"/>
    <x v="4"/>
    <n v="1333429200"/>
    <d v="2012-04-03T05:00:00"/>
    <n v="4"/>
    <s v="Apr"/>
    <n v="201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n v="10"/>
    <x v="4"/>
    <x v="6"/>
    <n v="1287032400"/>
    <d v="2010-10-14T05:00:00"/>
    <n v="10"/>
    <s v="Oct"/>
    <n v="201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n v="10"/>
    <x v="4"/>
    <x v="9"/>
    <n v="1541570400"/>
    <d v="2018-11-07T06:00:00"/>
    <n v="11"/>
    <s v="Nov"/>
    <n v="2018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n v="10"/>
    <x v="4"/>
    <x v="2"/>
    <n v="1383976800"/>
    <d v="2013-11-09T06:00:00"/>
    <n v="11"/>
    <s v="Nov"/>
    <n v="2013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n v="1"/>
    <x v="2"/>
    <x v="3"/>
    <n v="1550556000"/>
    <d v="2019-02-19T06:00:00"/>
    <n v="2"/>
    <s v="Feb"/>
    <n v="2019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n v="1"/>
    <x v="2"/>
    <x v="1"/>
    <n v="1390456800"/>
    <d v="2014-01-23T06:00:00"/>
    <n v="1"/>
    <s v="Jan"/>
    <n v="2014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n v="2"/>
    <x v="10"/>
    <x v="7"/>
    <n v="1458018000"/>
    <d v="2016-03-15T05:00:00"/>
    <n v="3"/>
    <s v="Mar"/>
    <n v="2016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n v="3"/>
    <x v="6"/>
    <x v="7"/>
    <n v="1461819600"/>
    <d v="2016-04-28T05:00:00"/>
    <n v="4"/>
    <s v="Apr"/>
    <n v="2016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n v="8"/>
    <x v="1"/>
    <x v="5"/>
    <n v="1504155600"/>
    <d v="2017-08-31T05:00:00"/>
    <n v="8"/>
    <s v="Aug"/>
    <n v="2017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n v="2"/>
    <x v="10"/>
    <x v="0"/>
    <n v="1426395600"/>
    <d v="2015-03-15T05:00:00"/>
    <n v="3"/>
    <s v="Mar"/>
    <n v="2015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n v="9"/>
    <x v="3"/>
    <x v="9"/>
    <n v="1537074000"/>
    <d v="2018-09-16T05:00:00"/>
    <n v="9"/>
    <s v="Sep"/>
    <n v="20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n v="1"/>
    <x v="2"/>
    <x v="7"/>
    <n v="1452578400"/>
    <d v="2016-01-12T06:00:00"/>
    <n v="1"/>
    <s v="Jan"/>
    <n v="2016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n v="8"/>
    <x v="1"/>
    <x v="7"/>
    <n v="1474088400"/>
    <d v="2016-09-17T05:00:00"/>
    <n v="9"/>
    <s v="Sep"/>
    <n v="2016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n v="3"/>
    <x v="6"/>
    <x v="7"/>
    <n v="1461906000"/>
    <d v="2016-04-29T05:00:00"/>
    <n v="4"/>
    <s v="Apr"/>
    <n v="2016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n v="7"/>
    <x v="8"/>
    <x v="5"/>
    <n v="1500267600"/>
    <d v="2017-07-17T05:00:00"/>
    <n v="7"/>
    <s v="Jul"/>
    <n v="2017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n v="6"/>
    <x v="5"/>
    <x v="4"/>
    <n v="1340686800"/>
    <d v="2012-06-26T05:00:00"/>
    <n v="6"/>
    <s v="Jun"/>
    <n v="2012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n v="4"/>
    <x v="9"/>
    <x v="8"/>
    <n v="1303189200"/>
    <d v="2011-04-19T05:00:00"/>
    <n v="4"/>
    <s v="Apr"/>
    <n v="2011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n v="9"/>
    <x v="3"/>
    <x v="8"/>
    <n v="1318309200"/>
    <d v="2011-10-11T05:00:00"/>
    <n v="10"/>
    <s v="Oct"/>
    <n v="2011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n v="4"/>
    <x v="9"/>
    <x v="6"/>
    <n v="1272171600"/>
    <d v="2010-04-25T05:00:00"/>
    <n v="4"/>
    <s v="Apr"/>
    <n v="201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n v="2"/>
    <x v="10"/>
    <x v="8"/>
    <n v="1298872800"/>
    <d v="2011-02-28T06:00:00"/>
    <n v="2"/>
    <s v="Feb"/>
    <n v="2011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n v="10"/>
    <x v="4"/>
    <x v="2"/>
    <n v="1383282000"/>
    <d v="2013-11-01T05:00:00"/>
    <n v="11"/>
    <s v="Nov"/>
    <n v="2013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n v="2"/>
    <x v="10"/>
    <x v="4"/>
    <n v="1330495200"/>
    <d v="2012-02-29T06:00:00"/>
    <n v="2"/>
    <s v="Feb"/>
    <n v="2012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n v="3"/>
    <x v="6"/>
    <x v="3"/>
    <n v="1552798800"/>
    <d v="2019-03-17T05:00:00"/>
    <n v="3"/>
    <s v="Mar"/>
    <n v="2019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n v="5"/>
    <x v="11"/>
    <x v="1"/>
    <n v="1403413200"/>
    <d v="2014-06-22T05:00:00"/>
    <n v="6"/>
    <s v="Jun"/>
    <n v="2014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n v="11"/>
    <x v="0"/>
    <x v="3"/>
    <n v="1574229600"/>
    <d v="2019-11-20T06:00:00"/>
    <n v="11"/>
    <s v="Nov"/>
    <n v="2019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n v="5"/>
    <x v="11"/>
    <x v="5"/>
    <n v="1495861200"/>
    <d v="2017-05-27T05:00:00"/>
    <n v="5"/>
    <s v="May"/>
    <n v="2017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n v="2"/>
    <x v="10"/>
    <x v="1"/>
    <n v="1392530400"/>
    <d v="2014-02-16T06:00:00"/>
    <n v="2"/>
    <s v="Feb"/>
    <n v="2014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n v="8"/>
    <x v="1"/>
    <x v="6"/>
    <n v="1283662800"/>
    <d v="2010-09-05T05:00:00"/>
    <n v="9"/>
    <s v="Sep"/>
    <n v="201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n v="5"/>
    <x v="11"/>
    <x v="8"/>
    <n v="1305781200"/>
    <d v="2011-05-19T05:00:00"/>
    <n v="5"/>
    <s v="May"/>
    <n v="2011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n v="4"/>
    <x v="9"/>
    <x v="8"/>
    <n v="1302325200"/>
    <d v="2011-04-09T05:00:00"/>
    <n v="4"/>
    <s v="Apr"/>
    <n v="2011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n v="11"/>
    <x v="0"/>
    <x v="6"/>
    <n v="1291788000"/>
    <d v="2010-12-08T06:00:00"/>
    <n v="12"/>
    <s v="Dec"/>
    <n v="201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n v="3"/>
    <x v="6"/>
    <x v="1"/>
    <n v="1396069200"/>
    <d v="2014-03-29T05:00:00"/>
    <n v="3"/>
    <s v="Mar"/>
    <n v="2014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n v="6"/>
    <x v="5"/>
    <x v="0"/>
    <n v="1435899600"/>
    <d v="2015-07-03T05:00:00"/>
    <n v="7"/>
    <s v="Jul"/>
    <n v="2015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n v="6"/>
    <x v="5"/>
    <x v="9"/>
    <n v="1531112400"/>
    <d v="2018-07-09T05:00:00"/>
    <n v="7"/>
    <s v="Jul"/>
    <n v="2018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n v="12"/>
    <x v="7"/>
    <x v="0"/>
    <n v="1451628000"/>
    <d v="2016-01-01T06:00:00"/>
    <n v="1"/>
    <s v="Jan"/>
    <n v="2016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n v="8"/>
    <x v="1"/>
    <x v="3"/>
    <n v="1567314000"/>
    <d v="2019-09-01T05:00:00"/>
    <n v="9"/>
    <s v="Sep"/>
    <n v="2019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n v="11"/>
    <x v="0"/>
    <x v="9"/>
    <n v="1544508000"/>
    <d v="2018-12-11T06:00:00"/>
    <n v="12"/>
    <s v="Dec"/>
    <n v="2018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n v="12"/>
    <x v="7"/>
    <x v="7"/>
    <n v="1482472800"/>
    <d v="2016-12-23T06:00:00"/>
    <n v="12"/>
    <s v="Dec"/>
    <n v="20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n v="12"/>
    <x v="7"/>
    <x v="5"/>
    <n v="1512799200"/>
    <d v="2017-12-09T06:00:00"/>
    <n v="12"/>
    <s v="Dec"/>
    <n v="20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n v="12"/>
    <x v="7"/>
    <x v="8"/>
    <n v="1324360800"/>
    <d v="2011-12-20T06:00:00"/>
    <n v="12"/>
    <s v="Dec"/>
    <n v="2011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n v="3"/>
    <x v="6"/>
    <x v="2"/>
    <n v="1364533200"/>
    <d v="2013-03-29T05:00:00"/>
    <n v="3"/>
    <s v="Mar"/>
    <n v="2013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n v="11"/>
    <x v="0"/>
    <x v="9"/>
    <n v="1545112800"/>
    <d v="2018-12-18T06:00:00"/>
    <n v="12"/>
    <s v="Dec"/>
    <n v="2018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n v="1"/>
    <x v="2"/>
    <x v="9"/>
    <n v="1516168800"/>
    <d v="2018-01-17T06:00:00"/>
    <n v="1"/>
    <s v="Jan"/>
    <n v="2018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n v="11"/>
    <x v="0"/>
    <x v="3"/>
    <n v="1574920800"/>
    <d v="2019-11-28T06:00:00"/>
    <n v="11"/>
    <s v="Nov"/>
    <n v="2019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n v="12"/>
    <x v="7"/>
    <x v="6"/>
    <n v="1292479200"/>
    <d v="2010-12-16T06:00:00"/>
    <n v="12"/>
    <s v="Dec"/>
    <n v="201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n v="11"/>
    <x v="0"/>
    <x v="3"/>
    <n v="1573538400"/>
    <d v="2019-11-12T06:00:00"/>
    <n v="11"/>
    <s v="Nov"/>
    <n v="2019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n v="10"/>
    <x v="4"/>
    <x v="8"/>
    <n v="1320382800"/>
    <d v="2011-11-04T05:00:00"/>
    <n v="11"/>
    <s v="Nov"/>
    <n v="201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n v="8"/>
    <x v="1"/>
    <x v="5"/>
    <n v="1502859600"/>
    <d v="2017-08-16T05:00:00"/>
    <n v="8"/>
    <s v="Aug"/>
    <n v="2017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n v="12"/>
    <x v="7"/>
    <x v="8"/>
    <n v="1323756000"/>
    <d v="2011-12-13T06:00:00"/>
    <n v="12"/>
    <s v="Dec"/>
    <n v="2011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n v="8"/>
    <x v="1"/>
    <x v="0"/>
    <n v="1441342800"/>
    <d v="2015-09-04T05:00:00"/>
    <n v="9"/>
    <s v="Sep"/>
    <n v="2015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n v="7"/>
    <x v="8"/>
    <x v="2"/>
    <n v="1375333200"/>
    <d v="2013-08-01T05:00:00"/>
    <n v="8"/>
    <s v="Aug"/>
    <n v="2013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n v="11"/>
    <x v="0"/>
    <x v="2"/>
    <n v="1389420000"/>
    <d v="2014-01-11T06:00:00"/>
    <n v="1"/>
    <s v="Jan"/>
    <n v="2014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n v="1"/>
    <x v="2"/>
    <x v="9"/>
    <n v="1520056800"/>
    <d v="2018-03-03T06:00:00"/>
    <n v="3"/>
    <s v="Mar"/>
    <n v="2018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n v="7"/>
    <x v="8"/>
    <x v="0"/>
    <n v="1436504400"/>
    <d v="2015-07-10T05:00:00"/>
    <n v="7"/>
    <s v="Jul"/>
    <n v="201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n v="8"/>
    <x v="1"/>
    <x v="5"/>
    <n v="1508302800"/>
    <d v="2017-10-18T05:00:00"/>
    <n v="10"/>
    <s v="Oct"/>
    <n v="2017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n v="2"/>
    <x v="10"/>
    <x v="0"/>
    <n v="1425708000"/>
    <d v="2015-03-07T06:00:00"/>
    <n v="3"/>
    <s v="Mar"/>
    <n v="2015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n v="2"/>
    <x v="10"/>
    <x v="5"/>
    <n v="1488348000"/>
    <d v="2017-03-01T06:00:00"/>
    <n v="3"/>
    <s v="Mar"/>
    <n v="2017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n v="7"/>
    <x v="8"/>
    <x v="5"/>
    <n v="1502600400"/>
    <d v="2017-08-13T05:00:00"/>
    <n v="8"/>
    <s v="Aug"/>
    <n v="2017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n v="5"/>
    <x v="11"/>
    <x v="0"/>
    <n v="1433653200"/>
    <d v="2015-06-07T05:00:00"/>
    <n v="6"/>
    <s v="Jun"/>
    <n v="2015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n v="8"/>
    <x v="1"/>
    <x v="0"/>
    <n v="1441602000"/>
    <d v="2015-09-07T05:00:00"/>
    <n v="9"/>
    <s v="Sep"/>
    <n v="2015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n v="11"/>
    <x v="0"/>
    <x v="0"/>
    <n v="1447567200"/>
    <d v="2015-11-15T06:00:00"/>
    <n v="11"/>
    <s v="Nov"/>
    <n v="2015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n v="7"/>
    <x v="8"/>
    <x v="3"/>
    <n v="1562389200"/>
    <d v="2019-07-06T05:00:00"/>
    <n v="7"/>
    <s v="Jul"/>
    <n v="201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n v="9"/>
    <x v="3"/>
    <x v="2"/>
    <n v="1378789200"/>
    <d v="2013-09-10T05:00:00"/>
    <n v="9"/>
    <s v="Sep"/>
    <n v="2013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n v="1"/>
    <x v="2"/>
    <x v="5"/>
    <n v="1488520800"/>
    <d v="2017-03-03T06:00:00"/>
    <n v="3"/>
    <s v="Mar"/>
    <n v="2017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n v="1"/>
    <x v="2"/>
    <x v="4"/>
    <n v="1327298400"/>
    <d v="2012-01-23T06:00:00"/>
    <n v="1"/>
    <s v="Jan"/>
    <n v="201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n v="9"/>
    <x v="3"/>
    <x v="0"/>
    <n v="1443416400"/>
    <d v="2015-09-28T05:00:00"/>
    <n v="9"/>
    <s v="Sep"/>
    <n v="2015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n v="8"/>
    <x v="1"/>
    <x v="9"/>
    <n v="1534136400"/>
    <d v="2018-08-13T05:00:00"/>
    <n v="8"/>
    <s v="Aug"/>
    <n v="2018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n v="8"/>
    <x v="1"/>
    <x v="8"/>
    <n v="1315026000"/>
    <d v="2011-09-03T05:00:00"/>
    <n v="9"/>
    <s v="Sep"/>
    <n v="2011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n v="1"/>
    <x v="2"/>
    <x v="8"/>
    <n v="1295071200"/>
    <d v="2011-01-15T06:00:00"/>
    <n v="1"/>
    <s v="Jan"/>
    <n v="2011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n v="10"/>
    <x v="4"/>
    <x v="5"/>
    <n v="1509426000"/>
    <d v="2017-10-31T05:00:00"/>
    <n v="10"/>
    <s v="Oct"/>
    <n v="201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n v="1"/>
    <x v="2"/>
    <x v="8"/>
    <n v="1299391200"/>
    <d v="2011-03-06T06:00:00"/>
    <n v="3"/>
    <s v="Mar"/>
    <n v="2011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n v="12"/>
    <x v="7"/>
    <x v="8"/>
    <n v="1325052000"/>
    <d v="2011-12-28T06:00:00"/>
    <n v="12"/>
    <s v="Dec"/>
    <n v="2011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n v="3"/>
    <x v="6"/>
    <x v="9"/>
    <n v="1522818000"/>
    <d v="2018-04-04T05:00:00"/>
    <n v="4"/>
    <s v="Apr"/>
    <n v="2018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n v="12"/>
    <x v="7"/>
    <x v="7"/>
    <n v="1485324000"/>
    <d v="2017-01-25T06:00:00"/>
    <n v="1"/>
    <s v="Jan"/>
    <n v="2017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n v="1"/>
    <x v="2"/>
    <x v="8"/>
    <n v="1294120800"/>
    <d v="2011-01-04T06:00:00"/>
    <n v="1"/>
    <s v="Jan"/>
    <n v="201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n v="10"/>
    <x v="4"/>
    <x v="1"/>
    <n v="1415685600"/>
    <d v="2014-11-11T06:00:00"/>
    <n v="11"/>
    <s v="Nov"/>
    <n v="2014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n v="10"/>
    <x v="4"/>
    <x v="6"/>
    <n v="1288933200"/>
    <d v="2010-11-05T05:00:00"/>
    <n v="11"/>
    <s v="Nov"/>
    <n v="201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n v="2"/>
    <x v="10"/>
    <x v="2"/>
    <n v="1363237200"/>
    <d v="2013-03-14T05:00:00"/>
    <n v="3"/>
    <s v="Mar"/>
    <n v="201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n v="4"/>
    <x v="9"/>
    <x v="3"/>
    <n v="1555822800"/>
    <d v="2019-04-21T05:00:00"/>
    <n v="4"/>
    <s v="Apr"/>
    <n v="2019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n v="2"/>
    <x v="10"/>
    <x v="0"/>
    <n v="1427778000"/>
    <d v="2015-03-31T05:00:00"/>
    <n v="3"/>
    <s v="Mar"/>
    <n v="201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n v="1"/>
    <x v="2"/>
    <x v="0"/>
    <n v="1422424800"/>
    <d v="2015-01-28T06:00:00"/>
    <n v="1"/>
    <s v="Jan"/>
    <n v="2015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n v="8"/>
    <x v="1"/>
    <x v="5"/>
    <n v="1503637200"/>
    <d v="2017-08-25T05:00:00"/>
    <n v="8"/>
    <s v="Aug"/>
    <n v="201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n v="1"/>
    <x v="2"/>
    <x v="3"/>
    <n v="1547618400"/>
    <d v="2019-01-16T06:00:00"/>
    <n v="1"/>
    <s v="Jan"/>
    <n v="2019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n v="10"/>
    <x v="4"/>
    <x v="0"/>
    <n v="1449900000"/>
    <d v="2015-12-12T06:00:00"/>
    <n v="12"/>
    <s v="Dec"/>
    <n v="2015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n v="7"/>
    <x v="8"/>
    <x v="1"/>
    <n v="1405141200"/>
    <d v="2014-07-12T05:00:00"/>
    <n v="7"/>
    <s v="Jul"/>
    <n v="2014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n v="10"/>
    <x v="4"/>
    <x v="3"/>
    <n v="1572933600"/>
    <d v="2019-11-05T06:00:00"/>
    <n v="11"/>
    <s v="Nov"/>
    <n v="2019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n v="5"/>
    <x v="11"/>
    <x v="9"/>
    <n v="1530162000"/>
    <d v="2018-06-28T05:00:00"/>
    <n v="6"/>
    <s v="Jun"/>
    <n v="2018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n v="10"/>
    <x v="4"/>
    <x v="8"/>
    <n v="1320904800"/>
    <d v="2011-11-10T06:00:00"/>
    <n v="11"/>
    <s v="Nov"/>
    <n v="2011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n v="6"/>
    <x v="5"/>
    <x v="2"/>
    <n v="1372395600"/>
    <d v="2013-06-28T05:00:00"/>
    <n v="6"/>
    <s v="Jun"/>
    <n v="2013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n v="6"/>
    <x v="5"/>
    <x v="0"/>
    <n v="1437714000"/>
    <d v="2015-07-24T05:00:00"/>
    <n v="7"/>
    <s v="Jul"/>
    <n v="201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n v="10"/>
    <x v="4"/>
    <x v="5"/>
    <n v="1509771600"/>
    <d v="2017-11-04T05:00:00"/>
    <n v="11"/>
    <s v="Nov"/>
    <n v="201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n v="2"/>
    <x v="10"/>
    <x v="3"/>
    <n v="1550556000"/>
    <d v="2019-02-19T06:00:00"/>
    <n v="2"/>
    <s v="Feb"/>
    <n v="2019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n v="2"/>
    <x v="10"/>
    <x v="5"/>
    <n v="1489039200"/>
    <d v="2017-03-09T06:00:00"/>
    <n v="3"/>
    <s v="Mar"/>
    <n v="201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n v="3"/>
    <x v="6"/>
    <x v="3"/>
    <n v="1556600400"/>
    <d v="2019-04-30T05:00:00"/>
    <n v="4"/>
    <s v="Apr"/>
    <n v="2019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n v="6"/>
    <x v="5"/>
    <x v="6"/>
    <n v="1278565200"/>
    <d v="2010-07-08T05:00:00"/>
    <n v="7"/>
    <s v="Jul"/>
    <n v="20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n v="6"/>
    <x v="5"/>
    <x v="4"/>
    <n v="1339909200"/>
    <d v="2012-06-17T05:00:00"/>
    <n v="6"/>
    <s v="Jun"/>
    <n v="2012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n v="1"/>
    <x v="2"/>
    <x v="4"/>
    <n v="1325829600"/>
    <d v="2012-01-06T06:00:00"/>
    <n v="1"/>
    <s v="Jan"/>
    <n v="2012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n v="10"/>
    <x v="4"/>
    <x v="6"/>
    <n v="1290578400"/>
    <d v="2010-11-24T06:00:00"/>
    <n v="11"/>
    <s v="Nov"/>
    <n v="201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n v="9"/>
    <x v="3"/>
    <x v="2"/>
    <n v="1380344400"/>
    <d v="2013-09-28T05:00:00"/>
    <n v="9"/>
    <s v="Sep"/>
    <n v="201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n v="1"/>
    <x v="2"/>
    <x v="1"/>
    <n v="1389852000"/>
    <d v="2014-01-16T06:00:00"/>
    <n v="1"/>
    <s v="Jan"/>
    <n v="201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n v="1"/>
    <x v="2"/>
    <x v="8"/>
    <n v="1294466400"/>
    <d v="2011-01-08T06:00:00"/>
    <n v="1"/>
    <s v="Jan"/>
    <n v="201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n v="7"/>
    <x v="8"/>
    <x v="5"/>
    <n v="1500354000"/>
    <d v="2017-07-18T05:00:00"/>
    <n v="7"/>
    <s v="Jul"/>
    <n v="2017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n v="7"/>
    <x v="8"/>
    <x v="2"/>
    <n v="1375938000"/>
    <d v="2013-08-08T05:00:00"/>
    <n v="8"/>
    <s v="Aug"/>
    <n v="2013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n v="12"/>
    <x v="7"/>
    <x v="8"/>
    <n v="1323410400"/>
    <d v="2011-12-09T06:00:00"/>
    <n v="12"/>
    <s v="Dec"/>
    <n v="2011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n v="10"/>
    <x v="4"/>
    <x v="9"/>
    <n v="1539406800"/>
    <d v="2018-10-13T05:00:00"/>
    <n v="10"/>
    <s v="Oct"/>
    <n v="2018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n v="5"/>
    <x v="11"/>
    <x v="2"/>
    <n v="1369803600"/>
    <d v="2013-05-29T05:00:00"/>
    <n v="5"/>
    <s v="May"/>
    <n v="2013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n v="5"/>
    <x v="11"/>
    <x v="9"/>
    <n v="1525928400"/>
    <d v="2018-05-10T05:00:00"/>
    <n v="5"/>
    <s v="May"/>
    <n v="2018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n v="2"/>
    <x v="10"/>
    <x v="8"/>
    <n v="1297231200"/>
    <d v="2011-02-09T06:00:00"/>
    <n v="2"/>
    <s v="Feb"/>
    <n v="201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n v="8"/>
    <x v="1"/>
    <x v="2"/>
    <n v="1378530000"/>
    <d v="2013-09-07T05:00:00"/>
    <n v="9"/>
    <s v="Sep"/>
    <n v="2013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n v="10"/>
    <x v="4"/>
    <x v="3"/>
    <n v="1572152400"/>
    <d v="2019-10-27T05:00:00"/>
    <n v="10"/>
    <s v="Oct"/>
    <n v="2019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n v="1"/>
    <x v="2"/>
    <x v="4"/>
    <n v="1329890400"/>
    <d v="2012-02-22T06:00:00"/>
    <n v="2"/>
    <s v="Feb"/>
    <n v="2012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n v="5"/>
    <x v="11"/>
    <x v="6"/>
    <n v="1276750800"/>
    <d v="2010-06-17T05:00:00"/>
    <n v="6"/>
    <s v="Jun"/>
    <n v="201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n v="11"/>
    <x v="0"/>
    <x v="5"/>
    <n v="1510898400"/>
    <d v="2017-11-17T06:00:00"/>
    <n v="11"/>
    <s v="Nov"/>
    <n v="2017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n v="6"/>
    <x v="5"/>
    <x v="9"/>
    <n v="1532408400"/>
    <d v="2018-07-24T05:00:00"/>
    <n v="7"/>
    <s v="Jul"/>
    <n v="2018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n v="1"/>
    <x v="2"/>
    <x v="2"/>
    <n v="1360562400"/>
    <d v="2013-02-11T06:00:00"/>
    <n v="2"/>
    <s v="Feb"/>
    <n v="2013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n v="10"/>
    <x v="4"/>
    <x v="3"/>
    <n v="1571547600"/>
    <d v="2019-10-20T05:00:00"/>
    <n v="10"/>
    <s v="Oct"/>
    <n v="201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n v="6"/>
    <x v="5"/>
    <x v="7"/>
    <n v="1468126800"/>
    <d v="2016-07-10T05:00:00"/>
    <n v="7"/>
    <s v="Jul"/>
    <n v="2016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n v="4"/>
    <x v="9"/>
    <x v="5"/>
    <n v="1492837200"/>
    <d v="2017-04-22T05:00:00"/>
    <n v="4"/>
    <s v="Apr"/>
    <n v="2017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n v="4"/>
    <x v="9"/>
    <x v="0"/>
    <n v="1430197200"/>
    <d v="2015-04-28T05:00:00"/>
    <n v="4"/>
    <s v="Apr"/>
    <n v="2015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n v="5"/>
    <x v="11"/>
    <x v="5"/>
    <n v="1496206800"/>
    <d v="2017-05-31T05:00:00"/>
    <n v="5"/>
    <s v="May"/>
    <n v="2017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n v="1"/>
    <x v="2"/>
    <x v="1"/>
    <n v="1389592800"/>
    <d v="2014-01-13T06:00:00"/>
    <n v="1"/>
    <s v="Jan"/>
    <n v="2014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n v="11"/>
    <x v="0"/>
    <x v="9"/>
    <n v="1545631200"/>
    <d v="2018-12-24T06:00:00"/>
    <n v="12"/>
    <s v="Dec"/>
    <n v="2018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n v="4"/>
    <x v="9"/>
    <x v="6"/>
    <n v="1272430800"/>
    <d v="2010-04-28T05:00:00"/>
    <n v="4"/>
    <s v="Apr"/>
    <n v="201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n v="1"/>
    <x v="2"/>
    <x v="4"/>
    <n v="1327903200"/>
    <d v="2012-01-30T06:00:00"/>
    <n v="1"/>
    <s v="Jan"/>
    <n v="2012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n v="1"/>
    <x v="2"/>
    <x v="8"/>
    <n v="1296021600"/>
    <d v="2011-01-26T06:00:00"/>
    <n v="1"/>
    <s v="Jan"/>
    <n v="2011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n v="11"/>
    <x v="0"/>
    <x v="9"/>
    <n v="1543298400"/>
    <d v="2018-11-27T06:00:00"/>
    <n v="11"/>
    <s v="Nov"/>
    <n v="201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n v="5"/>
    <x v="11"/>
    <x v="4"/>
    <n v="1336366800"/>
    <d v="2012-05-07T05:00:00"/>
    <n v="5"/>
    <s v="May"/>
    <n v="2012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n v="12"/>
    <x v="7"/>
    <x v="8"/>
    <n v="1325052000"/>
    <d v="2011-12-28T06:00:00"/>
    <n v="12"/>
    <s v="Dec"/>
    <n v="2011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n v="6"/>
    <x v="5"/>
    <x v="5"/>
    <n v="1499576400"/>
    <d v="2017-07-09T05:00:00"/>
    <n v="7"/>
    <s v="Jul"/>
    <n v="2017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n v="6"/>
    <x v="5"/>
    <x v="5"/>
    <n v="1501304400"/>
    <d v="2017-07-29T05:00:00"/>
    <n v="7"/>
    <s v="Jul"/>
    <n v="2017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n v="4"/>
    <x v="9"/>
    <x v="6"/>
    <n v="1273208400"/>
    <d v="2010-05-07T05:00:00"/>
    <n v="5"/>
    <s v="May"/>
    <n v="201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n v="9"/>
    <x v="3"/>
    <x v="8"/>
    <n v="1316840400"/>
    <d v="2011-09-24T05:00:00"/>
    <n v="9"/>
    <s v="Sep"/>
    <n v="201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n v="4"/>
    <x v="9"/>
    <x v="9"/>
    <n v="1524546000"/>
    <d v="2018-04-24T05:00:00"/>
    <n v="4"/>
    <s v="Apr"/>
    <n v="201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n v="7"/>
    <x v="8"/>
    <x v="0"/>
    <n v="1438578000"/>
    <d v="2015-08-03T05:00:00"/>
    <n v="8"/>
    <s v="Aug"/>
    <n v="201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n v="2"/>
    <x v="10"/>
    <x v="2"/>
    <n v="1362549600"/>
    <d v="2013-03-06T06:00:00"/>
    <n v="3"/>
    <s v="Mar"/>
    <n v="2013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n v="9"/>
    <x v="3"/>
    <x v="1"/>
    <n v="1413349200"/>
    <d v="2014-10-15T05:00:00"/>
    <n v="10"/>
    <s v="Oct"/>
    <n v="2014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n v="2"/>
    <x v="10"/>
    <x v="8"/>
    <n v="1298008800"/>
    <d v="2011-02-18T06:00:00"/>
    <n v="2"/>
    <s v="Feb"/>
    <n v="2011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n v="2"/>
    <x v="10"/>
    <x v="1"/>
    <n v="1394427600"/>
    <d v="2014-03-10T05:00:00"/>
    <n v="3"/>
    <s v="Mar"/>
    <n v="2014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n v="9"/>
    <x v="3"/>
    <x v="3"/>
    <n v="1572670800"/>
    <d v="2019-11-02T05:00:00"/>
    <n v="11"/>
    <s v="Nov"/>
    <n v="2019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n v="6"/>
    <x v="5"/>
    <x v="9"/>
    <n v="1531112400"/>
    <d v="2018-07-09T05:00:00"/>
    <n v="7"/>
    <s v="Jul"/>
    <n v="2018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n v="5"/>
    <x v="11"/>
    <x v="1"/>
    <n v="1400734800"/>
    <d v="2014-05-22T05:00:00"/>
    <n v="5"/>
    <s v="May"/>
    <n v="2014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n v="11"/>
    <x v="0"/>
    <x v="2"/>
    <n v="1386741600"/>
    <d v="2013-12-11T06:00:00"/>
    <n v="12"/>
    <s v="Dec"/>
    <n v="2013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n v="12"/>
    <x v="7"/>
    <x v="7"/>
    <n v="1481781600"/>
    <d v="2016-12-15T06:00:00"/>
    <n v="12"/>
    <s v="Dec"/>
    <n v="201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n v="12"/>
    <x v="7"/>
    <x v="1"/>
    <n v="1419660000"/>
    <d v="2014-12-27T06:00:00"/>
    <n v="12"/>
    <s v="Dec"/>
    <n v="20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n v="4"/>
    <x v="9"/>
    <x v="3"/>
    <n v="1555822800"/>
    <d v="2019-04-21T05:00:00"/>
    <n v="4"/>
    <s v="Apr"/>
    <n v="2019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n v="9"/>
    <x v="3"/>
    <x v="0"/>
    <n v="1442379600"/>
    <d v="2015-09-16T05:00:00"/>
    <n v="9"/>
    <s v="Sep"/>
    <n v="20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n v="3"/>
    <x v="6"/>
    <x v="2"/>
    <n v="1364965200"/>
    <d v="2013-04-03T05:00:00"/>
    <n v="4"/>
    <s v="Apr"/>
    <n v="2013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n v="11"/>
    <x v="0"/>
    <x v="7"/>
    <n v="1479016800"/>
    <d v="2016-11-13T06:00:00"/>
    <n v="11"/>
    <s v="Nov"/>
    <n v="2016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n v="6"/>
    <x v="5"/>
    <x v="5"/>
    <n v="1499662800"/>
    <d v="2017-07-10T05:00:00"/>
    <n v="7"/>
    <s v="Jul"/>
    <n v="2017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n v="4"/>
    <x v="9"/>
    <x v="4"/>
    <n v="1337835600"/>
    <d v="2012-05-24T05:00:00"/>
    <n v="5"/>
    <s v="May"/>
    <n v="2012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n v="9"/>
    <x v="3"/>
    <x v="5"/>
    <n v="1505710800"/>
    <d v="2017-09-18T05:00:00"/>
    <n v="9"/>
    <s v="Sep"/>
    <n v="2017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n v="9"/>
    <x v="3"/>
    <x v="6"/>
    <n v="1287464400"/>
    <d v="2010-10-19T05:00:00"/>
    <n v="10"/>
    <s v="Oct"/>
    <n v="201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n v="7"/>
    <x v="8"/>
    <x v="8"/>
    <n v="1311656400"/>
    <d v="2011-07-26T05:00:00"/>
    <n v="7"/>
    <s v="Jul"/>
    <n v="201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n v="12"/>
    <x v="7"/>
    <x v="6"/>
    <n v="1293170400"/>
    <d v="2010-12-24T06:00:00"/>
    <n v="12"/>
    <s v="Dec"/>
    <n v="201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n v="12"/>
    <x v="7"/>
    <x v="4"/>
    <n v="1355983200"/>
    <d v="2012-12-20T06:00:00"/>
    <n v="12"/>
    <s v="Dec"/>
    <n v="2012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n v="12"/>
    <x v="7"/>
    <x v="5"/>
    <n v="1515045600"/>
    <d v="2018-01-04T06:00:00"/>
    <n v="1"/>
    <s v="Jan"/>
    <n v="2018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n v="4"/>
    <x v="9"/>
    <x v="2"/>
    <n v="1366088400"/>
    <d v="2013-04-16T05:00:00"/>
    <n v="4"/>
    <s v="Apr"/>
    <n v="2013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n v="3"/>
    <x v="6"/>
    <x v="3"/>
    <n v="1553317200"/>
    <d v="2019-03-23T05:00:00"/>
    <n v="3"/>
    <s v="Mar"/>
    <n v="2019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n v="10"/>
    <x v="4"/>
    <x v="9"/>
    <n v="1542088800"/>
    <d v="2018-11-13T06:00:00"/>
    <n v="11"/>
    <s v="Nov"/>
    <n v="201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n v="7"/>
    <x v="8"/>
    <x v="5"/>
    <n v="1503118800"/>
    <d v="2017-08-19T05:00:00"/>
    <n v="8"/>
    <s v="Aug"/>
    <n v="2017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n v="7"/>
    <x v="8"/>
    <x v="6"/>
    <n v="1278478800"/>
    <d v="2010-07-07T05:00:00"/>
    <n v="7"/>
    <s v="Jul"/>
    <n v="201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n v="12"/>
    <x v="7"/>
    <x v="7"/>
    <n v="1484114400"/>
    <d v="2017-01-11T06:00:00"/>
    <n v="1"/>
    <s v="Jan"/>
    <n v="2017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n v="10"/>
    <x v="4"/>
    <x v="2"/>
    <n v="1385445600"/>
    <d v="2013-11-26T06:00:00"/>
    <n v="11"/>
    <s v="Nov"/>
    <n v="2013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n v="9"/>
    <x v="3"/>
    <x v="8"/>
    <n v="1318741200"/>
    <d v="2011-10-16T05:00:00"/>
    <n v="10"/>
    <s v="Oct"/>
    <n v="2011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n v="2"/>
    <x v="10"/>
    <x v="9"/>
    <n v="1518242400"/>
    <d v="2018-02-10T06:00:00"/>
    <n v="2"/>
    <s v="Feb"/>
    <n v="2018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n v="10"/>
    <x v="4"/>
    <x v="7"/>
    <n v="1476594000"/>
    <d v="2016-10-16T05:00:00"/>
    <n v="10"/>
    <s v="Oct"/>
    <n v="2016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n v="3"/>
    <x v="6"/>
    <x v="6"/>
    <n v="1273554000"/>
    <d v="2010-05-11T05:00:00"/>
    <n v="5"/>
    <s v="May"/>
    <n v="201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n v="12"/>
    <x v="7"/>
    <x v="1"/>
    <n v="1421906400"/>
    <d v="2015-01-22T06:00:00"/>
    <n v="1"/>
    <s v="Jan"/>
    <n v="2015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n v="8"/>
    <x v="1"/>
    <x v="6"/>
    <n v="1281589200"/>
    <d v="2010-08-12T05:00:00"/>
    <n v="8"/>
    <s v="Aug"/>
    <n v="201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n v="4"/>
    <x v="9"/>
    <x v="1"/>
    <n v="1400389200"/>
    <d v="2014-05-18T05:00:00"/>
    <n v="5"/>
    <s v="May"/>
    <n v="2014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n v="1"/>
    <x v="2"/>
    <x v="2"/>
    <n v="1362808800"/>
    <d v="2013-03-09T06:00:00"/>
    <n v="3"/>
    <s v="Mar"/>
    <n v="201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n v="12"/>
    <x v="7"/>
    <x v="2"/>
    <n v="1388815200"/>
    <d v="2014-01-04T06:00:00"/>
    <n v="1"/>
    <s v="Jan"/>
    <n v="2014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n v="2"/>
    <x v="10"/>
    <x v="9"/>
    <n v="1519538400"/>
    <d v="2018-02-25T06:00:00"/>
    <n v="2"/>
    <s v="Feb"/>
    <n v="2018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n v="1"/>
    <x v="2"/>
    <x v="9"/>
    <n v="1517810400"/>
    <d v="2018-02-05T06:00:00"/>
    <n v="2"/>
    <s v="Feb"/>
    <n v="2018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n v="5"/>
    <x v="11"/>
    <x v="2"/>
    <n v="1370581200"/>
    <d v="2013-06-07T05:00:00"/>
    <n v="6"/>
    <s v="Jun"/>
    <n v="2013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n v="11"/>
    <x v="0"/>
    <x v="0"/>
    <n v="1448863200"/>
    <d v="2015-11-30T06:00:00"/>
    <n v="11"/>
    <s v="Nov"/>
    <n v="201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n v="4"/>
    <x v="9"/>
    <x v="3"/>
    <n v="1556600400"/>
    <d v="2019-04-30T05:00:00"/>
    <n v="4"/>
    <s v="Apr"/>
    <n v="2019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n v="5"/>
    <x v="11"/>
    <x v="0"/>
    <n v="1432098000"/>
    <d v="2015-05-20T05:00:00"/>
    <n v="5"/>
    <s v="May"/>
    <n v="2015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n v="12"/>
    <x v="7"/>
    <x v="7"/>
    <n v="1482127200"/>
    <d v="2016-12-19T06:00:00"/>
    <n v="12"/>
    <s v="Dec"/>
    <n v="2016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n v="5"/>
    <x v="11"/>
    <x v="4"/>
    <n v="1335934800"/>
    <d v="2012-05-02T05:00:00"/>
    <n v="5"/>
    <s v="May"/>
    <n v="2012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n v="3"/>
    <x v="6"/>
    <x v="3"/>
    <n v="1556946000"/>
    <d v="2019-05-04T05:00:00"/>
    <n v="5"/>
    <s v="May"/>
    <n v="2019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n v="6"/>
    <x v="5"/>
    <x v="9"/>
    <n v="1530075600"/>
    <d v="2018-06-27T05:00:00"/>
    <n v="6"/>
    <s v="Jun"/>
    <n v="2018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n v="12"/>
    <x v="7"/>
    <x v="1"/>
    <n v="1418796000"/>
    <d v="2014-12-17T06:00:00"/>
    <n v="12"/>
    <s v="Dec"/>
    <n v="2014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n v="6"/>
    <x v="5"/>
    <x v="2"/>
    <n v="1372482000"/>
    <d v="2013-06-29T05:00:00"/>
    <n v="6"/>
    <s v="Jun"/>
    <n v="201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n v="8"/>
    <x v="1"/>
    <x v="9"/>
    <n v="1534395600"/>
    <d v="2018-08-16T05:00:00"/>
    <n v="8"/>
    <s v="Aug"/>
    <n v="201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n v="6"/>
    <x v="5"/>
    <x v="8"/>
    <n v="1311397200"/>
    <d v="2011-07-23T05:00:00"/>
    <n v="7"/>
    <s v="Jul"/>
    <n v="20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n v="3"/>
    <x v="6"/>
    <x v="0"/>
    <n v="1426914000"/>
    <d v="2015-03-21T05:00:00"/>
    <n v="3"/>
    <s v="Mar"/>
    <n v="2015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n v="7"/>
    <x v="8"/>
    <x v="5"/>
    <n v="1501477200"/>
    <d v="2017-07-31T05:00:00"/>
    <n v="7"/>
    <s v="Jul"/>
    <n v="2017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n v="3"/>
    <x v="6"/>
    <x v="6"/>
    <n v="1269061200"/>
    <d v="2010-03-20T05:00:00"/>
    <n v="3"/>
    <s v="Mar"/>
    <n v="201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n v="10"/>
    <x v="4"/>
    <x v="1"/>
    <n v="1415772000"/>
    <d v="2014-11-12T06:00:00"/>
    <n v="11"/>
    <s v="Nov"/>
    <n v="2014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n v="2"/>
    <x v="10"/>
    <x v="4"/>
    <n v="1331013600"/>
    <d v="2012-03-06T06:00:00"/>
    <n v="3"/>
    <s v="Mar"/>
    <n v="2012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n v="12"/>
    <x v="7"/>
    <x v="3"/>
    <n v="1576735200"/>
    <d v="2019-12-19T06:00:00"/>
    <n v="12"/>
    <s v="Dec"/>
    <n v="201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n v="8"/>
    <x v="1"/>
    <x v="1"/>
    <n v="1411362000"/>
    <d v="2014-09-22T05:00:00"/>
    <n v="9"/>
    <s v="Sep"/>
    <n v="2014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n v="6"/>
    <x v="5"/>
    <x v="3"/>
    <n v="1563685200"/>
    <d v="2019-07-21T05:00:00"/>
    <n v="7"/>
    <s v="Jul"/>
    <n v="2019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n v="3"/>
    <x v="6"/>
    <x v="9"/>
    <n v="1521867600"/>
    <d v="2018-03-24T05:00:00"/>
    <n v="3"/>
    <s v="Mar"/>
    <n v="2018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n v="4"/>
    <x v="9"/>
    <x v="5"/>
    <n v="1495515600"/>
    <d v="2017-05-23T05:00:00"/>
    <n v="5"/>
    <s v="May"/>
    <n v="2017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n v="2"/>
    <x v="10"/>
    <x v="7"/>
    <n v="1455948000"/>
    <d v="2016-02-20T06:00:00"/>
    <n v="2"/>
    <s v="Feb"/>
    <n v="2016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n v="8"/>
    <x v="1"/>
    <x v="6"/>
    <n v="1282366800"/>
    <d v="2010-08-21T05:00:00"/>
    <n v="8"/>
    <s v="Aug"/>
    <n v="201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n v="11"/>
    <x v="0"/>
    <x v="3"/>
    <n v="1574575200"/>
    <d v="2019-11-24T06:00:00"/>
    <n v="11"/>
    <s v="Nov"/>
    <n v="2019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n v="7"/>
    <x v="8"/>
    <x v="2"/>
    <n v="1374901200"/>
    <d v="2013-07-27T05:00:00"/>
    <n v="7"/>
    <s v="Jul"/>
    <n v="2013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n v="6"/>
    <x v="5"/>
    <x v="6"/>
    <n v="1278910800"/>
    <d v="2010-07-12T05:00:00"/>
    <n v="7"/>
    <s v="Jul"/>
    <n v="201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n v="6"/>
    <x v="5"/>
    <x v="3"/>
    <n v="1562907600"/>
    <d v="2019-07-12T05:00:00"/>
    <n v="7"/>
    <s v="Jul"/>
    <n v="201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n v="3"/>
    <x v="6"/>
    <x v="4"/>
    <n v="1332478800"/>
    <d v="2012-03-23T05:00:00"/>
    <n v="3"/>
    <s v="Mar"/>
    <n v="2012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n v="6"/>
    <x v="5"/>
    <x v="1"/>
    <n v="1402722000"/>
    <d v="2014-06-14T05:00:00"/>
    <n v="6"/>
    <s v="Jun"/>
    <n v="2014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n v="5"/>
    <x v="11"/>
    <x v="5"/>
    <n v="1496811600"/>
    <d v="2017-06-07T05:00:00"/>
    <n v="6"/>
    <s v="Jun"/>
    <n v="2017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n v="12"/>
    <x v="7"/>
    <x v="7"/>
    <n v="1482213600"/>
    <d v="2016-12-20T06:00:00"/>
    <n v="12"/>
    <s v="Dec"/>
    <n v="2016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n v="1"/>
    <x v="2"/>
    <x v="0"/>
    <n v="1420264800"/>
    <d v="2015-01-03T06:00:00"/>
    <n v="1"/>
    <s v="Jan"/>
    <n v="2015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n v="3"/>
    <x v="6"/>
    <x v="7"/>
    <n v="1458450000"/>
    <d v="2016-03-20T05:00:00"/>
    <n v="3"/>
    <s v="Mar"/>
    <n v="2016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5"/>
    <x v="11"/>
    <x v="2"/>
    <n v="1369803600"/>
    <d v="2013-05-29T05:00:00"/>
    <n v="5"/>
    <s v="May"/>
    <n v="2013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n v="3"/>
    <x v="6"/>
    <x v="2"/>
    <n v="1363237200"/>
    <d v="2013-03-14T05:00:00"/>
    <n v="3"/>
    <s v="Mar"/>
    <n v="201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n v="7"/>
    <x v="8"/>
    <x v="4"/>
    <n v="1345870800"/>
    <d v="2012-08-25T05:00:00"/>
    <n v="8"/>
    <s v="Aug"/>
    <n v="2012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n v="7"/>
    <x v="8"/>
    <x v="0"/>
    <n v="1437454800"/>
    <d v="2015-07-21T05:00:00"/>
    <n v="7"/>
    <s v="Jul"/>
    <n v="2015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n v="5"/>
    <x v="11"/>
    <x v="0"/>
    <n v="1432011600"/>
    <d v="2015-05-19T05:00:00"/>
    <n v="5"/>
    <s v="May"/>
    <n v="201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n v="3"/>
    <x v="6"/>
    <x v="2"/>
    <n v="1366347600"/>
    <d v="2013-04-19T05:00:00"/>
    <n v="4"/>
    <s v="Apr"/>
    <n v="201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n v="11"/>
    <x v="0"/>
    <x v="5"/>
    <n v="1512885600"/>
    <d v="2017-12-10T06:00:00"/>
    <n v="12"/>
    <s v="Dec"/>
    <n v="2017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n v="4"/>
    <x v="9"/>
    <x v="2"/>
    <n v="1369717200"/>
    <d v="2013-05-28T05:00:00"/>
    <n v="5"/>
    <s v="May"/>
    <n v="2013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n v="7"/>
    <x v="8"/>
    <x v="9"/>
    <n v="1534654800"/>
    <d v="2018-08-19T05:00:00"/>
    <n v="8"/>
    <s v="Aug"/>
    <n v="2018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n v="5"/>
    <x v="11"/>
    <x v="4"/>
    <n v="1337058000"/>
    <d v="2012-05-15T05:00:00"/>
    <n v="5"/>
    <s v="May"/>
    <n v="2012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n v="5"/>
    <x v="11"/>
    <x v="9"/>
    <n v="1529816400"/>
    <d v="2018-06-24T05:00:00"/>
    <n v="6"/>
    <s v="Jun"/>
    <n v="2018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n v="7"/>
    <x v="8"/>
    <x v="3"/>
    <n v="1564894800"/>
    <d v="2019-08-04T05:00:00"/>
    <n v="8"/>
    <s v="Aug"/>
    <n v="201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n v="7"/>
    <x v="8"/>
    <x v="1"/>
    <n v="1404622800"/>
    <d v="2014-07-06T05:00:00"/>
    <n v="7"/>
    <s v="Jul"/>
    <n v="2014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n v="9"/>
    <x v="3"/>
    <x v="6"/>
    <n v="1284181200"/>
    <d v="2010-09-11T05:00:00"/>
    <n v="9"/>
    <s v="Sep"/>
    <n v="201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n v="12"/>
    <x v="7"/>
    <x v="2"/>
    <n v="1386741600"/>
    <d v="2013-12-11T06:00:00"/>
    <n v="12"/>
    <s v="Dec"/>
    <n v="2013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n v="12"/>
    <x v="7"/>
    <x v="8"/>
    <n v="1324792800"/>
    <d v="2011-12-25T06:00:00"/>
    <n v="12"/>
    <s v="Dec"/>
    <n v="201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n v="8"/>
    <x v="1"/>
    <x v="6"/>
    <n v="1284354000"/>
    <d v="2010-09-13T05:00:00"/>
    <n v="9"/>
    <s v="Sep"/>
    <n v="201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n v="5"/>
    <x v="11"/>
    <x v="5"/>
    <n v="1494392400"/>
    <d v="2017-05-10T05:00:00"/>
    <n v="5"/>
    <s v="May"/>
    <n v="2017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n v="2"/>
    <x v="10"/>
    <x v="9"/>
    <n v="1519538400"/>
    <d v="2018-02-25T06:00:00"/>
    <n v="2"/>
    <s v="Feb"/>
    <n v="2018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n v="1"/>
    <x v="2"/>
    <x v="0"/>
    <n v="1421906400"/>
    <d v="2015-01-22T06:00:00"/>
    <n v="1"/>
    <s v="Jan"/>
    <n v="2015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n v="4"/>
    <x v="9"/>
    <x v="3"/>
    <n v="1555909200"/>
    <d v="2019-04-22T05:00:00"/>
    <n v="4"/>
    <s v="Apr"/>
    <n v="2019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n v="8"/>
    <x v="1"/>
    <x v="7"/>
    <n v="1472446800"/>
    <d v="2016-08-29T05:00:00"/>
    <n v="8"/>
    <s v="Aug"/>
    <n v="2016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n v="7"/>
    <x v="8"/>
    <x v="4"/>
    <n v="1342328400"/>
    <d v="2012-07-15T05:00:00"/>
    <n v="7"/>
    <s v="Jul"/>
    <n v="2012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n v="3"/>
    <x v="6"/>
    <x v="6"/>
    <n v="1268114400"/>
    <d v="2010-03-09T06:00:00"/>
    <n v="3"/>
    <s v="Mar"/>
    <n v="201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n v="4"/>
    <x v="9"/>
    <x v="6"/>
    <n v="1273381200"/>
    <d v="2010-05-09T05:00:00"/>
    <n v="5"/>
    <s v="May"/>
    <n v="201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n v="11"/>
    <x v="0"/>
    <x v="6"/>
    <n v="1290837600"/>
    <d v="2010-11-27T06:00:00"/>
    <n v="11"/>
    <s v="Nov"/>
    <n v="201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n v="12"/>
    <x v="7"/>
    <x v="0"/>
    <n v="1454306400"/>
    <d v="2016-02-01T06:00:00"/>
    <n v="2"/>
    <s v="Feb"/>
    <n v="2016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n v="2"/>
    <x v="10"/>
    <x v="7"/>
    <n v="1457762400"/>
    <d v="2016-03-12T06:00:00"/>
    <n v="3"/>
    <s v="Mar"/>
    <n v="201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n v="11"/>
    <x v="0"/>
    <x v="2"/>
    <n v="1389074400"/>
    <d v="2014-01-07T06:00:00"/>
    <n v="1"/>
    <s v="Jan"/>
    <n v="2014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n v="5"/>
    <x v="11"/>
    <x v="1"/>
    <n v="1402117200"/>
    <d v="2014-06-07T05:00:00"/>
    <n v="6"/>
    <s v="Jun"/>
    <n v="2014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n v="8"/>
    <x v="1"/>
    <x v="6"/>
    <n v="1284440400"/>
    <d v="2010-09-14T05:00:00"/>
    <n v="9"/>
    <s v="Sep"/>
    <n v="201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n v="11"/>
    <x v="0"/>
    <x v="2"/>
    <n v="1388988000"/>
    <d v="2014-01-06T06:00:00"/>
    <n v="1"/>
    <s v="Jan"/>
    <n v="201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n v="1"/>
    <x v="2"/>
    <x v="9"/>
    <n v="1516946400"/>
    <d v="2018-01-26T06:00:00"/>
    <n v="1"/>
    <s v="Jan"/>
    <n v="2018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n v="7"/>
    <x v="8"/>
    <x v="2"/>
    <n v="1377752400"/>
    <d v="2013-08-29T05:00:00"/>
    <n v="8"/>
    <s v="Aug"/>
    <n v="2013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n v="8"/>
    <x v="1"/>
    <x v="9"/>
    <n v="1534568400"/>
    <d v="2018-08-18T05:00:00"/>
    <n v="8"/>
    <s v="Aug"/>
    <n v="2018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n v="6"/>
    <x v="5"/>
    <x v="9"/>
    <n v="1528606800"/>
    <d v="2018-06-10T05:00:00"/>
    <n v="6"/>
    <s v="Jun"/>
    <n v="2018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n v="8"/>
    <x v="1"/>
    <x v="6"/>
    <n v="1284872400"/>
    <d v="2010-09-19T05:00:00"/>
    <n v="9"/>
    <s v="Sep"/>
    <n v="201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n v="8"/>
    <x v="1"/>
    <x v="9"/>
    <n v="1537592400"/>
    <d v="2018-09-22T05:00:00"/>
    <n v="9"/>
    <s v="Sep"/>
    <n v="2018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n v="9"/>
    <x v="3"/>
    <x v="2"/>
    <n v="1381208400"/>
    <d v="2013-10-08T05:00:00"/>
    <n v="10"/>
    <s v="Oct"/>
    <n v="2013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n v="7"/>
    <x v="8"/>
    <x v="3"/>
    <n v="1562475600"/>
    <d v="2019-07-07T05:00:00"/>
    <n v="7"/>
    <s v="Jul"/>
    <n v="2019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n v="5"/>
    <x v="11"/>
    <x v="9"/>
    <n v="1527397200"/>
    <d v="2018-05-27T05:00:00"/>
    <n v="5"/>
    <s v="May"/>
    <n v="2018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n v="6"/>
    <x v="5"/>
    <x v="0"/>
    <n v="1436158800"/>
    <d v="2015-07-06T05:00:00"/>
    <n v="7"/>
    <s v="Jul"/>
    <n v="2015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n v="1"/>
    <x v="2"/>
    <x v="7"/>
    <n v="1456034400"/>
    <d v="2016-02-21T06:00:00"/>
    <n v="2"/>
    <s v="Feb"/>
    <n v="2016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n v="9"/>
    <x v="3"/>
    <x v="2"/>
    <n v="1380171600"/>
    <d v="2013-09-26T05:00:00"/>
    <n v="9"/>
    <s v="Sep"/>
    <n v="2013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n v="1"/>
    <x v="2"/>
    <x v="7"/>
    <n v="1453356000"/>
    <d v="2016-01-21T06:00:00"/>
    <n v="1"/>
    <s v="Jan"/>
    <n v="2016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n v="12"/>
    <x v="7"/>
    <x v="3"/>
    <n v="1578981600"/>
    <d v="2020-01-14T06:00:00"/>
    <n v="1"/>
    <s v="Jan"/>
    <n v="202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n v="9"/>
    <x v="3"/>
    <x v="9"/>
    <n v="1537419600"/>
    <d v="2018-09-20T05:00:00"/>
    <n v="9"/>
    <s v="Sep"/>
    <n v="2018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n v="1"/>
    <x v="2"/>
    <x v="0"/>
    <n v="1423202400"/>
    <d v="2015-02-06T06:00:00"/>
    <n v="2"/>
    <s v="Feb"/>
    <n v="2015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n v="4"/>
    <x v="9"/>
    <x v="7"/>
    <n v="1460610000"/>
    <d v="2016-04-14T05:00:00"/>
    <n v="4"/>
    <s v="Apr"/>
    <n v="2016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n v="5"/>
    <x v="11"/>
    <x v="2"/>
    <n v="1370494800"/>
    <d v="2013-06-06T05:00:00"/>
    <n v="6"/>
    <s v="Jun"/>
    <n v="2013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n v="2"/>
    <x v="10"/>
    <x v="4"/>
    <n v="1332306000"/>
    <d v="2012-03-21T05:00:00"/>
    <n v="3"/>
    <s v="Mar"/>
    <n v="2012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n v="12"/>
    <x v="7"/>
    <x v="1"/>
    <n v="1422511200"/>
    <d v="2015-01-29T06:00:00"/>
    <n v="1"/>
    <s v="Jan"/>
    <n v="2015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n v="11"/>
    <x v="0"/>
    <x v="7"/>
    <n v="1480312800"/>
    <d v="2016-11-28T06:00:00"/>
    <n v="11"/>
    <s v="Nov"/>
    <n v="2016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n v="1"/>
    <x v="2"/>
    <x v="8"/>
    <n v="1294034400"/>
    <d v="2011-01-03T06:00:00"/>
    <n v="1"/>
    <s v="Jan"/>
    <n v="2011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n v="12"/>
    <x v="7"/>
    <x v="7"/>
    <n v="1482645600"/>
    <d v="2016-12-25T06:00:00"/>
    <n v="12"/>
    <s v="Dec"/>
    <n v="2016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n v="4"/>
    <x v="9"/>
    <x v="1"/>
    <n v="1399093200"/>
    <d v="2014-05-03T05:00:00"/>
    <n v="5"/>
    <s v="May"/>
    <n v="2014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n v="9"/>
    <x v="3"/>
    <x v="8"/>
    <n v="1315890000"/>
    <d v="2011-09-13T05:00:00"/>
    <n v="9"/>
    <s v="Sep"/>
    <n v="201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n v="10"/>
    <x v="4"/>
    <x v="0"/>
    <n v="1444021200"/>
    <d v="2015-10-05T05:00:00"/>
    <n v="10"/>
    <s v="Oct"/>
    <n v="2015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n v="2"/>
    <x v="10"/>
    <x v="7"/>
    <n v="1460005200"/>
    <d v="2016-04-07T05:00:00"/>
    <n v="4"/>
    <s v="Apr"/>
    <n v="2016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n v="8"/>
    <x v="1"/>
    <x v="7"/>
    <n v="1470718800"/>
    <d v="2016-08-09T05:00:00"/>
    <n v="8"/>
    <s v="Aug"/>
    <n v="2016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n v="11"/>
    <x v="0"/>
    <x v="8"/>
    <n v="1325052000"/>
    <d v="2011-12-28T06:00:00"/>
    <n v="12"/>
    <s v="Dec"/>
    <n v="2011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n v="10"/>
    <x v="4"/>
    <x v="8"/>
    <n v="1319000400"/>
    <d v="2011-10-19T05:00:00"/>
    <n v="10"/>
    <s v="Oct"/>
    <n v="201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n v="3"/>
    <x v="6"/>
    <x v="3"/>
    <n v="1552539600"/>
    <d v="2019-03-14T05:00:00"/>
    <n v="3"/>
    <s v="Mar"/>
    <n v="2019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n v="11"/>
    <x v="0"/>
    <x v="9"/>
    <n v="1543816800"/>
    <d v="2018-12-03T06:00:00"/>
    <n v="12"/>
    <s v="Dec"/>
    <n v="20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n v="3"/>
    <x v="6"/>
    <x v="0"/>
    <n v="1427086800"/>
    <d v="2015-03-23T05:00:00"/>
    <n v="3"/>
    <s v="Mar"/>
    <n v="2015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n v="11"/>
    <x v="0"/>
    <x v="8"/>
    <n v="1323064800"/>
    <d v="2011-12-05T06:00:00"/>
    <n v="12"/>
    <s v="Dec"/>
    <n v="2011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n v="2"/>
    <x v="10"/>
    <x v="7"/>
    <n v="1458277200"/>
    <d v="2016-03-18T05:00:00"/>
    <n v="3"/>
    <s v="Mar"/>
    <n v="2016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n v="7"/>
    <x v="8"/>
    <x v="1"/>
    <n v="1405141200"/>
    <d v="2014-07-12T05:00:00"/>
    <n v="7"/>
    <s v="Jul"/>
    <n v="2014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n v="7"/>
    <x v="8"/>
    <x v="6"/>
    <n v="1283058000"/>
    <d v="2010-08-29T05:00:00"/>
    <n v="8"/>
    <s v="Aug"/>
    <n v="201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n v="1"/>
    <x v="2"/>
    <x v="8"/>
    <n v="1295762400"/>
    <d v="2011-01-23T06:00:00"/>
    <n v="1"/>
    <s v="Jan"/>
    <n v="2011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n v="12"/>
    <x v="7"/>
    <x v="1"/>
    <n v="1419573600"/>
    <d v="2014-12-26T06:00:00"/>
    <n v="12"/>
    <s v="Dec"/>
    <n v="2014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n v="6"/>
    <x v="5"/>
    <x v="0"/>
    <n v="1438750800"/>
    <d v="2015-08-05T05:00:00"/>
    <n v="8"/>
    <s v="Aug"/>
    <n v="2015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n v="9"/>
    <x v="3"/>
    <x v="0"/>
    <n v="1444798800"/>
    <d v="2015-10-14T05:00:00"/>
    <n v="10"/>
    <s v="Oct"/>
    <n v="2015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n v="5"/>
    <x v="11"/>
    <x v="1"/>
    <n v="1399179600"/>
    <d v="2014-05-04T05:00:00"/>
    <n v="5"/>
    <s v="May"/>
    <n v="201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n v="12"/>
    <x v="7"/>
    <x v="3"/>
    <n v="1576562400"/>
    <d v="2019-12-17T06:00:00"/>
    <n v="12"/>
    <s v="Dec"/>
    <n v="201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n v="5"/>
    <x v="11"/>
    <x v="1"/>
    <n v="1400821200"/>
    <d v="2014-05-23T05:00:00"/>
    <n v="5"/>
    <s v="May"/>
    <n v="2014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n v="11"/>
    <x v="0"/>
    <x v="5"/>
    <n v="1510984800"/>
    <d v="2017-11-18T06:00:00"/>
    <n v="11"/>
    <s v="Nov"/>
    <n v="201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n v="3"/>
    <x v="6"/>
    <x v="8"/>
    <n v="1302066000"/>
    <d v="2011-04-06T05:00:00"/>
    <n v="4"/>
    <s v="Apr"/>
    <n v="2011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n v="12"/>
    <x v="7"/>
    <x v="8"/>
    <n v="1322978400"/>
    <d v="2011-12-04T06:00:00"/>
    <n v="12"/>
    <s v="Dec"/>
    <n v="2011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n v="8"/>
    <x v="1"/>
    <x v="8"/>
    <n v="1313730000"/>
    <d v="2011-08-19T05:00:00"/>
    <n v="8"/>
    <s v="Aug"/>
    <n v="2011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n v="2"/>
    <x v="10"/>
    <x v="1"/>
    <n v="1394085600"/>
    <d v="2014-03-06T06:00:00"/>
    <n v="3"/>
    <s v="Mar"/>
    <n v="2014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n v="4"/>
    <x v="9"/>
    <x v="8"/>
    <n v="1305349200"/>
    <d v="2011-05-14T05:00:00"/>
    <n v="5"/>
    <s v="May"/>
    <n v="2011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n v="6"/>
    <x v="5"/>
    <x v="0"/>
    <n v="1434344400"/>
    <d v="2015-06-15T05:00:00"/>
    <n v="6"/>
    <s v="Jun"/>
    <n v="2015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n v="2"/>
    <x v="10"/>
    <x v="4"/>
    <n v="1331186400"/>
    <d v="2012-03-08T06:00:00"/>
    <n v="3"/>
    <s v="Mar"/>
    <n v="2012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n v="4"/>
    <x v="9"/>
    <x v="4"/>
    <n v="1336539600"/>
    <d v="2012-05-09T05:00:00"/>
    <n v="5"/>
    <s v="May"/>
    <n v="2012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n v="3"/>
    <x v="6"/>
    <x v="6"/>
    <n v="1269752400"/>
    <d v="2010-03-28T05:00:00"/>
    <n v="3"/>
    <s v="Mar"/>
    <n v="201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n v="11"/>
    <x v="0"/>
    <x v="6"/>
    <n v="1291615200"/>
    <d v="2010-12-06T06:00:00"/>
    <n v="12"/>
    <s v="Dec"/>
    <n v="201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n v="1"/>
    <x v="2"/>
    <x v="3"/>
    <n v="1552366800"/>
    <d v="2019-03-12T05:00:00"/>
    <n v="3"/>
    <s v="Mar"/>
    <n v="2019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n v="3"/>
    <x v="6"/>
    <x v="6"/>
    <n v="1272171600"/>
    <d v="2010-04-25T05:00:00"/>
    <n v="4"/>
    <s v="Apr"/>
    <n v="201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n v="7"/>
    <x v="8"/>
    <x v="0"/>
    <n v="1436677200"/>
    <d v="2015-07-12T05:00:00"/>
    <n v="7"/>
    <s v="Jul"/>
    <n v="2015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n v="12"/>
    <x v="7"/>
    <x v="1"/>
    <n v="1420092000"/>
    <d v="2015-01-01T06:00:00"/>
    <n v="1"/>
    <s v="Jan"/>
    <n v="2015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n v="7"/>
    <x v="8"/>
    <x v="6"/>
    <n v="1279947600"/>
    <d v="2010-07-24T05:00:00"/>
    <n v="7"/>
    <s v="Jul"/>
    <n v="201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n v="5"/>
    <x v="11"/>
    <x v="1"/>
    <n v="1402203600"/>
    <d v="2014-06-08T05:00:00"/>
    <n v="6"/>
    <s v="Jun"/>
    <n v="2014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n v="3"/>
    <x v="6"/>
    <x v="1"/>
    <n v="1396933200"/>
    <d v="2014-04-08T05:00:00"/>
    <n v="4"/>
    <s v="Apr"/>
    <n v="2014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n v="6"/>
    <x v="5"/>
    <x v="7"/>
    <n v="1467262800"/>
    <d v="2016-06-30T05:00:00"/>
    <n v="6"/>
    <s v="Jun"/>
    <n v="201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n v="3"/>
    <x v="6"/>
    <x v="6"/>
    <n v="1270530000"/>
    <d v="2010-04-06T05:00:00"/>
    <n v="4"/>
    <s v="Apr"/>
    <n v="201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n v="3"/>
    <x v="6"/>
    <x v="7"/>
    <n v="1457762400"/>
    <d v="2016-03-12T06:00:00"/>
    <n v="3"/>
    <s v="Mar"/>
    <n v="201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n v="11"/>
    <x v="0"/>
    <x v="3"/>
    <n v="1575525600"/>
    <d v="2019-12-05T06:00:00"/>
    <n v="12"/>
    <s v="Dec"/>
    <n v="2019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n v="6"/>
    <x v="5"/>
    <x v="6"/>
    <n v="1279083600"/>
    <d v="2010-07-14T05:00:00"/>
    <n v="7"/>
    <s v="Jul"/>
    <n v="201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n v="2"/>
    <x v="10"/>
    <x v="0"/>
    <n v="1424412000"/>
    <d v="2015-02-20T06:00:00"/>
    <n v="2"/>
    <s v="Feb"/>
    <n v="2015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n v="7"/>
    <x v="8"/>
    <x v="2"/>
    <n v="1376197200"/>
    <d v="2013-08-11T05:00:00"/>
    <n v="8"/>
    <s v="Aug"/>
    <n v="2013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n v="5"/>
    <x v="11"/>
    <x v="1"/>
    <n v="1402894800"/>
    <d v="2014-06-16T05:00:00"/>
    <n v="6"/>
    <s v="Jun"/>
    <n v="2014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n v="6"/>
    <x v="5"/>
    <x v="0"/>
    <n v="1434430800"/>
    <d v="2015-06-16T05:00:00"/>
    <n v="6"/>
    <s v="Jun"/>
    <n v="2015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n v="4"/>
    <x v="9"/>
    <x v="3"/>
    <n v="1557896400"/>
    <d v="2019-05-15T05:00:00"/>
    <n v="5"/>
    <s v="May"/>
    <n v="2019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n v="1"/>
    <x v="2"/>
    <x v="8"/>
    <n v="1297490400"/>
    <d v="2011-02-12T06:00:00"/>
    <n v="2"/>
    <s v="Feb"/>
    <n v="2011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n v="10"/>
    <x v="4"/>
    <x v="0"/>
    <n v="1447394400"/>
    <d v="2015-11-13T06:00:00"/>
    <n v="11"/>
    <s v="Nov"/>
    <n v="2015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n v="3"/>
    <x v="6"/>
    <x v="7"/>
    <n v="1458277200"/>
    <d v="2016-03-18T05:00:00"/>
    <n v="3"/>
    <s v="Mar"/>
    <n v="2016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n v="3"/>
    <x v="6"/>
    <x v="1"/>
    <n v="1395723600"/>
    <d v="2014-03-25T05:00:00"/>
    <n v="3"/>
    <s v="Mar"/>
    <n v="201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n v="3"/>
    <x v="6"/>
    <x v="3"/>
    <n v="1552197600"/>
    <d v="2019-03-10T06:00:00"/>
    <n v="3"/>
    <s v="Mar"/>
    <n v="2019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n v="1"/>
    <x v="2"/>
    <x v="3"/>
    <n v="1549087200"/>
    <d v="2019-02-02T06:00:00"/>
    <n v="2"/>
    <s v="Feb"/>
    <n v="2019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n v="12"/>
    <x v="7"/>
    <x v="4"/>
    <n v="1356847200"/>
    <d v="2012-12-30T06:00:00"/>
    <n v="12"/>
    <s v="Dec"/>
    <n v="2012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n v="7"/>
    <x v="8"/>
    <x v="2"/>
    <n v="1375765200"/>
    <d v="2013-08-06T05:00:00"/>
    <n v="8"/>
    <s v="Aug"/>
    <n v="2013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n v="10"/>
    <x v="4"/>
    <x v="6"/>
    <n v="1289800800"/>
    <d v="2010-11-15T06:00:00"/>
    <n v="11"/>
    <s v="Nov"/>
    <n v="201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n v="8"/>
    <x v="1"/>
    <x v="5"/>
    <n v="1504501200"/>
    <d v="2017-09-04T05:00:00"/>
    <n v="9"/>
    <s v="Sep"/>
    <n v="2017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n v="1"/>
    <x v="2"/>
    <x v="5"/>
    <n v="1485669600"/>
    <d v="2017-01-29T06:00:00"/>
    <n v="1"/>
    <s v="Jan"/>
    <n v="2017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n v="4"/>
    <x v="9"/>
    <x v="7"/>
    <n v="1462770000"/>
    <d v="2016-05-09T05:00:00"/>
    <n v="5"/>
    <s v="May"/>
    <n v="2016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n v="9"/>
    <x v="3"/>
    <x v="2"/>
    <n v="1379739600"/>
    <d v="2013-09-21T05:00:00"/>
    <n v="9"/>
    <s v="Sep"/>
    <n v="201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n v="6"/>
    <x v="5"/>
    <x v="1"/>
    <n v="1402722000"/>
    <d v="2014-06-14T05:00:00"/>
    <n v="6"/>
    <s v="Jun"/>
    <n v="2014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n v="5"/>
    <x v="11"/>
    <x v="2"/>
    <n v="1369285200"/>
    <d v="2013-05-23T05:00:00"/>
    <n v="5"/>
    <s v="May"/>
    <n v="20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n v="5"/>
    <x v="11"/>
    <x v="8"/>
    <n v="1304744400"/>
    <d v="2011-05-07T05:00:00"/>
    <n v="5"/>
    <s v="May"/>
    <n v="2011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n v="7"/>
    <x v="8"/>
    <x v="7"/>
    <n v="1468299600"/>
    <d v="2016-07-12T05:00:00"/>
    <n v="7"/>
    <s v="Jul"/>
    <n v="201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n v="9"/>
    <x v="3"/>
    <x v="7"/>
    <n v="1474174800"/>
    <d v="2016-09-18T05:00:00"/>
    <n v="9"/>
    <s v="Sep"/>
    <n v="2016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n v="4"/>
    <x v="9"/>
    <x v="9"/>
    <n v="1526014800"/>
    <d v="2018-05-11T05:00:00"/>
    <n v="5"/>
    <s v="May"/>
    <n v="201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n v="7"/>
    <x v="8"/>
    <x v="0"/>
    <n v="1437454800"/>
    <d v="2015-07-21T05:00:00"/>
    <n v="7"/>
    <s v="Jul"/>
    <n v="2015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n v="1"/>
    <x v="2"/>
    <x v="0"/>
    <n v="1422684000"/>
    <d v="2015-01-31T06:00:00"/>
    <n v="1"/>
    <s v="Jan"/>
    <n v="2015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n v="1"/>
    <x v="2"/>
    <x v="10"/>
    <n v="1581314400"/>
    <d v="2020-02-10T06:00:00"/>
    <n v="2"/>
    <s v="Feb"/>
    <n v="202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n v="9"/>
    <x v="3"/>
    <x v="6"/>
    <n v="1286427600"/>
    <d v="2010-10-07T05:00:00"/>
    <n v="10"/>
    <s v="Oct"/>
    <n v="201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n v="6"/>
    <x v="5"/>
    <x v="6"/>
    <n v="1278738000"/>
    <d v="2010-07-10T05:00:00"/>
    <n v="7"/>
    <s v="Jul"/>
    <n v="201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n v="10"/>
    <x v="4"/>
    <x v="6"/>
    <n v="1286427600"/>
    <d v="2010-10-07T05:00:00"/>
    <n v="10"/>
    <s v="Oct"/>
    <n v="201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n v="7"/>
    <x v="8"/>
    <x v="7"/>
    <n v="1467954000"/>
    <d v="2016-07-08T05:00:00"/>
    <n v="7"/>
    <s v="Jul"/>
    <n v="2016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n v="5"/>
    <x v="11"/>
    <x v="3"/>
    <n v="1557637200"/>
    <d v="2019-05-12T05:00:00"/>
    <n v="5"/>
    <s v="May"/>
    <n v="2019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n v="3"/>
    <x v="6"/>
    <x v="3"/>
    <n v="1553922000"/>
    <d v="2019-03-30T05:00:00"/>
    <n v="3"/>
    <s v="Mar"/>
    <n v="2019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n v="11"/>
    <x v="0"/>
    <x v="1"/>
    <n v="1416463200"/>
    <d v="2014-11-20T06:00:00"/>
    <n v="11"/>
    <s v="Nov"/>
    <n v="2014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n v="11"/>
    <x v="0"/>
    <x v="0"/>
    <n v="1447221600"/>
    <d v="2015-11-11T06:00:00"/>
    <n v="11"/>
    <s v="Nov"/>
    <n v="2015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n v="3"/>
    <x v="6"/>
    <x v="5"/>
    <n v="1491627600"/>
    <d v="2017-04-08T05:00:00"/>
    <n v="4"/>
    <s v="Apr"/>
    <n v="2017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n v="2"/>
    <x v="10"/>
    <x v="2"/>
    <n v="1363150800"/>
    <d v="2013-03-13T05:00:00"/>
    <n v="3"/>
    <s v="Mar"/>
    <n v="2013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n v="1"/>
    <x v="2"/>
    <x v="4"/>
    <n v="1330754400"/>
    <d v="2012-03-03T06:00:00"/>
    <n v="3"/>
    <s v="Mar"/>
    <n v="201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n v="11"/>
    <x v="0"/>
    <x v="7"/>
    <n v="1479794400"/>
    <d v="2016-11-22T06:00:00"/>
    <n v="11"/>
    <s v="Nov"/>
    <n v="2016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n v="7"/>
    <x v="8"/>
    <x v="6"/>
    <n v="1281243600"/>
    <d v="2010-08-08T05:00:00"/>
    <n v="8"/>
    <s v="Aug"/>
    <n v="20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n v="7"/>
    <x v="8"/>
    <x v="9"/>
    <n v="1532754000"/>
    <d v="2018-07-28T05:00:00"/>
    <n v="7"/>
    <s v="Jul"/>
    <n v="2018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n v="1"/>
    <x v="2"/>
    <x v="7"/>
    <n v="1453356000"/>
    <d v="2016-01-21T06:00:00"/>
    <n v="1"/>
    <s v="Jan"/>
    <n v="201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n v="2"/>
    <x v="10"/>
    <x v="5"/>
    <n v="1489986000"/>
    <d v="2017-03-20T05:00:00"/>
    <n v="3"/>
    <s v="Mar"/>
    <n v="2017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n v="12"/>
    <x v="7"/>
    <x v="9"/>
    <n v="1545804000"/>
    <d v="2018-12-26T06:00:00"/>
    <n v="12"/>
    <s v="Dec"/>
    <n v="2018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n v="3"/>
    <x v="6"/>
    <x v="5"/>
    <n v="1489899600"/>
    <d v="2017-03-19T05:00:00"/>
    <n v="3"/>
    <s v="Mar"/>
    <n v="2017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n v="12"/>
    <x v="7"/>
    <x v="9"/>
    <n v="1546495200"/>
    <d v="2019-01-03T06:00:00"/>
    <n v="1"/>
    <s v="Jan"/>
    <n v="2019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n v="9"/>
    <x v="3"/>
    <x v="9"/>
    <n v="1539752400"/>
    <d v="2018-10-17T05:00:00"/>
    <n v="10"/>
    <s v="Oct"/>
    <n v="201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n v="3"/>
    <x v="6"/>
    <x v="2"/>
    <n v="1364101200"/>
    <d v="2013-03-24T05:00:00"/>
    <n v="3"/>
    <s v="Mar"/>
    <n v="2013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n v="4"/>
    <x v="9"/>
    <x v="9"/>
    <n v="1525323600"/>
    <d v="2018-05-03T05:00:00"/>
    <n v="5"/>
    <s v="May"/>
    <n v="2018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n v="7"/>
    <x v="8"/>
    <x v="5"/>
    <n v="1500872400"/>
    <d v="2017-07-24T05:00:00"/>
    <n v="7"/>
    <s v="Jul"/>
    <n v="2017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n v="10"/>
    <x v="4"/>
    <x v="6"/>
    <n v="1288501200"/>
    <d v="2010-10-31T05:00:00"/>
    <n v="10"/>
    <s v="Oct"/>
    <n v="201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n v="7"/>
    <x v="8"/>
    <x v="1"/>
    <n v="1407128400"/>
    <d v="2014-08-04T05:00:00"/>
    <n v="8"/>
    <s v="Aug"/>
    <n v="2014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n v="2"/>
    <x v="10"/>
    <x v="1"/>
    <n v="1394344800"/>
    <d v="2014-03-09T06:00:00"/>
    <n v="3"/>
    <s v="Mar"/>
    <n v="201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n v="8"/>
    <x v="1"/>
    <x v="7"/>
    <n v="1474088400"/>
    <d v="2016-09-17T05:00:00"/>
    <n v="9"/>
    <s v="Sep"/>
    <n v="2016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n v="4"/>
    <x v="9"/>
    <x v="7"/>
    <n v="1460264400"/>
    <d v="2016-04-10T05:00:00"/>
    <n v="4"/>
    <s v="Apr"/>
    <n v="2016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n v="8"/>
    <x v="1"/>
    <x v="0"/>
    <n v="1440824400"/>
    <d v="2015-08-29T05:00:00"/>
    <n v="8"/>
    <s v="Aug"/>
    <n v="2015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n v="3"/>
    <x v="6"/>
    <x v="5"/>
    <n v="1489554000"/>
    <d v="2017-03-15T05:00:00"/>
    <n v="3"/>
    <s v="Mar"/>
    <n v="201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n v="12"/>
    <x v="7"/>
    <x v="5"/>
    <n v="1514872800"/>
    <d v="2018-01-02T06:00:00"/>
    <n v="1"/>
    <s v="Jan"/>
    <n v="201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n v="12"/>
    <x v="7"/>
    <x v="5"/>
    <n v="1515736800"/>
    <d v="2018-01-12T06:00:00"/>
    <n v="1"/>
    <s v="Jan"/>
    <n v="2018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n v="8"/>
    <x v="1"/>
    <x v="0"/>
    <n v="1442898000"/>
    <d v="2015-09-22T05:00:00"/>
    <n v="9"/>
    <s v="Sep"/>
    <n v="2015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n v="1"/>
    <x v="2"/>
    <x v="8"/>
    <n v="1296194400"/>
    <d v="2011-01-28T06:00:00"/>
    <n v="1"/>
    <s v="Jan"/>
    <n v="20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n v="8"/>
    <x v="1"/>
    <x v="0"/>
    <n v="1440910800"/>
    <d v="2015-08-30T05:00:00"/>
    <n v="8"/>
    <s v="Aug"/>
    <n v="2015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n v="3"/>
    <x v="6"/>
    <x v="4"/>
    <n v="1335502800"/>
    <d v="2012-04-27T05:00:00"/>
    <n v="4"/>
    <s v="Apr"/>
    <n v="2012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n v="12"/>
    <x v="7"/>
    <x v="9"/>
    <n v="1544680800"/>
    <d v="2018-12-13T06:00:00"/>
    <n v="12"/>
    <s v="Dec"/>
    <n v="2018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n v="10"/>
    <x v="4"/>
    <x v="6"/>
    <n v="1288414800"/>
    <d v="2010-10-30T05:00:00"/>
    <n v="10"/>
    <s v="Oct"/>
    <n v="201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n v="2"/>
    <x v="10"/>
    <x v="4"/>
    <n v="1330581600"/>
    <d v="2012-03-01T06:00:00"/>
    <n v="3"/>
    <s v="Mar"/>
    <n v="2012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n v="7"/>
    <x v="8"/>
    <x v="8"/>
    <n v="1311397200"/>
    <d v="2011-07-23T05:00:00"/>
    <n v="7"/>
    <s v="Jul"/>
    <n v="2011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n v="8"/>
    <x v="1"/>
    <x v="2"/>
    <n v="1378357200"/>
    <d v="2013-09-05T05:00:00"/>
    <n v="9"/>
    <s v="Sep"/>
    <n v="2013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n v="9"/>
    <x v="3"/>
    <x v="1"/>
    <n v="1411102800"/>
    <d v="2014-09-19T05:00:00"/>
    <n v="9"/>
    <s v="Sep"/>
    <n v="2014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n v="8"/>
    <x v="1"/>
    <x v="4"/>
    <n v="1344834000"/>
    <d v="2012-08-13T05:00:00"/>
    <n v="8"/>
    <s v="Aug"/>
    <n v="2012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n v="6"/>
    <x v="5"/>
    <x v="5"/>
    <n v="1499230800"/>
    <d v="2017-07-05T05:00:00"/>
    <n v="7"/>
    <s v="Jul"/>
    <n v="2017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n v="2"/>
    <x v="10"/>
    <x v="7"/>
    <n v="1457416800"/>
    <d v="2016-03-08T06:00:00"/>
    <n v="3"/>
    <s v="Mar"/>
    <n v="2016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n v="7"/>
    <x v="8"/>
    <x v="6"/>
    <n v="1280898000"/>
    <d v="2010-08-04T05:00:00"/>
    <n v="8"/>
    <s v="Aug"/>
    <n v="201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n v="3"/>
    <x v="6"/>
    <x v="9"/>
    <n v="1522472400"/>
    <d v="2018-03-31T05:00:00"/>
    <n v="3"/>
    <s v="Mar"/>
    <n v="2018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n v="4"/>
    <x v="9"/>
    <x v="7"/>
    <n v="1462510800"/>
    <d v="2016-05-06T05:00:00"/>
    <n v="5"/>
    <s v="May"/>
    <n v="2016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n v="8"/>
    <x v="1"/>
    <x v="8"/>
    <n v="1317790800"/>
    <d v="2011-10-05T05:00:00"/>
    <n v="10"/>
    <s v="Oct"/>
    <n v="2011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n v="9"/>
    <x v="3"/>
    <x v="3"/>
    <n v="1568782800"/>
    <d v="2019-09-18T05:00:00"/>
    <n v="9"/>
    <s v="Sep"/>
    <n v="2019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n v="9"/>
    <x v="3"/>
    <x v="4"/>
    <n v="1349413200"/>
    <d v="2012-10-05T05:00:00"/>
    <n v="10"/>
    <s v="Oct"/>
    <n v="2012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n v="7"/>
    <x v="8"/>
    <x v="7"/>
    <n v="1472446800"/>
    <d v="2016-08-29T05:00:00"/>
    <n v="8"/>
    <s v="Aug"/>
    <n v="2016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n v="1"/>
    <x v="2"/>
    <x v="3"/>
    <n v="1548050400"/>
    <d v="2019-01-21T06:00:00"/>
    <n v="1"/>
    <s v="Jan"/>
    <n v="2019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n v="10"/>
    <x v="4"/>
    <x v="3"/>
    <n v="1571806800"/>
    <d v="2019-10-23T05:00:00"/>
    <n v="10"/>
    <s v="Oct"/>
    <n v="201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n v="12"/>
    <x v="7"/>
    <x v="3"/>
    <n v="1576476000"/>
    <d v="2019-12-16T06:00:00"/>
    <n v="12"/>
    <s v="Dec"/>
    <n v="2019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n v="12"/>
    <x v="7"/>
    <x v="8"/>
    <n v="1324965600"/>
    <d v="2011-12-27T06:00:00"/>
    <n v="12"/>
    <s v="Dec"/>
    <n v="201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n v="12"/>
    <x v="7"/>
    <x v="2"/>
    <n v="1387519200"/>
    <d v="2013-12-20T06:00:00"/>
    <n v="12"/>
    <s v="Dec"/>
    <n v="2013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n v="9"/>
    <x v="3"/>
    <x v="9"/>
    <n v="1537246800"/>
    <d v="2018-09-18T05:00:00"/>
    <n v="9"/>
    <s v="Sep"/>
    <n v="2018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n v="6"/>
    <x v="5"/>
    <x v="6"/>
    <n v="1279515600"/>
    <d v="2010-07-19T05:00:00"/>
    <n v="7"/>
    <s v="Jul"/>
    <n v="201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n v="8"/>
    <x v="1"/>
    <x v="0"/>
    <n v="1442379600"/>
    <d v="2015-09-16T05:00:00"/>
    <n v="9"/>
    <s v="Sep"/>
    <n v="20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n v="3"/>
    <x v="6"/>
    <x v="9"/>
    <n v="1523077200"/>
    <d v="2018-04-07T05:00:00"/>
    <n v="4"/>
    <s v="Apr"/>
    <n v="2018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n v="3"/>
    <x v="6"/>
    <x v="5"/>
    <n v="1489554000"/>
    <d v="2017-03-15T05:00:00"/>
    <n v="3"/>
    <s v="Mar"/>
    <n v="201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n v="1"/>
    <x v="2"/>
    <x v="3"/>
    <n v="1548482400"/>
    <d v="2019-01-26T06:00:00"/>
    <n v="1"/>
    <s v="Jan"/>
    <n v="2019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n v="10"/>
    <x v="4"/>
    <x v="2"/>
    <n v="1384063200"/>
    <d v="2013-11-10T06:00:00"/>
    <n v="11"/>
    <s v="Nov"/>
    <n v="2013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n v="11"/>
    <x v="0"/>
    <x v="8"/>
    <n v="1322892000"/>
    <d v="2011-12-03T06:00:00"/>
    <n v="12"/>
    <s v="Dec"/>
    <n v="2011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n v="10"/>
    <x v="4"/>
    <x v="4"/>
    <n v="1350709200"/>
    <d v="2012-10-20T05:00:00"/>
    <n v="10"/>
    <s v="Oct"/>
    <n v="2012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n v="7"/>
    <x v="8"/>
    <x v="3"/>
    <n v="1564203600"/>
    <d v="2019-07-27T05:00:00"/>
    <n v="7"/>
    <s v="Jul"/>
    <n v="2019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n v="10"/>
    <x v="4"/>
    <x v="5"/>
    <n v="1509685200"/>
    <d v="2017-11-03T05:00:00"/>
    <n v="11"/>
    <s v="Nov"/>
    <n v="2017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n v="11"/>
    <x v="0"/>
    <x v="5"/>
    <n v="1514959200"/>
    <d v="2018-01-03T06:00:00"/>
    <n v="1"/>
    <s v="Jan"/>
    <n v="2018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n v="11"/>
    <x v="0"/>
    <x v="0"/>
    <n v="1448863200"/>
    <d v="2015-11-30T06:00:00"/>
    <n v="11"/>
    <s v="Nov"/>
    <n v="201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n v="4"/>
    <x v="9"/>
    <x v="0"/>
    <n v="1429592400"/>
    <d v="2015-04-21T05:00:00"/>
    <n v="4"/>
    <s v="Apr"/>
    <n v="201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n v="3"/>
    <x v="6"/>
    <x v="9"/>
    <n v="1522645200"/>
    <d v="2018-04-02T05:00:00"/>
    <n v="4"/>
    <s v="Apr"/>
    <n v="2018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n v="11"/>
    <x v="0"/>
    <x v="8"/>
    <n v="1323324000"/>
    <d v="2011-12-08T06:00:00"/>
    <n v="12"/>
    <s v="Dec"/>
    <n v="2011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n v="6"/>
    <x v="5"/>
    <x v="3"/>
    <n v="1561525200"/>
    <d v="2019-06-26T05:00:00"/>
    <n v="6"/>
    <s v="Jun"/>
    <n v="2019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n v="1"/>
    <x v="2"/>
    <x v="6"/>
    <n v="1265695200"/>
    <d v="2010-02-09T06:00:00"/>
    <n v="2"/>
    <s v="Feb"/>
    <n v="201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n v="3"/>
    <x v="6"/>
    <x v="8"/>
    <n v="1301806800"/>
    <d v="2011-04-03T05:00:00"/>
    <n v="4"/>
    <s v="Apr"/>
    <n v="2011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n v="7"/>
    <x v="8"/>
    <x v="2"/>
    <n v="1374901200"/>
    <d v="2013-07-27T05:00:00"/>
    <n v="7"/>
    <s v="Jul"/>
    <n v="2013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n v="4"/>
    <x v="9"/>
    <x v="4"/>
    <n v="1336453200"/>
    <d v="2012-05-08T05:00:00"/>
    <n v="5"/>
    <s v="May"/>
    <n v="2012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n v="7"/>
    <x v="8"/>
    <x v="7"/>
    <n v="1468904400"/>
    <d v="2016-07-19T05:00:00"/>
    <n v="7"/>
    <s v="Jul"/>
    <n v="20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n v="12"/>
    <x v="7"/>
    <x v="2"/>
    <n v="1387087200"/>
    <d v="2013-12-15T06:00:00"/>
    <n v="12"/>
    <s v="Dec"/>
    <n v="201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n v="1"/>
    <x v="2"/>
    <x v="3"/>
    <n v="1547445600"/>
    <d v="2019-01-14T06:00:00"/>
    <n v="1"/>
    <s v="Jan"/>
    <n v="201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n v="12"/>
    <x v="7"/>
    <x v="9"/>
    <n v="1547359200"/>
    <d v="2019-01-13T06:00:00"/>
    <n v="1"/>
    <s v="Jan"/>
    <n v="2019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n v="5"/>
    <x v="11"/>
    <x v="5"/>
    <n v="1496293200"/>
    <d v="2017-06-01T05:00:00"/>
    <n v="6"/>
    <s v="Jun"/>
    <n v="2017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n v="4"/>
    <x v="9"/>
    <x v="4"/>
    <n v="1335416400"/>
    <d v="2012-04-26T05:00:00"/>
    <n v="4"/>
    <s v="Apr"/>
    <n v="2012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n v="7"/>
    <x v="8"/>
    <x v="9"/>
    <n v="1532149200"/>
    <d v="2018-07-21T05:00:00"/>
    <n v="7"/>
    <s v="Jul"/>
    <n v="2018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n v="1"/>
    <x v="2"/>
    <x v="7"/>
    <n v="1453788000"/>
    <d v="2016-01-26T06:00:00"/>
    <n v="1"/>
    <s v="Jan"/>
    <n v="201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n v="7"/>
    <x v="8"/>
    <x v="7"/>
    <n v="1471496400"/>
    <d v="2016-08-18T05:00:00"/>
    <n v="8"/>
    <s v="Aug"/>
    <n v="2016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n v="8"/>
    <x v="1"/>
    <x v="7"/>
    <n v="1472878800"/>
    <d v="2016-09-03T05:00:00"/>
    <n v="9"/>
    <s v="Sep"/>
    <n v="2016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n v="8"/>
    <x v="1"/>
    <x v="1"/>
    <n v="1408510800"/>
    <d v="2014-08-20T05:00:00"/>
    <n v="8"/>
    <s v="Aug"/>
    <n v="2014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n v="8"/>
    <x v="1"/>
    <x v="6"/>
    <n v="1281589200"/>
    <d v="2010-08-12T05:00:00"/>
    <n v="8"/>
    <s v="Aug"/>
    <n v="201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n v="7"/>
    <x v="8"/>
    <x v="2"/>
    <n v="1375851600"/>
    <d v="2013-08-07T05:00:00"/>
    <n v="8"/>
    <s v="Aug"/>
    <n v="2013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n v="8"/>
    <x v="1"/>
    <x v="8"/>
    <n v="1315803600"/>
    <d v="2011-09-12T05:00:00"/>
    <n v="9"/>
    <s v="Sep"/>
    <n v="2011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n v="6"/>
    <x v="5"/>
    <x v="2"/>
    <n v="1373691600"/>
    <d v="2013-07-13T05:00:00"/>
    <n v="7"/>
    <s v="Jul"/>
    <n v="2013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n v="5"/>
    <x v="11"/>
    <x v="4"/>
    <n v="1339218000"/>
    <d v="2012-06-09T05:00:00"/>
    <n v="6"/>
    <s v="Jun"/>
    <n v="201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n v="2"/>
    <x v="10"/>
    <x v="9"/>
    <n v="1520402400"/>
    <d v="2018-03-07T06:00:00"/>
    <n v="3"/>
    <s v="Mar"/>
    <n v="2018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n v="4"/>
    <x v="9"/>
    <x v="9"/>
    <n v="1523336400"/>
    <d v="2018-04-10T05:00:00"/>
    <n v="4"/>
    <s v="Apr"/>
    <n v="201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n v="11"/>
    <x v="0"/>
    <x v="5"/>
    <n v="1512280800"/>
    <d v="2017-12-03T06:00:00"/>
    <n v="12"/>
    <s v="Dec"/>
    <n v="2017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n v="3"/>
    <x v="6"/>
    <x v="7"/>
    <n v="1458709200"/>
    <d v="2016-03-23T05:00:00"/>
    <n v="3"/>
    <s v="Mar"/>
    <n v="2016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n v="10"/>
    <x v="4"/>
    <x v="1"/>
    <n v="1414126800"/>
    <d v="2014-10-24T05:00:00"/>
    <n v="10"/>
    <s v="Oct"/>
    <n v="2014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n v="11"/>
    <x v="0"/>
    <x v="1"/>
    <n v="1416204000"/>
    <d v="2014-11-17T06:00:00"/>
    <n v="11"/>
    <s v="Nov"/>
    <n v="2014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n v="10"/>
    <x v="4"/>
    <x v="6"/>
    <n v="1288501200"/>
    <d v="2010-10-31T05:00:00"/>
    <n v="10"/>
    <s v="Oct"/>
    <n v="201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n v="1"/>
    <x v="2"/>
    <x v="3"/>
    <n v="1552971600"/>
    <d v="2019-03-19T05:00:00"/>
    <n v="3"/>
    <s v="Mar"/>
    <n v="2019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n v="5"/>
    <x v="11"/>
    <x v="7"/>
    <n v="1465102800"/>
    <d v="2016-06-05T05:00:00"/>
    <n v="6"/>
    <s v="Jun"/>
    <n v="2016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n v="2"/>
    <x v="10"/>
    <x v="2"/>
    <n v="1360130400"/>
    <d v="2013-02-06T06:00:00"/>
    <n v="2"/>
    <s v="Feb"/>
    <n v="2013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n v="5"/>
    <x v="11"/>
    <x v="0"/>
    <n v="1432875600"/>
    <d v="2015-05-29T05:00:00"/>
    <n v="5"/>
    <s v="May"/>
    <n v="2015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n v="7"/>
    <x v="8"/>
    <x v="5"/>
    <n v="1500872400"/>
    <d v="2017-07-24T05:00:00"/>
    <n v="7"/>
    <s v="Jul"/>
    <n v="2017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n v="3"/>
    <x v="6"/>
    <x v="5"/>
    <n v="1492146000"/>
    <d v="2017-04-14T05:00:00"/>
    <n v="4"/>
    <s v="Apr"/>
    <n v="2017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n v="7"/>
    <x v="8"/>
    <x v="1"/>
    <n v="1407301200"/>
    <d v="2014-08-06T05:00:00"/>
    <n v="8"/>
    <s v="Aug"/>
    <n v="2014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n v="1"/>
    <x v="2"/>
    <x v="5"/>
    <n v="1486620000"/>
    <d v="2017-02-09T06:00:00"/>
    <n v="2"/>
    <s v="Feb"/>
    <n v="2017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n v="3"/>
    <x v="6"/>
    <x v="7"/>
    <n v="1459918800"/>
    <d v="2016-04-06T05:00:00"/>
    <n v="4"/>
    <s v="Apr"/>
    <n v="2016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n v="2"/>
    <x v="10"/>
    <x v="0"/>
    <n v="1424757600"/>
    <d v="2015-02-24T06:00:00"/>
    <n v="2"/>
    <s v="Feb"/>
    <n v="201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n v="11"/>
    <x v="0"/>
    <x v="7"/>
    <n v="1479880800"/>
    <d v="2016-11-23T06:00:00"/>
    <n v="11"/>
    <s v="Nov"/>
    <n v="201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n v="11"/>
    <x v="0"/>
    <x v="1"/>
    <n v="1418018400"/>
    <d v="2014-12-08T06:00:00"/>
    <n v="12"/>
    <s v="Dec"/>
    <n v="2014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n v="6"/>
    <x v="5"/>
    <x v="4"/>
    <n v="1341032400"/>
    <d v="2012-06-30T05:00:00"/>
    <n v="6"/>
    <s v="Jun"/>
    <n v="2012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n v="2"/>
    <x v="10"/>
    <x v="5"/>
    <n v="1486360800"/>
    <d v="2017-02-06T06:00:00"/>
    <n v="2"/>
    <s v="Feb"/>
    <n v="2017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n v="5"/>
    <x v="11"/>
    <x v="6"/>
    <n v="1274677200"/>
    <d v="2010-05-24T05:00:00"/>
    <n v="5"/>
    <s v="May"/>
    <n v="201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n v="1"/>
    <x v="2"/>
    <x v="6"/>
    <n v="1267509600"/>
    <d v="2010-03-02T06:00:00"/>
    <n v="3"/>
    <s v="Mar"/>
    <n v="201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n v="10"/>
    <x v="4"/>
    <x v="0"/>
    <n v="1445922000"/>
    <d v="2015-10-27T05:00:00"/>
    <n v="10"/>
    <s v="Oct"/>
    <n v="2015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n v="8"/>
    <x v="1"/>
    <x v="9"/>
    <n v="1534050000"/>
    <d v="2018-08-12T05:00:00"/>
    <n v="8"/>
    <s v="Aug"/>
    <n v="2018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n v="5"/>
    <x v="11"/>
    <x v="6"/>
    <n v="1277528400"/>
    <d v="2010-06-26T05:00:00"/>
    <n v="6"/>
    <s v="Jun"/>
    <n v="201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n v="10"/>
    <x v="4"/>
    <x v="8"/>
    <n v="1318568400"/>
    <d v="2011-10-14T05:00:00"/>
    <n v="10"/>
    <s v="Oct"/>
    <n v="2011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n v="9"/>
    <x v="3"/>
    <x v="6"/>
    <n v="1284354000"/>
    <d v="2010-09-13T05:00:00"/>
    <n v="9"/>
    <s v="Sep"/>
    <n v="201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n v="3"/>
    <x v="6"/>
    <x v="6"/>
    <n v="1269579600"/>
    <d v="2010-03-26T05:00:00"/>
    <n v="3"/>
    <s v="Mar"/>
    <n v="201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n v="10"/>
    <x v="4"/>
    <x v="1"/>
    <n v="1413781200"/>
    <d v="2014-10-20T05:00:00"/>
    <n v="10"/>
    <s v="Oct"/>
    <n v="2014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n v="7"/>
    <x v="8"/>
    <x v="6"/>
    <n v="1280120400"/>
    <d v="2010-07-26T05:00:00"/>
    <n v="7"/>
    <s v="Jul"/>
    <n v="201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n v="3"/>
    <x v="6"/>
    <x v="7"/>
    <n v="1459486800"/>
    <d v="2016-04-01T05:00:00"/>
    <n v="4"/>
    <s v="Apr"/>
    <n v="20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n v="8"/>
    <x v="1"/>
    <x v="6"/>
    <n v="1282539600"/>
    <d v="2010-08-23T05:00:00"/>
    <n v="8"/>
    <s v="Aug"/>
    <n v="201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n v="5"/>
    <x v="11"/>
    <x v="6"/>
    <n v="1275886800"/>
    <d v="2010-06-07T05:00:00"/>
    <n v="6"/>
    <s v="Jun"/>
    <n v="201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n v="10"/>
    <x v="4"/>
    <x v="4"/>
    <n v="1355983200"/>
    <d v="2012-12-20T06:00:00"/>
    <n v="12"/>
    <s v="Dec"/>
    <n v="2012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n v="12"/>
    <x v="7"/>
    <x v="5"/>
    <n v="1515391200"/>
    <d v="2018-01-08T06:00:00"/>
    <n v="1"/>
    <s v="Jan"/>
    <n v="2018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n v="1"/>
    <x v="2"/>
    <x v="0"/>
    <n v="1422252000"/>
    <d v="2015-01-26T06:00:00"/>
    <n v="1"/>
    <s v="Jan"/>
    <n v="2015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n v="5"/>
    <x v="11"/>
    <x v="8"/>
    <n v="1305522000"/>
    <d v="2011-05-16T05:00:00"/>
    <n v="5"/>
    <s v="May"/>
    <n v="2011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n v="10"/>
    <x v="4"/>
    <x v="1"/>
    <n v="1414904400"/>
    <d v="2014-11-02T05:00:00"/>
    <n v="11"/>
    <s v="Nov"/>
    <n v="201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n v="2"/>
    <x v="10"/>
    <x v="9"/>
    <n v="1520402400"/>
    <d v="2018-03-07T06:00:00"/>
    <n v="3"/>
    <s v="Mar"/>
    <n v="2018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n v="8"/>
    <x v="1"/>
    <x v="3"/>
    <n v="1567141200"/>
    <d v="2019-08-30T05:00:00"/>
    <n v="8"/>
    <s v="Aug"/>
    <n v="2019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n v="7"/>
    <x v="8"/>
    <x v="5"/>
    <n v="1501131600"/>
    <d v="2017-07-27T05:00:00"/>
    <n v="7"/>
    <s v="Jul"/>
    <n v="2017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n v="11"/>
    <x v="0"/>
    <x v="4"/>
    <n v="1355032800"/>
    <d v="2012-12-09T06:00:00"/>
    <n v="12"/>
    <s v="Dec"/>
    <n v="2012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n v="5"/>
    <x v="11"/>
    <x v="4"/>
    <n v="1339477200"/>
    <d v="2012-06-12T05:00:00"/>
    <n v="6"/>
    <s v="Jun"/>
    <n v="2012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n v="5"/>
    <x v="11"/>
    <x v="8"/>
    <n v="1305954000"/>
    <d v="2011-05-21T05:00:00"/>
    <n v="5"/>
    <s v="May"/>
    <n v="2011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n v="4"/>
    <x v="9"/>
    <x v="5"/>
    <n v="1494392400"/>
    <d v="2017-05-10T05:00:00"/>
    <n v="5"/>
    <s v="May"/>
    <n v="2017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n v="9"/>
    <x v="3"/>
    <x v="9"/>
    <n v="1537419600"/>
    <d v="2018-09-20T05:00:00"/>
    <n v="9"/>
    <s v="Sep"/>
    <n v="2018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n v="10"/>
    <x v="4"/>
    <x v="0"/>
    <n v="1447999200"/>
    <d v="2015-11-20T06:00:00"/>
    <n v="11"/>
    <s v="Nov"/>
    <n v="2015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n v="12"/>
    <x v="7"/>
    <x v="2"/>
    <n v="1388037600"/>
    <d v="2013-12-26T06:00:00"/>
    <n v="12"/>
    <s v="Dec"/>
    <n v="2013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n v="8"/>
    <x v="1"/>
    <x v="2"/>
    <n v="1378789200"/>
    <d v="2013-09-10T05:00:00"/>
    <n v="9"/>
    <s v="Sep"/>
    <n v="2013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n v="4"/>
    <x v="9"/>
    <x v="1"/>
    <n v="1398056400"/>
    <d v="2014-04-21T05:00:00"/>
    <n v="4"/>
    <s v="Apr"/>
    <n v="201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n v="1"/>
    <x v="2"/>
    <x v="3"/>
    <n v="1550815200"/>
    <d v="2019-02-22T06:00:00"/>
    <n v="2"/>
    <s v="Feb"/>
    <n v="2019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n v="2"/>
    <x v="10"/>
    <x v="3"/>
    <n v="1550037600"/>
    <d v="2019-02-13T06:00:00"/>
    <n v="2"/>
    <s v="Feb"/>
    <n v="2019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n v="4"/>
    <x v="9"/>
    <x v="5"/>
    <n v="1492923600"/>
    <d v="2017-04-23T05:00:00"/>
    <n v="4"/>
    <s v="Apr"/>
    <n v="2017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n v="5"/>
    <x v="11"/>
    <x v="7"/>
    <n v="1467522000"/>
    <d v="2016-07-03T05:00:00"/>
    <n v="7"/>
    <s v="Jul"/>
    <n v="201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n v="11"/>
    <x v="0"/>
    <x v="1"/>
    <n v="1416117600"/>
    <d v="2014-11-16T06:00:00"/>
    <n v="11"/>
    <s v="Nov"/>
    <n v="2014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n v="7"/>
    <x v="8"/>
    <x v="3"/>
    <n v="1563771600"/>
    <d v="2019-07-22T05:00:00"/>
    <n v="7"/>
    <s v="Jul"/>
    <n v="2019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n v="9"/>
    <x v="3"/>
    <x v="8"/>
    <n v="1319259600"/>
    <d v="2011-10-22T05:00:00"/>
    <n v="10"/>
    <s v="Oct"/>
    <n v="201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n v="8"/>
    <x v="1"/>
    <x v="8"/>
    <n v="1313643600"/>
    <d v="2011-08-18T05:00:00"/>
    <n v="8"/>
    <s v="Aug"/>
    <n v="2011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n v="8"/>
    <x v="1"/>
    <x v="0"/>
    <n v="1440306000"/>
    <d v="2015-08-23T05:00:00"/>
    <n v="8"/>
    <s v="Aug"/>
    <n v="2015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n v="7"/>
    <x v="8"/>
    <x v="7"/>
    <n v="1470805200"/>
    <d v="2016-08-10T05:00:00"/>
    <n v="8"/>
    <s v="Aug"/>
    <n v="2016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n v="10"/>
    <x v="4"/>
    <x v="6"/>
    <n v="1292911200"/>
    <d v="2010-12-21T06:00:00"/>
    <n v="12"/>
    <s v="Dec"/>
    <n v="201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n v="3"/>
    <x v="6"/>
    <x v="8"/>
    <n v="1301374800"/>
    <d v="2011-03-29T05:00:00"/>
    <n v="3"/>
    <s v="Mar"/>
    <n v="201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n v="12"/>
    <x v="7"/>
    <x v="2"/>
    <n v="1387864800"/>
    <d v="2013-12-24T06:00:00"/>
    <n v="12"/>
    <s v="Dec"/>
    <n v="2013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n v="3"/>
    <x v="6"/>
    <x v="7"/>
    <n v="1458190800"/>
    <d v="2016-03-17T05:00:00"/>
    <n v="3"/>
    <s v="Mar"/>
    <n v="2016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n v="4"/>
    <x v="9"/>
    <x v="3"/>
    <n v="1559278800"/>
    <d v="2019-05-31T05:00:00"/>
    <n v="5"/>
    <s v="May"/>
    <n v="2019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n v="3"/>
    <x v="6"/>
    <x v="9"/>
    <n v="1522731600"/>
    <d v="2018-04-03T05:00:00"/>
    <n v="4"/>
    <s v="Apr"/>
    <n v="2018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n v="5"/>
    <x v="11"/>
    <x v="8"/>
    <n v="1306731600"/>
    <d v="2011-05-30T05:00:00"/>
    <n v="5"/>
    <s v="May"/>
    <n v="2011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n v="10"/>
    <x v="4"/>
    <x v="4"/>
    <n v="1352527200"/>
    <d v="2012-11-10T06:00:00"/>
    <n v="11"/>
    <s v="Nov"/>
    <n v="2012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n v="5"/>
    <x v="11"/>
    <x v="1"/>
    <n v="1404363600"/>
    <d v="2014-07-03T05:00:00"/>
    <n v="7"/>
    <s v="Jul"/>
    <n v="2014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n v="2"/>
    <x v="10"/>
    <x v="6"/>
    <n v="1266645600"/>
    <d v="2010-02-20T06:00:00"/>
    <n v="2"/>
    <s v="Feb"/>
    <n v="201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n v="12"/>
    <x v="7"/>
    <x v="7"/>
    <n v="1482818400"/>
    <d v="2016-12-27T06:00:00"/>
    <n v="12"/>
    <s v="Dec"/>
    <n v="2016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n v="6"/>
    <x v="5"/>
    <x v="2"/>
    <n v="1374642000"/>
    <d v="2013-07-24T05:00:00"/>
    <n v="7"/>
    <s v="Jul"/>
    <n v="2013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n v="6"/>
    <x v="5"/>
    <x v="2"/>
    <n v="1372482000"/>
    <d v="2013-06-29T05:00:00"/>
    <n v="6"/>
    <s v="Jun"/>
    <n v="201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n v="12"/>
    <x v="7"/>
    <x v="5"/>
    <n v="1514959200"/>
    <d v="2018-01-03T06:00:00"/>
    <n v="1"/>
    <s v="Jan"/>
    <n v="2018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n v="11"/>
    <x v="0"/>
    <x v="7"/>
    <n v="1478235600"/>
    <d v="2016-11-04T05:00:00"/>
    <n v="11"/>
    <s v="Nov"/>
    <n v="201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n v="8"/>
    <x v="1"/>
    <x v="1"/>
    <n v="1408078800"/>
    <d v="2014-08-15T05:00:00"/>
    <n v="8"/>
    <s v="Aug"/>
    <n v="201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n v="12"/>
    <x v="7"/>
    <x v="9"/>
    <n v="1548136800"/>
    <d v="2019-01-22T06:00:00"/>
    <n v="1"/>
    <s v="Jan"/>
    <n v="20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n v="5"/>
    <x v="11"/>
    <x v="4"/>
    <n v="1340859600"/>
    <d v="2012-06-28T05:00:00"/>
    <n v="6"/>
    <s v="Jun"/>
    <n v="2012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n v="1"/>
    <x v="2"/>
    <x v="7"/>
    <n v="1454479200"/>
    <d v="2016-02-03T06:00:00"/>
    <n v="2"/>
    <s v="Feb"/>
    <n v="2016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n v="6"/>
    <x v="5"/>
    <x v="0"/>
    <n v="1434430800"/>
    <d v="2015-06-16T05:00:00"/>
    <n v="6"/>
    <s v="Jun"/>
    <n v="2015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n v="12"/>
    <x v="7"/>
    <x v="3"/>
    <n v="1579672800"/>
    <d v="2020-01-22T06:00:00"/>
    <n v="1"/>
    <s v="Jan"/>
    <n v="202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n v="7"/>
    <x v="8"/>
    <x v="3"/>
    <n v="1562389200"/>
    <d v="2019-07-06T05:00:00"/>
    <n v="7"/>
    <s v="Jul"/>
    <n v="201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n v="1"/>
    <x v="2"/>
    <x v="3"/>
    <n v="1551506400"/>
    <d v="2019-03-02T06:00:00"/>
    <n v="3"/>
    <s v="Mar"/>
    <n v="2019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n v="1"/>
    <x v="2"/>
    <x v="9"/>
    <n v="1516600800"/>
    <d v="2018-01-22T06:00:00"/>
    <n v="1"/>
    <s v="Jan"/>
    <n v="20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n v="11"/>
    <x v="0"/>
    <x v="1"/>
    <n v="1420437600"/>
    <d v="2015-01-05T06:00:00"/>
    <n v="1"/>
    <s v="Jan"/>
    <n v="2015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n v="3"/>
    <x v="6"/>
    <x v="4"/>
    <n v="1332997200"/>
    <d v="2012-03-29T05:00:00"/>
    <n v="3"/>
    <s v="Mar"/>
    <n v="2012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n v="10"/>
    <x v="4"/>
    <x v="3"/>
    <n v="1574920800"/>
    <d v="2019-11-28T06:00:00"/>
    <n v="11"/>
    <s v="Nov"/>
    <n v="2019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n v="5"/>
    <x v="11"/>
    <x v="7"/>
    <n v="1464930000"/>
    <d v="2016-06-03T05:00:00"/>
    <n v="6"/>
    <s v="Jun"/>
    <n v="2016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n v="8"/>
    <x v="1"/>
    <x v="4"/>
    <n v="1345006800"/>
    <d v="2012-08-15T05:00:00"/>
    <n v="8"/>
    <s v="Aug"/>
    <n v="201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n v="11"/>
    <x v="0"/>
    <x v="5"/>
    <n v="1512712800"/>
    <d v="2017-12-08T06:00:00"/>
    <n v="12"/>
    <s v="Dec"/>
    <n v="201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n v="1"/>
    <x v="2"/>
    <x v="7"/>
    <n v="1452492000"/>
    <d v="2016-01-11T06:00:00"/>
    <n v="1"/>
    <s v="Jan"/>
    <n v="2016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n v="4"/>
    <x v="9"/>
    <x v="9"/>
    <n v="1524286800"/>
    <d v="2018-04-21T05:00:00"/>
    <n v="4"/>
    <s v="Apr"/>
    <n v="2018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n v="8"/>
    <x v="1"/>
    <x v="4"/>
    <n v="1346907600"/>
    <d v="2012-09-06T05:00:00"/>
    <n v="9"/>
    <s v="Sep"/>
    <n v="2012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n v="5"/>
    <x v="11"/>
    <x v="7"/>
    <n v="1464498000"/>
    <d v="2016-05-29T05:00:00"/>
    <n v="5"/>
    <s v="May"/>
    <n v="201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n v="11"/>
    <x v="0"/>
    <x v="5"/>
    <n v="1514181600"/>
    <d v="2017-12-25T06:00:00"/>
    <n v="12"/>
    <s v="Dec"/>
    <n v="201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n v="2"/>
    <x v="10"/>
    <x v="1"/>
    <n v="1392184800"/>
    <d v="2014-02-12T06:00:00"/>
    <n v="2"/>
    <s v="Feb"/>
    <n v="2014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n v="5"/>
    <x v="11"/>
    <x v="3"/>
    <n v="1559365200"/>
    <d v="2019-06-01T05:00:00"/>
    <n v="6"/>
    <s v="Jun"/>
    <n v="201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n v="1"/>
    <x v="2"/>
    <x v="3"/>
    <n v="1549173600"/>
    <d v="2019-02-03T06:00:00"/>
    <n v="2"/>
    <s v="Feb"/>
    <n v="2019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n v="11"/>
    <x v="0"/>
    <x v="4"/>
    <n v="1355032800"/>
    <d v="2012-12-09T06:00:00"/>
    <n v="12"/>
    <s v="Dec"/>
    <n v="2012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n v="7"/>
    <x v="8"/>
    <x v="9"/>
    <n v="1533963600"/>
    <d v="2018-08-11T05:00:00"/>
    <n v="8"/>
    <s v="Aug"/>
    <n v="2018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n v="2"/>
    <x v="10"/>
    <x v="5"/>
    <n v="1489381200"/>
    <d v="2017-03-13T05:00:00"/>
    <n v="3"/>
    <s v="Mar"/>
    <n v="2017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n v="2"/>
    <x v="10"/>
    <x v="1"/>
    <n v="1395032400"/>
    <d v="2014-03-17T05:00:00"/>
    <n v="3"/>
    <s v="Mar"/>
    <n v="2014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n v="9"/>
    <x v="3"/>
    <x v="1"/>
    <n v="1412485200"/>
    <d v="2014-10-05T05:00:00"/>
    <n v="10"/>
    <s v="Oct"/>
    <n v="201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n v="6"/>
    <x v="5"/>
    <x v="6"/>
    <n v="1279688400"/>
    <d v="2010-07-21T05:00:00"/>
    <n v="7"/>
    <s v="Jul"/>
    <n v="201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n v="7"/>
    <x v="8"/>
    <x v="5"/>
    <n v="1501995600"/>
    <d v="2017-08-06T05:00:00"/>
    <n v="8"/>
    <s v="Aug"/>
    <n v="2017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n v="12"/>
    <x v="7"/>
    <x v="6"/>
    <n v="1294639200"/>
    <d v="2011-01-10T06:00:00"/>
    <n v="1"/>
    <s v="Jan"/>
    <n v="201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n v="5"/>
    <x v="11"/>
    <x v="8"/>
    <n v="1305435600"/>
    <d v="2011-05-15T05:00:00"/>
    <n v="5"/>
    <s v="May"/>
    <n v="2011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n v="8"/>
    <x v="1"/>
    <x v="9"/>
    <n v="1537592400"/>
    <d v="2018-09-22T05:00:00"/>
    <n v="9"/>
    <s v="Sep"/>
    <n v="2018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n v="6"/>
    <x v="5"/>
    <x v="0"/>
    <n v="1435122000"/>
    <d v="2015-06-24T05:00:00"/>
    <n v="6"/>
    <s v="Jun"/>
    <n v="2015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n v="1"/>
    <x v="2"/>
    <x v="9"/>
    <n v="1520056800"/>
    <d v="2018-03-03T06:00:00"/>
    <n v="3"/>
    <s v="Mar"/>
    <n v="2018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n v="3"/>
    <x v="6"/>
    <x v="4"/>
    <n v="1335675600"/>
    <d v="2012-04-29T05:00:00"/>
    <n v="4"/>
    <s v="Apr"/>
    <n v="2012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n v="10"/>
    <x v="4"/>
    <x v="0"/>
    <n v="1448431200"/>
    <d v="2015-11-25T06:00:00"/>
    <n v="11"/>
    <s v="Nov"/>
    <n v="20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n v="2"/>
    <x v="10"/>
    <x v="8"/>
    <n v="1298613600"/>
    <d v="2011-02-25T06:00:00"/>
    <n v="2"/>
    <s v="Feb"/>
    <n v="201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n v="6"/>
    <x v="5"/>
    <x v="2"/>
    <n v="1372482000"/>
    <d v="2013-06-29T05:00:00"/>
    <n v="6"/>
    <s v="Jun"/>
    <n v="2013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n v="2"/>
    <x v="10"/>
    <x v="0"/>
    <n v="1425621600"/>
    <d v="2015-03-06T06:00:00"/>
    <n v="3"/>
    <s v="Mar"/>
    <n v="2015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n v="2"/>
    <x v="10"/>
    <x v="6"/>
    <n v="1266300000"/>
    <d v="2010-02-16T06:00:00"/>
    <n v="2"/>
    <s v="Feb"/>
    <n v="201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n v="3"/>
    <x v="6"/>
    <x v="8"/>
    <n v="1305867600"/>
    <d v="2011-05-20T05:00:00"/>
    <n v="5"/>
    <s v="May"/>
    <n v="2011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n v="9"/>
    <x v="3"/>
    <x v="9"/>
    <n v="1538802000"/>
    <d v="2018-10-06T05:00:00"/>
    <n v="10"/>
    <s v="Oct"/>
    <n v="2018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n v="3"/>
    <x v="6"/>
    <x v="1"/>
    <n v="1398920400"/>
    <d v="2014-05-01T05:00:00"/>
    <n v="5"/>
    <s v="May"/>
    <n v="2014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n v="7"/>
    <x v="8"/>
    <x v="1"/>
    <n v="1405659600"/>
    <d v="2014-07-18T05:00:00"/>
    <n v="7"/>
    <s v="Jul"/>
    <n v="2014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n v="2"/>
    <x v="10"/>
    <x v="7"/>
    <n v="1457244000"/>
    <d v="2016-03-06T06:00:00"/>
    <n v="3"/>
    <s v="Mar"/>
    <n v="2016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n v="6"/>
    <x v="5"/>
    <x v="9"/>
    <n v="1529298000"/>
    <d v="2018-06-18T05:00:00"/>
    <n v="6"/>
    <s v="Jun"/>
    <n v="2018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n v="8"/>
    <x v="1"/>
    <x v="9"/>
    <n v="1535778000"/>
    <d v="2018-09-01T05:00:00"/>
    <n v="9"/>
    <s v="Sep"/>
    <n v="201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n v="1"/>
    <x v="2"/>
    <x v="4"/>
    <n v="1327471200"/>
    <d v="2012-01-25T06:00:00"/>
    <n v="1"/>
    <s v="Jan"/>
    <n v="2012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n v="5"/>
    <x v="11"/>
    <x v="9"/>
    <n v="1529557200"/>
    <d v="2018-06-21T05:00:00"/>
    <n v="6"/>
    <s v="Jun"/>
    <n v="201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n v="7"/>
    <x v="8"/>
    <x v="9"/>
    <n v="1535259600"/>
    <d v="2018-08-26T05:00:00"/>
    <n v="8"/>
    <s v="Aug"/>
    <n v="201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n v="1"/>
    <x v="2"/>
    <x v="9"/>
    <n v="1515564000"/>
    <d v="2018-01-10T06:00:00"/>
    <n v="1"/>
    <s v="Jan"/>
    <n v="2018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n v="6"/>
    <x v="5"/>
    <x v="6"/>
    <n v="1277096400"/>
    <d v="2010-06-21T05:00:00"/>
    <n v="6"/>
    <s v="Jun"/>
    <n v="201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n v="2"/>
    <x v="10"/>
    <x v="4"/>
    <n v="1329026400"/>
    <d v="2012-02-12T06:00:00"/>
    <n v="2"/>
    <s v="Feb"/>
    <n v="2012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n v="11"/>
    <x v="0"/>
    <x v="8"/>
    <n v="1322978400"/>
    <d v="2011-12-04T06:00:00"/>
    <n v="12"/>
    <s v="Dec"/>
    <n v="2011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n v="5"/>
    <x v="11"/>
    <x v="4"/>
    <n v="1338786000"/>
    <d v="2012-06-04T05:00:00"/>
    <n v="6"/>
    <s v="Jun"/>
    <n v="2012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n v="7"/>
    <x v="8"/>
    <x v="8"/>
    <n v="1311656400"/>
    <d v="2011-07-26T05:00:00"/>
    <n v="7"/>
    <s v="Jul"/>
    <n v="2011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n v="6"/>
    <x v="5"/>
    <x v="8"/>
    <n v="1308978000"/>
    <d v="2011-06-25T05:00:00"/>
    <n v="6"/>
    <s v="Jun"/>
    <n v="2011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n v="11"/>
    <x v="0"/>
    <x v="3"/>
    <n v="1576389600"/>
    <d v="2019-12-15T06:00:00"/>
    <n v="12"/>
    <s v="Dec"/>
    <n v="2019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n v="6"/>
    <x v="5"/>
    <x v="8"/>
    <n v="1311051600"/>
    <d v="2011-07-19T05:00:00"/>
    <n v="7"/>
    <s v="Jul"/>
    <n v="2011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n v="4"/>
    <x v="9"/>
    <x v="4"/>
    <n v="1336712400"/>
    <d v="2012-05-11T05:00:00"/>
    <n v="5"/>
    <s v="May"/>
    <n v="2012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n v="2"/>
    <x v="10"/>
    <x v="4"/>
    <n v="1330408800"/>
    <d v="2012-02-28T06:00:00"/>
    <n v="2"/>
    <s v="Feb"/>
    <n v="2012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n v="4"/>
    <x v="9"/>
    <x v="9"/>
    <n v="1524891600"/>
    <d v="2018-04-28T05:00:00"/>
    <n v="4"/>
    <s v="Apr"/>
    <n v="2018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n v="3"/>
    <x v="6"/>
    <x v="2"/>
    <n v="1363669200"/>
    <d v="2013-03-19T05:00:00"/>
    <n v="3"/>
    <s v="Mar"/>
    <n v="2013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n v="2"/>
    <x v="10"/>
    <x v="3"/>
    <n v="1551420000"/>
    <d v="2019-03-01T06:00:00"/>
    <n v="3"/>
    <s v="Mar"/>
    <n v="201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n v="3"/>
    <x v="6"/>
    <x v="6"/>
    <n v="1269838800"/>
    <d v="2010-03-29T05:00:00"/>
    <n v="3"/>
    <s v="Mar"/>
    <n v="201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n v="8"/>
    <x v="1"/>
    <x v="8"/>
    <n v="1312520400"/>
    <d v="2011-08-05T05:00:00"/>
    <n v="8"/>
    <s v="Aug"/>
    <n v="2011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n v="6"/>
    <x v="5"/>
    <x v="0"/>
    <n v="1436504400"/>
    <d v="2015-07-10T05:00:00"/>
    <n v="7"/>
    <s v="Jul"/>
    <n v="2015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n v="8"/>
    <x v="1"/>
    <x v="7"/>
    <n v="1472014800"/>
    <d v="2016-08-24T05:00:00"/>
    <n v="8"/>
    <s v="Aug"/>
    <n v="2016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n v="9"/>
    <x v="3"/>
    <x v="1"/>
    <n v="1411534800"/>
    <d v="2014-09-24T05:00:00"/>
    <n v="9"/>
    <s v="Sep"/>
    <n v="2014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n v="5"/>
    <x v="11"/>
    <x v="8"/>
    <n v="1304917200"/>
    <d v="2011-05-09T05:00:00"/>
    <n v="5"/>
    <s v="May"/>
    <n v="2011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n v="10"/>
    <x v="4"/>
    <x v="9"/>
    <n v="1539579600"/>
    <d v="2018-10-15T05:00:00"/>
    <n v="10"/>
    <s v="Oct"/>
    <n v="201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n v="10"/>
    <x v="4"/>
    <x v="2"/>
    <n v="1382504400"/>
    <d v="2013-10-23T05:00:00"/>
    <n v="10"/>
    <s v="Oct"/>
    <n v="2013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n v="6"/>
    <x v="5"/>
    <x v="6"/>
    <n v="1278306000"/>
    <d v="2010-07-05T05:00:00"/>
    <n v="7"/>
    <s v="Jul"/>
    <n v="201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n v="8"/>
    <x v="1"/>
    <x v="0"/>
    <n v="1442552400"/>
    <d v="2015-09-18T05:00:00"/>
    <n v="9"/>
    <s v="Sep"/>
    <n v="2015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n v="11"/>
    <x v="0"/>
    <x v="5"/>
    <n v="1511071200"/>
    <d v="2017-11-19T06:00:00"/>
    <n v="11"/>
    <s v="Nov"/>
    <n v="2017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n v="9"/>
    <x v="3"/>
    <x v="9"/>
    <n v="1536382800"/>
    <d v="2018-09-08T05:00:00"/>
    <n v="9"/>
    <s v="Sep"/>
    <n v="2018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n v="1"/>
    <x v="2"/>
    <x v="1"/>
    <n v="1389592800"/>
    <d v="2014-01-13T06:00:00"/>
    <n v="1"/>
    <s v="Jan"/>
    <n v="2014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n v="4"/>
    <x v="9"/>
    <x v="6"/>
    <n v="1275282000"/>
    <d v="2010-05-31T05:00:00"/>
    <n v="5"/>
    <s v="May"/>
    <n v="201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n v="1"/>
    <x v="2"/>
    <x v="8"/>
    <n v="1294984800"/>
    <d v="2011-01-14T06:00:00"/>
    <n v="1"/>
    <s v="Jan"/>
    <n v="2011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n v="6"/>
    <x v="5"/>
    <x v="3"/>
    <n v="1562043600"/>
    <d v="2019-07-02T05:00:00"/>
    <n v="7"/>
    <s v="Jul"/>
    <n v="201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n v="7"/>
    <x v="8"/>
    <x v="7"/>
    <n v="1469595600"/>
    <d v="2016-07-27T05:00:00"/>
    <n v="7"/>
    <s v="Jul"/>
    <n v="201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n v="1"/>
    <x v="2"/>
    <x v="10"/>
    <n v="1581141600"/>
    <d v="2020-02-08T06:00:00"/>
    <n v="2"/>
    <s v="Feb"/>
    <n v="202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n v="2"/>
    <x v="10"/>
    <x v="5"/>
    <n v="1488520800"/>
    <d v="2017-03-03T06:00:00"/>
    <n v="3"/>
    <s v="Mar"/>
    <n v="2017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n v="7"/>
    <x v="8"/>
    <x v="3"/>
    <n v="1563858000"/>
    <d v="2019-07-23T05:00:00"/>
    <n v="7"/>
    <s v="Jul"/>
    <n v="2019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n v="7"/>
    <x v="8"/>
    <x v="0"/>
    <n v="1438923600"/>
    <d v="2015-08-07T05:00:00"/>
    <n v="8"/>
    <s v="Aug"/>
    <n v="2015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n v="1"/>
    <x v="2"/>
    <x v="0"/>
    <n v="1422165600"/>
    <d v="2015-01-25T06:00:00"/>
    <n v="1"/>
    <s v="Jan"/>
    <n v="2015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n v="5"/>
    <x v="11"/>
    <x v="6"/>
    <n v="1277874000"/>
    <d v="2010-06-30T05:00:00"/>
    <n v="6"/>
    <s v="Jun"/>
    <n v="201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n v="5"/>
    <x v="11"/>
    <x v="1"/>
    <n v="1399352400"/>
    <d v="2014-05-06T05:00:00"/>
    <n v="5"/>
    <s v="May"/>
    <n v="2014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n v="6"/>
    <x v="5"/>
    <x v="6"/>
    <n v="1279083600"/>
    <d v="2010-07-14T05:00:00"/>
    <n v="7"/>
    <s v="Jul"/>
    <n v="201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n v="8"/>
    <x v="1"/>
    <x v="6"/>
    <n v="1284354000"/>
    <d v="2010-09-13T05:00:00"/>
    <n v="9"/>
    <s v="Sep"/>
    <n v="201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n v="7"/>
    <x v="8"/>
    <x v="0"/>
    <n v="1441170000"/>
    <d v="2015-09-02T05:00:00"/>
    <n v="9"/>
    <s v="Sep"/>
    <n v="2015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n v="4"/>
    <x v="9"/>
    <x v="5"/>
    <n v="1493528400"/>
    <d v="2017-04-30T05:00:00"/>
    <n v="4"/>
    <s v="Apr"/>
    <n v="201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n v="3"/>
    <x v="6"/>
    <x v="1"/>
    <n v="1395205200"/>
    <d v="2014-03-19T05:00:00"/>
    <n v="3"/>
    <s v="Mar"/>
    <n v="201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n v="6"/>
    <x v="5"/>
    <x v="3"/>
    <n v="1561438800"/>
    <d v="2019-06-25T05:00:00"/>
    <n v="6"/>
    <s v="Jun"/>
    <n v="2019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n v="12"/>
    <x v="7"/>
    <x v="8"/>
    <n v="1326693600"/>
    <d v="2012-01-16T06:00:00"/>
    <n v="1"/>
    <s v="Jan"/>
    <n v="2012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n v="5"/>
    <x v="11"/>
    <x v="6"/>
    <n v="1277960400"/>
    <d v="2010-07-01T05:00:00"/>
    <n v="7"/>
    <s v="Jul"/>
    <n v="201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n v="6"/>
    <x v="5"/>
    <x v="0"/>
    <n v="1434690000"/>
    <d v="2015-06-19T05:00:00"/>
    <n v="6"/>
    <s v="Jun"/>
    <n v="2015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n v="7"/>
    <x v="8"/>
    <x v="2"/>
    <n v="1376110800"/>
    <d v="2013-08-10T05:00:00"/>
    <n v="8"/>
    <s v="Aug"/>
    <n v="2013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n v="2"/>
    <x v="10"/>
    <x v="9"/>
    <n v="1518415200"/>
    <d v="2018-02-12T06:00:00"/>
    <n v="2"/>
    <s v="Feb"/>
    <n v="2018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n v="7"/>
    <x v="8"/>
    <x v="8"/>
    <n v="1310878800"/>
    <d v="2011-07-17T05:00:00"/>
    <n v="7"/>
    <s v="Jul"/>
    <n v="2011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n v="4"/>
    <x v="9"/>
    <x v="3"/>
    <n v="1556600400"/>
    <d v="2019-04-30T05:00:00"/>
    <n v="4"/>
    <s v="Apr"/>
    <n v="2019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n v="12"/>
    <x v="7"/>
    <x v="3"/>
    <n v="1576994400"/>
    <d v="2019-12-22T06:00:00"/>
    <n v="12"/>
    <s v="Dec"/>
    <n v="2019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n v="10"/>
    <x v="4"/>
    <x v="2"/>
    <n v="1382677200"/>
    <d v="2013-10-25T05:00:00"/>
    <n v="10"/>
    <s v="Oct"/>
    <n v="2013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n v="9"/>
    <x v="3"/>
    <x v="1"/>
    <n v="1411189200"/>
    <d v="2014-09-20T05:00:00"/>
    <n v="9"/>
    <s v="Sep"/>
    <n v="2014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n v="7"/>
    <x v="8"/>
    <x v="9"/>
    <n v="1534654800"/>
    <d v="2018-08-19T05:00:00"/>
    <n v="8"/>
    <s v="Aug"/>
    <n v="2018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n v="1"/>
    <x v="2"/>
    <x v="7"/>
    <n v="1457762400"/>
    <d v="2016-03-12T06:00:00"/>
    <n v="3"/>
    <s v="Mar"/>
    <n v="201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n v="5"/>
    <x v="11"/>
    <x v="4"/>
    <n v="1337490000"/>
    <d v="2012-05-20T05:00:00"/>
    <n v="5"/>
    <s v="May"/>
    <n v="2012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n v="10"/>
    <x v="4"/>
    <x v="4"/>
    <n v="1349672400"/>
    <d v="2012-10-08T05:00:00"/>
    <n v="10"/>
    <s v="Oct"/>
    <n v="2012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n v="9"/>
    <x v="3"/>
    <x v="2"/>
    <n v="1379826000"/>
    <d v="2013-09-22T05:00:00"/>
    <n v="9"/>
    <s v="Sep"/>
    <n v="2013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n v="5"/>
    <x v="11"/>
    <x v="5"/>
    <n v="1497762000"/>
    <d v="2017-06-18T05:00:00"/>
    <n v="6"/>
    <s v="Jun"/>
    <n v="201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n v="4"/>
    <x v="9"/>
    <x v="8"/>
    <n v="1304485200"/>
    <d v="2011-05-04T05:00:00"/>
    <n v="5"/>
    <s v="May"/>
    <n v="2011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n v="5"/>
    <x v="11"/>
    <x v="4"/>
    <n v="1336885200"/>
    <d v="2012-05-13T05:00:00"/>
    <n v="5"/>
    <s v="May"/>
    <n v="2012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n v="6"/>
    <x v="5"/>
    <x v="9"/>
    <n v="1530421200"/>
    <d v="2018-07-01T05:00:00"/>
    <n v="7"/>
    <s v="Jul"/>
    <n v="2018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n v="1"/>
    <x v="2"/>
    <x v="0"/>
    <n v="1421992800"/>
    <d v="2015-01-23T06:00:00"/>
    <n v="1"/>
    <s v="Jan"/>
    <n v="201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n v="9"/>
    <x v="3"/>
    <x v="3"/>
    <n v="1568178000"/>
    <d v="2019-09-11T05:00:00"/>
    <n v="9"/>
    <s v="Sep"/>
    <n v="2019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n v="9"/>
    <x v="3"/>
    <x v="4"/>
    <n v="1347944400"/>
    <d v="2012-09-18T05:00:00"/>
    <n v="9"/>
    <s v="Sep"/>
    <n v="20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n v="5"/>
    <x v="11"/>
    <x v="3"/>
    <n v="1558760400"/>
    <d v="2019-05-25T05:00:00"/>
    <n v="5"/>
    <s v="May"/>
    <n v="2019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n v="8"/>
    <x v="1"/>
    <x v="2"/>
    <n v="1376629200"/>
    <d v="2013-08-16T05:00:00"/>
    <n v="8"/>
    <s v="Aug"/>
    <n v="2013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n v="8"/>
    <x v="1"/>
    <x v="5"/>
    <n v="1504760400"/>
    <d v="2017-09-07T05:00:00"/>
    <n v="9"/>
    <s v="Sep"/>
    <n v="2017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n v="12"/>
    <x v="7"/>
    <x v="1"/>
    <n v="1419660000"/>
    <d v="2014-12-27T06:00:00"/>
    <n v="12"/>
    <s v="Dec"/>
    <n v="20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n v="6"/>
    <x v="5"/>
    <x v="8"/>
    <n v="1311310800"/>
    <d v="2011-07-22T05:00:00"/>
    <n v="7"/>
    <s v="Jul"/>
    <n v="2011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n v="7"/>
    <x v="8"/>
    <x v="4"/>
    <n v="1344315600"/>
    <d v="2012-08-07T05:00:00"/>
    <n v="8"/>
    <s v="Aug"/>
    <n v="201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n v="10"/>
    <x v="4"/>
    <x v="5"/>
    <n v="1510725600"/>
    <d v="2017-11-15T06:00:00"/>
    <n v="11"/>
    <s v="Nov"/>
    <n v="20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n v="2"/>
    <x v="10"/>
    <x v="3"/>
    <n v="1551247200"/>
    <d v="2019-02-27T06:00:00"/>
    <n v="2"/>
    <s v="Feb"/>
    <n v="2019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n v="2"/>
    <x v="10"/>
    <x v="4"/>
    <n v="1330236000"/>
    <d v="2012-02-26T06:00:00"/>
    <n v="2"/>
    <s v="Feb"/>
    <n v="2012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n v="12"/>
    <x v="7"/>
    <x v="9"/>
    <n v="1545112800"/>
    <d v="2018-12-18T06:00:00"/>
    <n v="12"/>
    <s v="Dec"/>
    <n v="2018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n v="7"/>
    <x v="8"/>
    <x v="6"/>
    <n v="1279170000"/>
    <d v="2010-07-15T05:00:00"/>
    <n v="7"/>
    <s v="Jul"/>
    <n v="201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n v="10"/>
    <x v="4"/>
    <x v="3"/>
    <n v="1573452000"/>
    <d v="2019-11-11T06:00:00"/>
    <n v="11"/>
    <s v="Nov"/>
    <n v="2019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n v="9"/>
    <x v="3"/>
    <x v="5"/>
    <n v="1507093200"/>
    <d v="2017-10-04T05:00:00"/>
    <n v="10"/>
    <s v="Oct"/>
    <n v="2017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n v="5"/>
    <x v="11"/>
    <x v="7"/>
    <n v="1463374800"/>
    <d v="2016-05-16T05:00:00"/>
    <n v="5"/>
    <s v="May"/>
    <n v="2016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n v="7"/>
    <x v="8"/>
    <x v="4"/>
    <n v="1344574800"/>
    <d v="2012-08-10T05:00:00"/>
    <n v="8"/>
    <s v="Aug"/>
    <n v="2012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n v="12"/>
    <x v="7"/>
    <x v="2"/>
    <n v="1389074400"/>
    <d v="2014-01-07T06:00:00"/>
    <n v="1"/>
    <s v="Jan"/>
    <n v="2014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n v="5"/>
    <x v="11"/>
    <x v="5"/>
    <n v="1494997200"/>
    <d v="2017-05-17T05:00:00"/>
    <n v="5"/>
    <s v="May"/>
    <n v="2017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n v="2"/>
    <x v="10"/>
    <x v="0"/>
    <n v="1425448800"/>
    <d v="2015-03-04T06:00:00"/>
    <n v="3"/>
    <s v="Mar"/>
    <n v="2015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n v="6"/>
    <x v="5"/>
    <x v="1"/>
    <n v="1404104400"/>
    <d v="2014-06-30T05:00:00"/>
    <n v="6"/>
    <s v="Jun"/>
    <n v="2014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n v="3"/>
    <x v="6"/>
    <x v="1"/>
    <n v="1394773200"/>
    <d v="2014-03-14T05:00:00"/>
    <n v="3"/>
    <s v="Mar"/>
    <n v="2014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n v="4"/>
    <x v="9"/>
    <x v="2"/>
    <n v="1366520400"/>
    <d v="2013-04-21T05:00:00"/>
    <n v="4"/>
    <s v="Apr"/>
    <n v="2013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n v="2"/>
    <x v="10"/>
    <x v="7"/>
    <n v="1456639200"/>
    <d v="2016-02-28T06:00:00"/>
    <n v="2"/>
    <s v="Feb"/>
    <n v="2016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n v="7"/>
    <x v="8"/>
    <x v="0"/>
    <n v="1438318800"/>
    <d v="2015-07-31T05:00:00"/>
    <n v="7"/>
    <s v="Jul"/>
    <n v="2015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n v="7"/>
    <x v="8"/>
    <x v="3"/>
    <n v="1564030800"/>
    <d v="2019-07-25T05:00:00"/>
    <n v="7"/>
    <s v="Jul"/>
    <n v="2019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n v="11"/>
    <x v="0"/>
    <x v="0"/>
    <n v="1449295200"/>
    <d v="2015-12-05T06:00:00"/>
    <n v="12"/>
    <s v="Dec"/>
    <n v="2015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n v="6"/>
    <x v="5"/>
    <x v="9"/>
    <n v="1531890000"/>
    <d v="2018-07-18T05:00:00"/>
    <n v="7"/>
    <s v="Jul"/>
    <n v="201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n v="5"/>
    <x v="11"/>
    <x v="8"/>
    <n v="1306213200"/>
    <d v="2011-05-24T05:00:00"/>
    <n v="5"/>
    <s v="May"/>
    <n v="2011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n v="12"/>
    <x v="7"/>
    <x v="4"/>
    <n v="1356242400"/>
    <d v="2012-12-23T06:00:00"/>
    <n v="12"/>
    <s v="Dec"/>
    <n v="20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n v="1"/>
    <x v="2"/>
    <x v="8"/>
    <n v="1297576800"/>
    <d v="2011-02-13T06:00:00"/>
    <n v="2"/>
    <s v="Feb"/>
    <n v="2011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n v="1"/>
    <x v="2"/>
    <x v="8"/>
    <n v="1296194400"/>
    <d v="2011-01-28T06:00:00"/>
    <n v="1"/>
    <s v="Jan"/>
    <n v="20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n v="9"/>
    <x v="3"/>
    <x v="1"/>
    <n v="1414558800"/>
    <d v="2014-10-29T05:00:00"/>
    <n v="10"/>
    <s v="Oct"/>
    <n v="2014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n v="2"/>
    <x v="10"/>
    <x v="5"/>
    <n v="1488348000"/>
    <d v="2017-03-01T06:00:00"/>
    <n v="3"/>
    <s v="Mar"/>
    <n v="201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n v="4"/>
    <x v="9"/>
    <x v="4"/>
    <n v="1334898000"/>
    <d v="2012-04-20T05:00:00"/>
    <n v="4"/>
    <s v="Apr"/>
    <n v="2012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n v="6"/>
    <x v="5"/>
    <x v="8"/>
    <n v="1308373200"/>
    <d v="2011-06-18T05:00:00"/>
    <n v="6"/>
    <s v="Jun"/>
    <n v="201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n v="9"/>
    <x v="3"/>
    <x v="1"/>
    <n v="1412312400"/>
    <d v="2014-10-03T05:00:00"/>
    <n v="10"/>
    <s v="Oct"/>
    <n v="201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n v="12"/>
    <x v="7"/>
    <x v="1"/>
    <n v="1419228000"/>
    <d v="2014-12-22T06:00:00"/>
    <n v="12"/>
    <s v="Dec"/>
    <n v="2014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n v="4"/>
    <x v="9"/>
    <x v="0"/>
    <n v="1430974800"/>
    <d v="2015-05-07T05:00:00"/>
    <n v="5"/>
    <s v="May"/>
    <n v="2015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n v="4"/>
    <x v="9"/>
    <x v="3"/>
    <n v="1555822800"/>
    <d v="2019-04-21T05:00:00"/>
    <n v="4"/>
    <s v="Apr"/>
    <n v="2019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n v="12"/>
    <x v="7"/>
    <x v="7"/>
    <n v="1482818400"/>
    <d v="2016-12-27T06:00:00"/>
    <n v="12"/>
    <s v="Dec"/>
    <n v="2016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n v="8"/>
    <x v="1"/>
    <x v="7"/>
    <n v="1471928400"/>
    <d v="2016-08-23T05:00:00"/>
    <n v="8"/>
    <s v="Aug"/>
    <n v="201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n v="12"/>
    <x v="7"/>
    <x v="0"/>
    <n v="1453701600"/>
    <d v="2016-01-25T06:00:00"/>
    <n v="1"/>
    <s v="Jan"/>
    <n v="2016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n v="9"/>
    <x v="3"/>
    <x v="4"/>
    <n v="1350363600"/>
    <d v="2012-10-16T05:00:00"/>
    <n v="10"/>
    <s v="Oct"/>
    <n v="2012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n v="11"/>
    <x v="0"/>
    <x v="4"/>
    <n v="1353996000"/>
    <d v="2012-11-27T06:00:00"/>
    <n v="11"/>
    <s v="Nov"/>
    <n v="2012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n v="12"/>
    <x v="7"/>
    <x v="0"/>
    <n v="1451109600"/>
    <d v="2015-12-26T06:00:00"/>
    <n v="12"/>
    <s v="Dec"/>
    <n v="201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n v="2"/>
    <x v="10"/>
    <x v="4"/>
    <n v="1329631200"/>
    <d v="2012-02-19T06:00:00"/>
    <n v="2"/>
    <s v="Feb"/>
    <n v="2012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n v="6"/>
    <x v="5"/>
    <x v="6"/>
    <n v="1278997200"/>
    <d v="2010-07-13T05:00:00"/>
    <n v="7"/>
    <s v="Jul"/>
    <n v="201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n v="6"/>
    <x v="5"/>
    <x v="6"/>
    <n v="1280120400"/>
    <d v="2010-07-26T05:00:00"/>
    <n v="7"/>
    <s v="Jul"/>
    <n v="201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n v="2"/>
    <x v="10"/>
    <x v="7"/>
    <n v="1458104400"/>
    <d v="2016-03-16T05:00:00"/>
    <n v="3"/>
    <s v="Mar"/>
    <n v="2016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n v="2"/>
    <x v="10"/>
    <x v="8"/>
    <n v="1298268000"/>
    <d v="2011-02-21T06:00:00"/>
    <n v="2"/>
    <s v="Feb"/>
    <n v="2011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n v="11"/>
    <x v="0"/>
    <x v="2"/>
    <n v="1386223200"/>
    <d v="2013-12-05T06:00:00"/>
    <n v="12"/>
    <s v="Dec"/>
    <n v="20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n v="3"/>
    <x v="6"/>
    <x v="8"/>
    <n v="1299823200"/>
    <d v="2011-03-11T06:00:00"/>
    <n v="3"/>
    <s v="Mar"/>
    <n v="2011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n v="5"/>
    <x v="11"/>
    <x v="0"/>
    <n v="1431752400"/>
    <d v="2015-05-16T05:00:00"/>
    <n v="5"/>
    <s v="May"/>
    <n v="2015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n v="1"/>
    <x v="2"/>
    <x v="6"/>
    <n v="1267855200"/>
    <d v="2010-03-06T06:00:00"/>
    <n v="3"/>
    <s v="Mar"/>
    <n v="201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n v="6"/>
    <x v="5"/>
    <x v="5"/>
    <n v="1497675600"/>
    <d v="2017-06-17T05:00:00"/>
    <n v="6"/>
    <s v="Jun"/>
    <n v="2017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n v="4"/>
    <x v="9"/>
    <x v="4"/>
    <n v="1336885200"/>
    <d v="2012-05-13T05:00:00"/>
    <n v="5"/>
    <s v="May"/>
    <n v="201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n v="1"/>
    <x v="2"/>
    <x v="8"/>
    <n v="1295157600"/>
    <d v="2011-01-16T06:00:00"/>
    <n v="1"/>
    <s v="Jan"/>
    <n v="2011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n v="12"/>
    <x v="7"/>
    <x v="3"/>
    <n v="1577599200"/>
    <d v="2019-12-29T06:00:00"/>
    <n v="12"/>
    <s v="Dec"/>
    <n v="2019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n v="5"/>
    <x v="11"/>
    <x v="8"/>
    <n v="1305003600"/>
    <d v="2011-05-10T05:00:00"/>
    <n v="5"/>
    <s v="May"/>
    <n v="2011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n v="10"/>
    <x v="4"/>
    <x v="2"/>
    <n v="1381726800"/>
    <d v="2013-10-14T05:00:00"/>
    <n v="10"/>
    <s v="Oct"/>
    <n v="2013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n v="6"/>
    <x v="5"/>
    <x v="1"/>
    <n v="1402462800"/>
    <d v="2014-06-11T05:00:00"/>
    <n v="6"/>
    <s v="Jun"/>
    <n v="2014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n v="12"/>
    <x v="7"/>
    <x v="6"/>
    <n v="1292133600"/>
    <d v="2010-12-12T06:00:00"/>
    <n v="12"/>
    <s v="Dec"/>
    <n v="201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n v="5"/>
    <x v="11"/>
    <x v="2"/>
    <n v="1368939600"/>
    <d v="2013-05-19T05:00:00"/>
    <n v="5"/>
    <s v="May"/>
    <n v="2013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n v="11"/>
    <x v="0"/>
    <x v="0"/>
    <n v="1452146400"/>
    <d v="2016-01-07T06:00:00"/>
    <n v="1"/>
    <s v="Jan"/>
    <n v="2016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n v="1"/>
    <x v="2"/>
    <x v="8"/>
    <n v="1296712800"/>
    <d v="2011-02-03T06:00:00"/>
    <n v="2"/>
    <s v="Feb"/>
    <n v="2011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n v="2"/>
    <x v="10"/>
    <x v="9"/>
    <n v="1520748000"/>
    <d v="2018-03-11T06:00:00"/>
    <n v="3"/>
    <s v="Mar"/>
    <n v="201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n v="11"/>
    <x v="0"/>
    <x v="7"/>
    <n v="1480831200"/>
    <d v="2016-12-04T06:00:00"/>
    <n v="12"/>
    <s v="Dec"/>
    <n v="2016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n v="3"/>
    <x v="6"/>
    <x v="0"/>
    <n v="1426914000"/>
    <d v="2015-03-21T05:00:00"/>
    <n v="3"/>
    <s v="Mar"/>
    <n v="2015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n v="10"/>
    <x v="4"/>
    <x v="0"/>
    <n v="1446616800"/>
    <d v="2015-11-04T06:00:00"/>
    <n v="11"/>
    <s v="Nov"/>
    <n v="2015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n v="12"/>
    <x v="7"/>
    <x v="5"/>
    <n v="1517032800"/>
    <d v="2018-01-27T06:00:00"/>
    <n v="1"/>
    <s v="Jan"/>
    <n v="2018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n v="7"/>
    <x v="8"/>
    <x v="8"/>
    <n v="1311224400"/>
    <d v="2011-07-21T05:00:00"/>
    <n v="7"/>
    <s v="Jul"/>
    <n v="201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n v="8"/>
    <x v="1"/>
    <x v="3"/>
    <n v="1566190800"/>
    <d v="2019-08-19T05:00:00"/>
    <n v="8"/>
    <s v="Aug"/>
    <n v="2019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n v="9"/>
    <x v="3"/>
    <x v="3"/>
    <n v="1570165200"/>
    <d v="2019-10-04T05:00:00"/>
    <n v="10"/>
    <s v="Oct"/>
    <n v="2019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n v="12"/>
    <x v="7"/>
    <x v="2"/>
    <n v="1388556000"/>
    <d v="2014-01-01T06:00:00"/>
    <n v="1"/>
    <s v="Jan"/>
    <n v="2014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n v="4"/>
    <x v="9"/>
    <x v="8"/>
    <n v="1303189200"/>
    <d v="2011-04-19T05:00:00"/>
    <n v="4"/>
    <s v="Apr"/>
    <n v="2011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n v="4"/>
    <x v="9"/>
    <x v="5"/>
    <n v="1494478800"/>
    <d v="2017-05-11T05:00:00"/>
    <n v="5"/>
    <s v="May"/>
    <n v="2017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n v="11"/>
    <x v="0"/>
    <x v="7"/>
    <n v="1480744800"/>
    <d v="2016-12-03T06:00:00"/>
    <n v="12"/>
    <s v="Dec"/>
    <n v="2016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n v="4"/>
    <x v="9"/>
    <x v="3"/>
    <n v="1555822800"/>
    <d v="2019-04-21T05:00:00"/>
    <n v="4"/>
    <s v="Apr"/>
    <n v="2019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n v="3"/>
    <x v="6"/>
    <x v="7"/>
    <n v="1458882000"/>
    <d v="2016-03-25T05:00:00"/>
    <n v="3"/>
    <s v="Mar"/>
    <n v="2016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n v="9"/>
    <x v="3"/>
    <x v="1"/>
    <n v="1411966800"/>
    <d v="2014-09-29T05:00:00"/>
    <n v="9"/>
    <s v="Sep"/>
    <n v="2014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n v="5"/>
    <x v="11"/>
    <x v="9"/>
    <n v="1526878800"/>
    <d v="2018-05-21T05:00:00"/>
    <n v="5"/>
    <s v="May"/>
    <n v="201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n v="12"/>
    <x v="7"/>
    <x v="0"/>
    <n v="1452405600"/>
    <d v="2016-01-10T06:00:00"/>
    <n v="1"/>
    <s v="Jan"/>
    <n v="2016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n v="10"/>
    <x v="4"/>
    <x v="1"/>
    <n v="1414040400"/>
    <d v="2014-10-23T05:00:00"/>
    <n v="10"/>
    <s v="Oct"/>
    <n v="2014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n v="11"/>
    <x v="0"/>
    <x v="9"/>
    <n v="1543816800"/>
    <d v="2018-12-03T06:00:00"/>
    <n v="12"/>
    <s v="Dec"/>
    <n v="2018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n v="1"/>
    <x v="2"/>
    <x v="2"/>
    <n v="1359698400"/>
    <d v="2013-02-01T06:00:00"/>
    <n v="2"/>
    <s v="Feb"/>
    <n v="2013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n v="1"/>
    <x v="2"/>
    <x v="1"/>
    <n v="1390629600"/>
    <d v="2014-01-25T06:00:00"/>
    <n v="1"/>
    <s v="Jan"/>
    <n v="2014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n v="2"/>
    <x v="10"/>
    <x v="6"/>
    <n v="1267077600"/>
    <d v="2010-02-25T06:00:00"/>
    <n v="2"/>
    <s v="Feb"/>
    <n v="201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n v="6"/>
    <x v="5"/>
    <x v="7"/>
    <n v="1467781200"/>
    <d v="2016-07-06T05:00:00"/>
    <n v="7"/>
    <s v="Jul"/>
    <n v="2016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D4E97-236C-400D-A695-00EC83B26C95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F14" firstHeaderRow="1" firstDataRow="2" firstDataCol="1" rowPageCount="1" colPageCount="1"/>
  <pivotFields count="26"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164" outline="0" showAll="0"/>
    <pivotField axis="axisPage" compact="0" outline="0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</pivotFields>
  <rowFields count="1">
    <field x="2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6B4584-DBE6-49EA-85E2-D3BE8CDDA891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29" firstHeaderRow="1" firstDataRow="2" firstDataCol="1" rowPageCount="1" colPageCount="1"/>
  <pivotFields count="26"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164" outline="0" showAll="0"/>
    <pivotField axis="axisPage" compact="0" outline="0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2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217B4-5EFC-4580-8674-BDEEB4B8153A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F18" firstHeaderRow="1" firstDataRow="2" firstDataCol="1" rowPageCount="2" colPageCount="1"/>
  <pivotFields count="26"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9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axis="axisRow" compact="0" outline="0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compact="0" outline="0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4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10-05T01:51:04.58" personId="{7ECAFF4B-6AD3-4712-ADC2-C7E1E89F2F57}" id="{937F0369-0F17-42A7-9544-E0D9597BF035}">
    <text>Had to create this after also having to create columns to split the converted date in order to have the necessary data in columns for the pivot table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F2" sqref="F2"/>
    </sheetView>
  </sheetViews>
  <sheetFormatPr defaultColWidth="11" defaultRowHeight="15.75" customHeight="1" x14ac:dyDescent="0.3"/>
  <cols>
    <col min="1" max="1" width="4.09765625" bestFit="1" customWidth="1"/>
    <col min="2" max="2" width="30.59765625" bestFit="1" customWidth="1"/>
    <col min="3" max="3" width="33.5" style="3" customWidth="1"/>
    <col min="4" max="5" width="11" style="4"/>
    <col min="6" max="6" width="11" style="5"/>
    <col min="8" max="8" width="13" bestFit="1" customWidth="1"/>
    <col min="9" max="9" width="13" customWidth="1"/>
    <col min="12" max="12" width="11.09765625" bestFit="1" customWidth="1"/>
    <col min="13" max="13" width="11.09765625" style="10" customWidth="1"/>
    <col min="14" max="16" width="11.09765625" style="15" customWidth="1"/>
    <col min="17" max="17" width="11.09765625" bestFit="1" customWidth="1"/>
    <col min="18" max="18" width="11.09765625" style="12" customWidth="1"/>
    <col min="19" max="21" width="11.09765625" customWidth="1"/>
    <col min="24" max="24" width="28" bestFit="1" customWidth="1"/>
  </cols>
  <sheetData>
    <row r="1" spans="1:26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  <c r="N1" s="8" t="s">
        <v>13</v>
      </c>
      <c r="O1" s="8" t="s">
        <v>14</v>
      </c>
      <c r="P1" s="8" t="s">
        <v>15</v>
      </c>
      <c r="Q1" s="1" t="s">
        <v>16</v>
      </c>
      <c r="R1" s="13" t="s">
        <v>17</v>
      </c>
      <c r="S1" s="8" t="s">
        <v>18</v>
      </c>
      <c r="T1" s="8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6" x14ac:dyDescent="0.3">
      <c r="A2">
        <v>0</v>
      </c>
      <c r="B2" t="s">
        <v>26</v>
      </c>
      <c r="C2" s="3" t="s">
        <v>27</v>
      </c>
      <c r="D2" s="4">
        <v>100</v>
      </c>
      <c r="E2" s="4">
        <v>0</v>
      </c>
      <c r="F2" s="5">
        <f>E2/D2</f>
        <v>0</v>
      </c>
      <c r="G2" t="s">
        <v>28</v>
      </c>
      <c r="H2">
        <v>0</v>
      </c>
      <c r="I2" s="4">
        <f>IFERROR(E2/H2,0)</f>
        <v>0</v>
      </c>
      <c r="J2" t="s">
        <v>29</v>
      </c>
      <c r="K2" t="s">
        <v>30</v>
      </c>
      <c r="L2">
        <v>1448690400</v>
      </c>
      <c r="M2" s="9">
        <f>(((L2/60)/60)/24)+DATE(1970,1,1)</f>
        <v>42336.25</v>
      </c>
      <c r="N2" s="14">
        <f>MONTH(M2)</f>
        <v>11</v>
      </c>
      <c r="O2" s="14" t="s">
        <v>31</v>
      </c>
      <c r="P2" s="14">
        <f>YEAR(M2)</f>
        <v>2015</v>
      </c>
      <c r="Q2">
        <v>1450159200</v>
      </c>
      <c r="R2" s="12">
        <f>(((Q2/60)/60)/24)+DATE(1970,1,1)</f>
        <v>42353.25</v>
      </c>
      <c r="S2">
        <f>MONTH(R2)</f>
        <v>12</v>
      </c>
      <c r="T2" t="s">
        <v>32</v>
      </c>
      <c r="U2">
        <f>YEAR(R2)</f>
        <v>2015</v>
      </c>
      <c r="V2" t="b">
        <v>0</v>
      </c>
      <c r="W2" t="b">
        <v>0</v>
      </c>
      <c r="X2" t="s">
        <v>33</v>
      </c>
      <c r="Y2" t="str" cm="1">
        <f t="array" ref="Y2:Z2">_xlfn.TEXTSPLIT(X2, "/")</f>
        <v>food</v>
      </c>
      <c r="Z2" t="str">
        <v>food trucks</v>
      </c>
    </row>
    <row r="3" spans="1:26" ht="15.6" x14ac:dyDescent="0.3">
      <c r="A3">
        <v>1</v>
      </c>
      <c r="B3" t="s">
        <v>34</v>
      </c>
      <c r="C3" s="3" t="s">
        <v>35</v>
      </c>
      <c r="D3" s="4">
        <v>1400</v>
      </c>
      <c r="E3" s="4">
        <v>14560</v>
      </c>
      <c r="F3" s="5">
        <f t="shared" ref="F3:F66" si="0">E3/D3</f>
        <v>10.4</v>
      </c>
      <c r="G3" t="s">
        <v>36</v>
      </c>
      <c r="H3">
        <v>158</v>
      </c>
      <c r="I3" s="4">
        <f t="shared" ref="I3:I66" si="1">IFERROR(E3/H3,0)</f>
        <v>92.151898734177209</v>
      </c>
      <c r="J3" t="s">
        <v>37</v>
      </c>
      <c r="K3" t="s">
        <v>38</v>
      </c>
      <c r="L3">
        <v>1408424400</v>
      </c>
      <c r="M3" s="9">
        <f t="shared" ref="M3:M66" si="2">(((L3/60)/60)/24)+DATE(1970,1,1)</f>
        <v>41870.208333333336</v>
      </c>
      <c r="N3" s="14">
        <f t="shared" ref="N3:N66" si="3">MONTH(M3)</f>
        <v>8</v>
      </c>
      <c r="O3" s="14" t="s">
        <v>39</v>
      </c>
      <c r="P3" s="14">
        <f t="shared" ref="P3:P66" si="4">YEAR(M3)</f>
        <v>2014</v>
      </c>
      <c r="Q3">
        <v>1408597200</v>
      </c>
      <c r="R3" s="12">
        <f t="shared" ref="R3:R66" si="5">(((Q3/60)/60)/24)+DATE(1970,1,1)</f>
        <v>41872.208333333336</v>
      </c>
      <c r="S3">
        <f t="shared" ref="S3:S66" si="6">MONTH(R3)</f>
        <v>8</v>
      </c>
      <c r="T3" t="s">
        <v>39</v>
      </c>
      <c r="U3">
        <f t="shared" ref="U3:U66" si="7">YEAR(R3)</f>
        <v>2014</v>
      </c>
      <c r="V3" t="b">
        <v>0</v>
      </c>
      <c r="W3" t="b">
        <v>1</v>
      </c>
      <c r="X3" t="s">
        <v>40</v>
      </c>
      <c r="Y3" t="str" cm="1">
        <f t="array" ref="Y3:Z3">_xlfn.TEXTSPLIT(X3, "/")</f>
        <v>music</v>
      </c>
      <c r="Z3" t="str">
        <v>rock</v>
      </c>
    </row>
    <row r="4" spans="1:26" ht="31.2" x14ac:dyDescent="0.3">
      <c r="A4">
        <v>2</v>
      </c>
      <c r="B4" t="s">
        <v>41</v>
      </c>
      <c r="C4" s="3" t="s">
        <v>42</v>
      </c>
      <c r="D4" s="4">
        <v>108400</v>
      </c>
      <c r="E4" s="4">
        <v>142523</v>
      </c>
      <c r="F4" s="5">
        <f t="shared" si="0"/>
        <v>1.3147878228782288</v>
      </c>
      <c r="G4" t="s">
        <v>36</v>
      </c>
      <c r="H4">
        <v>1425</v>
      </c>
      <c r="I4" s="4">
        <f t="shared" si="1"/>
        <v>100.01614035087719</v>
      </c>
      <c r="J4" t="s">
        <v>43</v>
      </c>
      <c r="K4" t="s">
        <v>44</v>
      </c>
      <c r="L4">
        <v>1384668000</v>
      </c>
      <c r="M4" s="9">
        <f t="shared" si="2"/>
        <v>41595.25</v>
      </c>
      <c r="N4" s="14">
        <f t="shared" si="3"/>
        <v>11</v>
      </c>
      <c r="O4" s="14" t="s">
        <v>31</v>
      </c>
      <c r="P4" s="14">
        <f t="shared" si="4"/>
        <v>2013</v>
      </c>
      <c r="Q4">
        <v>1384840800</v>
      </c>
      <c r="R4" s="12">
        <f t="shared" si="5"/>
        <v>41597.25</v>
      </c>
      <c r="S4">
        <f t="shared" si="6"/>
        <v>11</v>
      </c>
      <c r="T4" t="s">
        <v>31</v>
      </c>
      <c r="U4">
        <f t="shared" si="7"/>
        <v>2013</v>
      </c>
      <c r="V4" t="b">
        <v>0</v>
      </c>
      <c r="W4" t="b">
        <v>0</v>
      </c>
      <c r="X4" t="s">
        <v>45</v>
      </c>
      <c r="Y4" t="str" cm="1">
        <f t="array" ref="Y4:Z4">_xlfn.TEXTSPLIT(X4, "/")</f>
        <v>technology</v>
      </c>
      <c r="Z4" t="str">
        <v>web</v>
      </c>
    </row>
    <row r="5" spans="1:26" ht="31.2" x14ac:dyDescent="0.3">
      <c r="A5">
        <v>3</v>
      </c>
      <c r="B5" t="s">
        <v>46</v>
      </c>
      <c r="C5" s="3" t="s">
        <v>47</v>
      </c>
      <c r="D5" s="4">
        <v>4200</v>
      </c>
      <c r="E5" s="4">
        <v>2477</v>
      </c>
      <c r="F5" s="5">
        <f t="shared" si="0"/>
        <v>0.58976190476190471</v>
      </c>
      <c r="G5" t="s">
        <v>28</v>
      </c>
      <c r="H5">
        <v>24</v>
      </c>
      <c r="I5" s="4">
        <f t="shared" si="1"/>
        <v>103.20833333333333</v>
      </c>
      <c r="J5" t="s">
        <v>37</v>
      </c>
      <c r="K5" t="s">
        <v>38</v>
      </c>
      <c r="L5">
        <v>1565499600</v>
      </c>
      <c r="M5" s="9">
        <f t="shared" si="2"/>
        <v>43688.208333333328</v>
      </c>
      <c r="N5" s="14">
        <f t="shared" si="3"/>
        <v>8</v>
      </c>
      <c r="O5" s="14" t="s">
        <v>39</v>
      </c>
      <c r="P5" s="14">
        <f t="shared" si="4"/>
        <v>2019</v>
      </c>
      <c r="Q5">
        <v>1568955600</v>
      </c>
      <c r="R5" s="12">
        <f t="shared" si="5"/>
        <v>43728.208333333328</v>
      </c>
      <c r="S5">
        <f t="shared" si="6"/>
        <v>9</v>
      </c>
      <c r="T5" t="s">
        <v>48</v>
      </c>
      <c r="U5">
        <f t="shared" si="7"/>
        <v>2019</v>
      </c>
      <c r="V5" t="b">
        <v>0</v>
      </c>
      <c r="W5" t="b">
        <v>0</v>
      </c>
      <c r="X5" t="s">
        <v>40</v>
      </c>
      <c r="Y5" t="str" cm="1">
        <f t="array" ref="Y5:Z5">_xlfn.TEXTSPLIT(X5, "/")</f>
        <v>music</v>
      </c>
      <c r="Z5" t="str">
        <v>rock</v>
      </c>
    </row>
    <row r="6" spans="1:26" ht="15.6" x14ac:dyDescent="0.3">
      <c r="A6">
        <v>4</v>
      </c>
      <c r="B6" t="s">
        <v>49</v>
      </c>
      <c r="C6" s="3" t="s">
        <v>50</v>
      </c>
      <c r="D6" s="4">
        <v>7600</v>
      </c>
      <c r="E6" s="4">
        <v>5265</v>
      </c>
      <c r="F6" s="5">
        <f t="shared" si="0"/>
        <v>0.69276315789473686</v>
      </c>
      <c r="G6" t="s">
        <v>28</v>
      </c>
      <c r="H6">
        <f>IFERROR(E2/H2, 0)</f>
        <v>0</v>
      </c>
      <c r="I6" s="4">
        <f t="shared" si="1"/>
        <v>0</v>
      </c>
      <c r="J6" t="s">
        <v>37</v>
      </c>
      <c r="K6" t="s">
        <v>38</v>
      </c>
      <c r="L6">
        <v>1547964000</v>
      </c>
      <c r="M6" s="9">
        <f t="shared" si="2"/>
        <v>43485.25</v>
      </c>
      <c r="N6" s="14">
        <f t="shared" si="3"/>
        <v>1</v>
      </c>
      <c r="O6" s="14" t="s">
        <v>51</v>
      </c>
      <c r="P6" s="14">
        <f t="shared" si="4"/>
        <v>2019</v>
      </c>
      <c r="Q6">
        <v>1548309600</v>
      </c>
      <c r="R6" s="12">
        <f t="shared" si="5"/>
        <v>43489.25</v>
      </c>
      <c r="S6">
        <f t="shared" si="6"/>
        <v>1</v>
      </c>
      <c r="T6" t="s">
        <v>51</v>
      </c>
      <c r="U6">
        <f t="shared" si="7"/>
        <v>2019</v>
      </c>
      <c r="V6" t="b">
        <v>0</v>
      </c>
      <c r="W6" t="b">
        <v>0</v>
      </c>
      <c r="X6" t="s">
        <v>52</v>
      </c>
      <c r="Y6" t="str" cm="1">
        <f t="array" ref="Y6:Z6">_xlfn.TEXTSPLIT(X6, "/")</f>
        <v>theater</v>
      </c>
      <c r="Z6" t="str">
        <v>plays</v>
      </c>
    </row>
    <row r="7" spans="1:26" ht="15.6" x14ac:dyDescent="0.3">
      <c r="A7">
        <v>5</v>
      </c>
      <c r="B7" t="s">
        <v>53</v>
      </c>
      <c r="C7" s="3" t="s">
        <v>54</v>
      </c>
      <c r="D7" s="4">
        <v>7600</v>
      </c>
      <c r="E7" s="4">
        <v>13195</v>
      </c>
      <c r="F7" s="5">
        <f t="shared" si="0"/>
        <v>1.7361842105263159</v>
      </c>
      <c r="G7" t="s">
        <v>36</v>
      </c>
      <c r="H7">
        <v>174</v>
      </c>
      <c r="I7" s="4">
        <f t="shared" si="1"/>
        <v>75.833333333333329</v>
      </c>
      <c r="J7" t="s">
        <v>55</v>
      </c>
      <c r="K7" t="s">
        <v>56</v>
      </c>
      <c r="L7">
        <v>1346130000</v>
      </c>
      <c r="M7" s="9">
        <f t="shared" si="2"/>
        <v>41149.208333333336</v>
      </c>
      <c r="N7" s="14">
        <f t="shared" si="3"/>
        <v>8</v>
      </c>
      <c r="O7" s="14" t="s">
        <v>39</v>
      </c>
      <c r="P7" s="14">
        <f t="shared" si="4"/>
        <v>2012</v>
      </c>
      <c r="Q7">
        <v>1347080400</v>
      </c>
      <c r="R7" s="12">
        <f t="shared" si="5"/>
        <v>41160.208333333336</v>
      </c>
      <c r="S7">
        <f t="shared" si="6"/>
        <v>9</v>
      </c>
      <c r="T7" t="s">
        <v>48</v>
      </c>
      <c r="U7">
        <f t="shared" si="7"/>
        <v>2012</v>
      </c>
      <c r="V7" t="b">
        <v>0</v>
      </c>
      <c r="W7" t="b">
        <v>0</v>
      </c>
      <c r="X7" t="s">
        <v>52</v>
      </c>
      <c r="Y7" t="str" cm="1">
        <f t="array" ref="Y7:Z7">_xlfn.TEXTSPLIT(X7, "/")</f>
        <v>theater</v>
      </c>
      <c r="Z7" t="str">
        <v>plays</v>
      </c>
    </row>
    <row r="8" spans="1:26" ht="15.6" x14ac:dyDescent="0.3">
      <c r="A8">
        <v>6</v>
      </c>
      <c r="B8" t="s">
        <v>57</v>
      </c>
      <c r="C8" s="3" t="s">
        <v>58</v>
      </c>
      <c r="D8" s="4">
        <v>5200</v>
      </c>
      <c r="E8" s="4">
        <v>1090</v>
      </c>
      <c r="F8" s="5">
        <f t="shared" si="0"/>
        <v>0.20961538461538462</v>
      </c>
      <c r="G8" t="s">
        <v>28</v>
      </c>
      <c r="H8">
        <v>18</v>
      </c>
      <c r="I8" s="4">
        <f t="shared" si="1"/>
        <v>60.555555555555557</v>
      </c>
      <c r="J8" t="s">
        <v>59</v>
      </c>
      <c r="K8" t="s">
        <v>60</v>
      </c>
      <c r="L8">
        <v>1505278800</v>
      </c>
      <c r="M8" s="9">
        <f t="shared" si="2"/>
        <v>42991.208333333328</v>
      </c>
      <c r="N8" s="14">
        <f t="shared" si="3"/>
        <v>9</v>
      </c>
      <c r="O8" s="14" t="s">
        <v>48</v>
      </c>
      <c r="P8" s="14">
        <f t="shared" si="4"/>
        <v>2017</v>
      </c>
      <c r="Q8">
        <v>1505365200</v>
      </c>
      <c r="R8" s="12">
        <f t="shared" si="5"/>
        <v>42992.208333333328</v>
      </c>
      <c r="S8">
        <f t="shared" si="6"/>
        <v>9</v>
      </c>
      <c r="T8" t="s">
        <v>48</v>
      </c>
      <c r="U8">
        <f t="shared" si="7"/>
        <v>2017</v>
      </c>
      <c r="V8" t="b">
        <v>0</v>
      </c>
      <c r="W8" t="b">
        <v>0</v>
      </c>
      <c r="X8" t="s">
        <v>61</v>
      </c>
      <c r="Y8" t="str" cm="1">
        <f t="array" ref="Y8:Z8">_xlfn.TEXTSPLIT(X8, "/")</f>
        <v>film &amp; video</v>
      </c>
      <c r="Z8" t="str">
        <v>documentary</v>
      </c>
    </row>
    <row r="9" spans="1:26" ht="15.6" x14ac:dyDescent="0.3">
      <c r="A9">
        <v>7</v>
      </c>
      <c r="B9" t="s">
        <v>62</v>
      </c>
      <c r="C9" s="3" t="s">
        <v>63</v>
      </c>
      <c r="D9" s="4">
        <v>4500</v>
      </c>
      <c r="E9" s="4">
        <v>14741</v>
      </c>
      <c r="F9" s="5">
        <f t="shared" si="0"/>
        <v>3.2757777777777779</v>
      </c>
      <c r="G9" t="s">
        <v>36</v>
      </c>
      <c r="H9">
        <v>227</v>
      </c>
      <c r="I9" s="4">
        <f t="shared" si="1"/>
        <v>64.93832599118943</v>
      </c>
      <c r="J9" t="s">
        <v>55</v>
      </c>
      <c r="K9" t="s">
        <v>56</v>
      </c>
      <c r="L9">
        <v>1439442000</v>
      </c>
      <c r="M9" s="9">
        <f t="shared" si="2"/>
        <v>42229.208333333328</v>
      </c>
      <c r="N9" s="14">
        <f t="shared" si="3"/>
        <v>8</v>
      </c>
      <c r="O9" s="14" t="s">
        <v>39</v>
      </c>
      <c r="P9" s="14">
        <f t="shared" si="4"/>
        <v>2015</v>
      </c>
      <c r="Q9">
        <v>1439614800</v>
      </c>
      <c r="R9" s="12">
        <f t="shared" si="5"/>
        <v>42231.208333333328</v>
      </c>
      <c r="S9">
        <f t="shared" si="6"/>
        <v>8</v>
      </c>
      <c r="T9" t="s">
        <v>39</v>
      </c>
      <c r="U9">
        <f t="shared" si="7"/>
        <v>2015</v>
      </c>
      <c r="V9" t="b">
        <v>0</v>
      </c>
      <c r="W9" t="b">
        <v>0</v>
      </c>
      <c r="X9" t="s">
        <v>52</v>
      </c>
      <c r="Y9" t="str" cm="1">
        <f t="array" ref="Y9:Z9">_xlfn.TEXTSPLIT(X9, "/")</f>
        <v>theater</v>
      </c>
      <c r="Z9" t="str">
        <v>plays</v>
      </c>
    </row>
    <row r="10" spans="1:26" ht="15.6" x14ac:dyDescent="0.3">
      <c r="A10">
        <v>8</v>
      </c>
      <c r="B10" t="s">
        <v>64</v>
      </c>
      <c r="C10" s="3" t="s">
        <v>65</v>
      </c>
      <c r="D10" s="4">
        <v>110100</v>
      </c>
      <c r="E10" s="4">
        <v>21946</v>
      </c>
      <c r="F10" s="5">
        <f t="shared" si="0"/>
        <v>0.19932788374205268</v>
      </c>
      <c r="G10" t="s">
        <v>66</v>
      </c>
      <c r="H10">
        <v>708</v>
      </c>
      <c r="I10" s="4">
        <f t="shared" si="1"/>
        <v>30.997175141242938</v>
      </c>
      <c r="J10" t="s">
        <v>55</v>
      </c>
      <c r="K10" t="s">
        <v>56</v>
      </c>
      <c r="L10">
        <v>1281330000</v>
      </c>
      <c r="M10" s="9">
        <f t="shared" si="2"/>
        <v>40399.208333333336</v>
      </c>
      <c r="N10" s="14">
        <f t="shared" si="3"/>
        <v>8</v>
      </c>
      <c r="O10" s="14" t="s">
        <v>39</v>
      </c>
      <c r="P10" s="14">
        <f t="shared" si="4"/>
        <v>2010</v>
      </c>
      <c r="Q10">
        <v>1281502800</v>
      </c>
      <c r="R10" s="12">
        <f t="shared" si="5"/>
        <v>40401.208333333336</v>
      </c>
      <c r="S10">
        <f t="shared" si="6"/>
        <v>8</v>
      </c>
      <c r="T10" t="s">
        <v>39</v>
      </c>
      <c r="U10">
        <f t="shared" si="7"/>
        <v>2010</v>
      </c>
      <c r="V10" t="b">
        <v>0</v>
      </c>
      <c r="W10" t="b">
        <v>0</v>
      </c>
      <c r="X10" t="s">
        <v>52</v>
      </c>
      <c r="Y10" t="str" cm="1">
        <f t="array" ref="Y10:Z10">_xlfn.TEXTSPLIT(X10, "/")</f>
        <v>theater</v>
      </c>
      <c r="Z10" t="str">
        <v>plays</v>
      </c>
    </row>
    <row r="11" spans="1:26" ht="15.6" x14ac:dyDescent="0.3">
      <c r="A11">
        <v>9</v>
      </c>
      <c r="B11" t="s">
        <v>67</v>
      </c>
      <c r="C11" s="3" t="s">
        <v>68</v>
      </c>
      <c r="D11" s="4">
        <v>6200</v>
      </c>
      <c r="E11" s="4">
        <v>3208</v>
      </c>
      <c r="F11" s="5">
        <f t="shared" si="0"/>
        <v>0.51741935483870971</v>
      </c>
      <c r="G11" t="s">
        <v>28</v>
      </c>
      <c r="H11">
        <v>44</v>
      </c>
      <c r="I11" s="4">
        <f t="shared" si="1"/>
        <v>72.909090909090907</v>
      </c>
      <c r="J11" t="s">
        <v>37</v>
      </c>
      <c r="K11" t="s">
        <v>38</v>
      </c>
      <c r="L11">
        <v>1379566800</v>
      </c>
      <c r="M11" s="9">
        <f t="shared" si="2"/>
        <v>41536.208333333336</v>
      </c>
      <c r="N11" s="14">
        <f t="shared" si="3"/>
        <v>9</v>
      </c>
      <c r="O11" s="14" t="s">
        <v>48</v>
      </c>
      <c r="P11" s="14">
        <f t="shared" si="4"/>
        <v>2013</v>
      </c>
      <c r="Q11">
        <v>1383804000</v>
      </c>
      <c r="R11" s="12">
        <f t="shared" si="5"/>
        <v>41585.25</v>
      </c>
      <c r="S11">
        <f t="shared" si="6"/>
        <v>11</v>
      </c>
      <c r="T11" t="s">
        <v>31</v>
      </c>
      <c r="U11">
        <f t="shared" si="7"/>
        <v>2013</v>
      </c>
      <c r="V11" t="b">
        <v>0</v>
      </c>
      <c r="W11" t="b">
        <v>0</v>
      </c>
      <c r="X11" t="s">
        <v>69</v>
      </c>
      <c r="Y11" t="str" cm="1">
        <f t="array" ref="Y11:Z11">_xlfn.TEXTSPLIT(X11, "/")</f>
        <v>music</v>
      </c>
      <c r="Z11" t="str">
        <v>electric music</v>
      </c>
    </row>
    <row r="12" spans="1:26" ht="15.6" x14ac:dyDescent="0.3">
      <c r="A12">
        <v>10</v>
      </c>
      <c r="B12" t="s">
        <v>70</v>
      </c>
      <c r="C12" s="3" t="s">
        <v>71</v>
      </c>
      <c r="D12" s="4">
        <v>5200</v>
      </c>
      <c r="E12" s="4">
        <v>13838</v>
      </c>
      <c r="F12" s="5">
        <f t="shared" si="0"/>
        <v>2.6611538461538462</v>
      </c>
      <c r="G12" t="s">
        <v>36</v>
      </c>
      <c r="H12">
        <v>220</v>
      </c>
      <c r="I12" s="4">
        <f t="shared" si="1"/>
        <v>62.9</v>
      </c>
      <c r="J12" t="s">
        <v>37</v>
      </c>
      <c r="K12" t="s">
        <v>38</v>
      </c>
      <c r="L12">
        <v>1281762000</v>
      </c>
      <c r="M12" s="9">
        <f t="shared" si="2"/>
        <v>40404.208333333336</v>
      </c>
      <c r="N12" s="14">
        <f t="shared" si="3"/>
        <v>8</v>
      </c>
      <c r="O12" s="14" t="s">
        <v>39</v>
      </c>
      <c r="P12" s="14">
        <f t="shared" si="4"/>
        <v>2010</v>
      </c>
      <c r="Q12">
        <v>1285909200</v>
      </c>
      <c r="R12" s="12">
        <f t="shared" si="5"/>
        <v>40452.208333333336</v>
      </c>
      <c r="S12">
        <f t="shared" si="6"/>
        <v>10</v>
      </c>
      <c r="T12" t="s">
        <v>72</v>
      </c>
      <c r="U12">
        <f t="shared" si="7"/>
        <v>2010</v>
      </c>
      <c r="V12" t="b">
        <v>0</v>
      </c>
      <c r="W12" t="b">
        <v>0</v>
      </c>
      <c r="X12" t="s">
        <v>73</v>
      </c>
      <c r="Y12" t="str" cm="1">
        <f t="array" ref="Y12:Z12">_xlfn.TEXTSPLIT(X12, "/")</f>
        <v>film &amp; video</v>
      </c>
      <c r="Z12" t="str">
        <v>drama</v>
      </c>
    </row>
    <row r="13" spans="1:26" ht="31.2" x14ac:dyDescent="0.3">
      <c r="A13">
        <v>11</v>
      </c>
      <c r="B13" t="s">
        <v>74</v>
      </c>
      <c r="C13" s="3" t="s">
        <v>75</v>
      </c>
      <c r="D13" s="4">
        <v>6300</v>
      </c>
      <c r="E13" s="4">
        <v>3030</v>
      </c>
      <c r="F13" s="5">
        <f t="shared" si="0"/>
        <v>0.48095238095238096</v>
      </c>
      <c r="G13" t="s">
        <v>28</v>
      </c>
      <c r="H13">
        <v>27</v>
      </c>
      <c r="I13" s="4">
        <f t="shared" si="1"/>
        <v>112.22222222222223</v>
      </c>
      <c r="J13" t="s">
        <v>37</v>
      </c>
      <c r="K13" t="s">
        <v>38</v>
      </c>
      <c r="L13">
        <v>1285045200</v>
      </c>
      <c r="M13" s="9">
        <f t="shared" si="2"/>
        <v>40442.208333333336</v>
      </c>
      <c r="N13" s="14">
        <f t="shared" si="3"/>
        <v>9</v>
      </c>
      <c r="O13" s="14" t="s">
        <v>48</v>
      </c>
      <c r="P13" s="14">
        <f t="shared" si="4"/>
        <v>2010</v>
      </c>
      <c r="Q13">
        <v>1285563600</v>
      </c>
      <c r="R13" s="12">
        <f t="shared" si="5"/>
        <v>40448.208333333336</v>
      </c>
      <c r="S13">
        <f t="shared" si="6"/>
        <v>9</v>
      </c>
      <c r="T13" t="s">
        <v>48</v>
      </c>
      <c r="U13">
        <f t="shared" si="7"/>
        <v>2010</v>
      </c>
      <c r="V13" t="b">
        <v>0</v>
      </c>
      <c r="W13" t="b">
        <v>1</v>
      </c>
      <c r="X13" t="s">
        <v>52</v>
      </c>
      <c r="Y13" t="str" cm="1">
        <f t="array" ref="Y13:Z13">_xlfn.TEXTSPLIT(X13, "/")</f>
        <v>theater</v>
      </c>
      <c r="Z13" t="str">
        <v>plays</v>
      </c>
    </row>
    <row r="14" spans="1:26" ht="15.6" x14ac:dyDescent="0.3">
      <c r="A14">
        <v>12</v>
      </c>
      <c r="B14" t="s">
        <v>76</v>
      </c>
      <c r="C14" s="3" t="s">
        <v>77</v>
      </c>
      <c r="D14" s="4">
        <v>6300</v>
      </c>
      <c r="E14" s="4">
        <v>5629</v>
      </c>
      <c r="F14" s="5">
        <f t="shared" si="0"/>
        <v>0.89349206349206345</v>
      </c>
      <c r="G14" t="s">
        <v>28</v>
      </c>
      <c r="H14">
        <v>55</v>
      </c>
      <c r="I14" s="4">
        <f t="shared" si="1"/>
        <v>102.34545454545454</v>
      </c>
      <c r="J14" t="s">
        <v>37</v>
      </c>
      <c r="K14" t="s">
        <v>38</v>
      </c>
      <c r="L14">
        <v>1571720400</v>
      </c>
      <c r="M14" s="9">
        <f t="shared" si="2"/>
        <v>43760.208333333328</v>
      </c>
      <c r="N14" s="14">
        <f t="shared" si="3"/>
        <v>10</v>
      </c>
      <c r="O14" s="14" t="s">
        <v>72</v>
      </c>
      <c r="P14" s="14">
        <f t="shared" si="4"/>
        <v>2019</v>
      </c>
      <c r="Q14">
        <v>1572411600</v>
      </c>
      <c r="R14" s="12">
        <f t="shared" si="5"/>
        <v>43768.208333333328</v>
      </c>
      <c r="S14">
        <f t="shared" si="6"/>
        <v>10</v>
      </c>
      <c r="T14" t="s">
        <v>72</v>
      </c>
      <c r="U14">
        <f t="shared" si="7"/>
        <v>2019</v>
      </c>
      <c r="V14" t="b">
        <v>0</v>
      </c>
      <c r="W14" t="b">
        <v>0</v>
      </c>
      <c r="X14" t="s">
        <v>73</v>
      </c>
      <c r="Y14" t="str" cm="1">
        <f t="array" ref="Y14:Z14">_xlfn.TEXTSPLIT(X14, "/")</f>
        <v>film &amp; video</v>
      </c>
      <c r="Z14" t="str">
        <v>drama</v>
      </c>
    </row>
    <row r="15" spans="1:26" ht="31.2" x14ac:dyDescent="0.3">
      <c r="A15">
        <v>13</v>
      </c>
      <c r="B15" t="s">
        <v>78</v>
      </c>
      <c r="C15" s="3" t="s">
        <v>79</v>
      </c>
      <c r="D15" s="4">
        <v>4200</v>
      </c>
      <c r="E15" s="4">
        <v>10295</v>
      </c>
      <c r="F15" s="5">
        <f t="shared" si="0"/>
        <v>2.4511904761904764</v>
      </c>
      <c r="G15" t="s">
        <v>36</v>
      </c>
      <c r="H15">
        <v>98</v>
      </c>
      <c r="I15" s="4">
        <f t="shared" si="1"/>
        <v>105.05102040816327</v>
      </c>
      <c r="J15" t="s">
        <v>37</v>
      </c>
      <c r="K15" t="s">
        <v>38</v>
      </c>
      <c r="L15">
        <v>1465621200</v>
      </c>
      <c r="M15" s="9">
        <f t="shared" si="2"/>
        <v>42532.208333333328</v>
      </c>
      <c r="N15" s="14">
        <f t="shared" si="3"/>
        <v>6</v>
      </c>
      <c r="O15" s="14" t="s">
        <v>80</v>
      </c>
      <c r="P15" s="14">
        <f t="shared" si="4"/>
        <v>2016</v>
      </c>
      <c r="Q15">
        <v>1466658000</v>
      </c>
      <c r="R15" s="12">
        <f t="shared" si="5"/>
        <v>42544.208333333328</v>
      </c>
      <c r="S15">
        <f t="shared" si="6"/>
        <v>6</v>
      </c>
      <c r="T15" t="s">
        <v>80</v>
      </c>
      <c r="U15">
        <f t="shared" si="7"/>
        <v>2016</v>
      </c>
      <c r="V15" t="b">
        <v>0</v>
      </c>
      <c r="W15" t="b">
        <v>0</v>
      </c>
      <c r="X15" t="s">
        <v>81</v>
      </c>
      <c r="Y15" t="str" cm="1">
        <f t="array" ref="Y15:Z15">_xlfn.TEXTSPLIT(X15, "/")</f>
        <v>music</v>
      </c>
      <c r="Z15" t="str">
        <v>indie rock</v>
      </c>
    </row>
    <row r="16" spans="1:26" ht="15.6" x14ac:dyDescent="0.3">
      <c r="A16">
        <v>14</v>
      </c>
      <c r="B16" t="s">
        <v>82</v>
      </c>
      <c r="C16" s="3" t="s">
        <v>83</v>
      </c>
      <c r="D16" s="4">
        <v>28200</v>
      </c>
      <c r="E16" s="4">
        <v>18829</v>
      </c>
      <c r="F16" s="5">
        <f t="shared" si="0"/>
        <v>0.66769503546099296</v>
      </c>
      <c r="G16" t="s">
        <v>28</v>
      </c>
      <c r="H16">
        <v>200</v>
      </c>
      <c r="I16" s="4">
        <f t="shared" si="1"/>
        <v>94.144999999999996</v>
      </c>
      <c r="J16" t="s">
        <v>37</v>
      </c>
      <c r="K16" t="s">
        <v>38</v>
      </c>
      <c r="L16">
        <v>1331013600</v>
      </c>
      <c r="M16" s="9">
        <f t="shared" si="2"/>
        <v>40974.25</v>
      </c>
      <c r="N16" s="14">
        <f t="shared" si="3"/>
        <v>3</v>
      </c>
      <c r="O16" s="14" t="s">
        <v>84</v>
      </c>
      <c r="P16" s="14">
        <f t="shared" si="4"/>
        <v>2012</v>
      </c>
      <c r="Q16">
        <v>1333342800</v>
      </c>
      <c r="R16" s="12">
        <f t="shared" si="5"/>
        <v>41001.208333333336</v>
      </c>
      <c r="S16">
        <f t="shared" si="6"/>
        <v>4</v>
      </c>
      <c r="T16" t="s">
        <v>85</v>
      </c>
      <c r="U16">
        <f t="shared" si="7"/>
        <v>2012</v>
      </c>
      <c r="V16" t="b">
        <v>0</v>
      </c>
      <c r="W16" t="b">
        <v>0</v>
      </c>
      <c r="X16" t="s">
        <v>81</v>
      </c>
      <c r="Y16" t="str" cm="1">
        <f t="array" ref="Y16:Z16">_xlfn.TEXTSPLIT(X16, "/")</f>
        <v>music</v>
      </c>
      <c r="Z16" t="str">
        <v>indie rock</v>
      </c>
    </row>
    <row r="17" spans="1:26" ht="15.6" x14ac:dyDescent="0.3">
      <c r="A17">
        <v>15</v>
      </c>
      <c r="B17" t="s">
        <v>86</v>
      </c>
      <c r="C17" s="3" t="s">
        <v>87</v>
      </c>
      <c r="D17" s="4">
        <v>81200</v>
      </c>
      <c r="E17" s="4">
        <v>38414</v>
      </c>
      <c r="F17" s="5">
        <f t="shared" si="0"/>
        <v>0.47307881773399013</v>
      </c>
      <c r="G17" t="s">
        <v>28</v>
      </c>
      <c r="H17">
        <v>452</v>
      </c>
      <c r="I17" s="4">
        <f t="shared" si="1"/>
        <v>84.986725663716811</v>
      </c>
      <c r="J17" t="s">
        <v>37</v>
      </c>
      <c r="K17" t="s">
        <v>38</v>
      </c>
      <c r="L17">
        <v>1575957600</v>
      </c>
      <c r="M17" s="9">
        <f t="shared" si="2"/>
        <v>43809.25</v>
      </c>
      <c r="N17" s="14">
        <f t="shared" si="3"/>
        <v>12</v>
      </c>
      <c r="O17" s="14" t="s">
        <v>32</v>
      </c>
      <c r="P17" s="14">
        <f t="shared" si="4"/>
        <v>2019</v>
      </c>
      <c r="Q17">
        <v>1576303200</v>
      </c>
      <c r="R17" s="12">
        <f t="shared" si="5"/>
        <v>43813.25</v>
      </c>
      <c r="S17">
        <f t="shared" si="6"/>
        <v>12</v>
      </c>
      <c r="T17" t="s">
        <v>32</v>
      </c>
      <c r="U17">
        <f t="shared" si="7"/>
        <v>2019</v>
      </c>
      <c r="V17" t="b">
        <v>0</v>
      </c>
      <c r="W17" t="b">
        <v>0</v>
      </c>
      <c r="X17" t="s">
        <v>88</v>
      </c>
      <c r="Y17" t="str" cm="1">
        <f t="array" ref="Y17:Z17">_xlfn.TEXTSPLIT(X17, "/")</f>
        <v>technology</v>
      </c>
      <c r="Z17" t="str">
        <v>wearables</v>
      </c>
    </row>
    <row r="18" spans="1:26" ht="15.6" x14ac:dyDescent="0.3">
      <c r="A18">
        <v>16</v>
      </c>
      <c r="B18" t="s">
        <v>89</v>
      </c>
      <c r="C18" s="3" t="s">
        <v>90</v>
      </c>
      <c r="D18" s="4">
        <v>1700</v>
      </c>
      <c r="E18" s="4">
        <v>11041</v>
      </c>
      <c r="F18" s="5">
        <f t="shared" si="0"/>
        <v>6.4947058823529416</v>
      </c>
      <c r="G18" t="s">
        <v>36</v>
      </c>
      <c r="H18">
        <v>100</v>
      </c>
      <c r="I18" s="4">
        <f t="shared" si="1"/>
        <v>110.41</v>
      </c>
      <c r="J18" t="s">
        <v>37</v>
      </c>
      <c r="K18" t="s">
        <v>38</v>
      </c>
      <c r="L18">
        <v>1390370400</v>
      </c>
      <c r="M18" s="9">
        <f t="shared" si="2"/>
        <v>41661.25</v>
      </c>
      <c r="N18" s="14">
        <f t="shared" si="3"/>
        <v>1</v>
      </c>
      <c r="O18" s="14" t="s">
        <v>51</v>
      </c>
      <c r="P18" s="14">
        <f t="shared" si="4"/>
        <v>2014</v>
      </c>
      <c r="Q18">
        <v>1392271200</v>
      </c>
      <c r="R18" s="12">
        <f t="shared" si="5"/>
        <v>41683.25</v>
      </c>
      <c r="S18">
        <f t="shared" si="6"/>
        <v>2</v>
      </c>
      <c r="T18" t="s">
        <v>91</v>
      </c>
      <c r="U18">
        <f t="shared" si="7"/>
        <v>2014</v>
      </c>
      <c r="V18" t="b">
        <v>0</v>
      </c>
      <c r="W18" t="b">
        <v>0</v>
      </c>
      <c r="X18" t="s">
        <v>92</v>
      </c>
      <c r="Y18" t="str" cm="1">
        <f t="array" ref="Y18:Z18">_xlfn.TEXTSPLIT(X18, "/")</f>
        <v>publishing</v>
      </c>
      <c r="Z18" t="str">
        <v>nonfiction</v>
      </c>
    </row>
    <row r="19" spans="1:26" ht="15.6" x14ac:dyDescent="0.3">
      <c r="A19">
        <v>17</v>
      </c>
      <c r="B19" t="s">
        <v>93</v>
      </c>
      <c r="C19" s="3" t="s">
        <v>94</v>
      </c>
      <c r="D19" s="4">
        <v>84600</v>
      </c>
      <c r="E19" s="4">
        <v>134845</v>
      </c>
      <c r="F19" s="5">
        <f t="shared" si="0"/>
        <v>1.5939125295508274</v>
      </c>
      <c r="G19" t="s">
        <v>36</v>
      </c>
      <c r="H19">
        <v>1249</v>
      </c>
      <c r="I19" s="4">
        <f t="shared" si="1"/>
        <v>107.96236989591674</v>
      </c>
      <c r="J19" t="s">
        <v>37</v>
      </c>
      <c r="K19" t="s">
        <v>38</v>
      </c>
      <c r="L19">
        <v>1294812000</v>
      </c>
      <c r="M19" s="9">
        <f t="shared" si="2"/>
        <v>40555.25</v>
      </c>
      <c r="N19" s="14">
        <f t="shared" si="3"/>
        <v>1</v>
      </c>
      <c r="O19" s="14" t="s">
        <v>51</v>
      </c>
      <c r="P19" s="14">
        <f t="shared" si="4"/>
        <v>2011</v>
      </c>
      <c r="Q19">
        <v>1294898400</v>
      </c>
      <c r="R19" s="12">
        <f t="shared" si="5"/>
        <v>40556.25</v>
      </c>
      <c r="S19">
        <f t="shared" si="6"/>
        <v>1</v>
      </c>
      <c r="T19" t="s">
        <v>51</v>
      </c>
      <c r="U19">
        <f t="shared" si="7"/>
        <v>2011</v>
      </c>
      <c r="V19" t="b">
        <v>0</v>
      </c>
      <c r="W19" t="b">
        <v>0</v>
      </c>
      <c r="X19" t="s">
        <v>95</v>
      </c>
      <c r="Y19" t="str" cm="1">
        <f t="array" ref="Y19:Z19">_xlfn.TEXTSPLIT(X19, "/")</f>
        <v>film &amp; video</v>
      </c>
      <c r="Z19" t="str">
        <v>animation</v>
      </c>
    </row>
    <row r="20" spans="1:26" ht="15.6" x14ac:dyDescent="0.3">
      <c r="A20">
        <v>18</v>
      </c>
      <c r="B20" t="s">
        <v>96</v>
      </c>
      <c r="C20" s="3" t="s">
        <v>97</v>
      </c>
      <c r="D20" s="4">
        <v>9100</v>
      </c>
      <c r="E20" s="4">
        <v>6089</v>
      </c>
      <c r="F20" s="5">
        <f t="shared" si="0"/>
        <v>0.66912087912087914</v>
      </c>
      <c r="G20" t="s">
        <v>98</v>
      </c>
      <c r="H20">
        <v>135</v>
      </c>
      <c r="I20" s="4">
        <f t="shared" si="1"/>
        <v>45.103703703703701</v>
      </c>
      <c r="J20" t="s">
        <v>37</v>
      </c>
      <c r="K20" t="s">
        <v>38</v>
      </c>
      <c r="L20">
        <v>1536382800</v>
      </c>
      <c r="M20" s="9">
        <f t="shared" si="2"/>
        <v>43351.208333333328</v>
      </c>
      <c r="N20" s="14">
        <f t="shared" si="3"/>
        <v>9</v>
      </c>
      <c r="O20" s="14" t="s">
        <v>48</v>
      </c>
      <c r="P20" s="14">
        <f t="shared" si="4"/>
        <v>2018</v>
      </c>
      <c r="Q20">
        <v>1537074000</v>
      </c>
      <c r="R20" s="12">
        <f t="shared" si="5"/>
        <v>43359.208333333328</v>
      </c>
      <c r="S20">
        <f t="shared" si="6"/>
        <v>9</v>
      </c>
      <c r="T20" t="s">
        <v>48</v>
      </c>
      <c r="U20">
        <f t="shared" si="7"/>
        <v>2018</v>
      </c>
      <c r="V20" t="b">
        <v>0</v>
      </c>
      <c r="W20" t="b">
        <v>0</v>
      </c>
      <c r="X20" t="s">
        <v>52</v>
      </c>
      <c r="Y20" t="str" cm="1">
        <f t="array" ref="Y20:Z20">_xlfn.TEXTSPLIT(X20, "/")</f>
        <v>theater</v>
      </c>
      <c r="Z20" t="str">
        <v>plays</v>
      </c>
    </row>
    <row r="21" spans="1:26" ht="15.6" x14ac:dyDescent="0.3">
      <c r="A21">
        <v>19</v>
      </c>
      <c r="B21" t="s">
        <v>99</v>
      </c>
      <c r="C21" s="3" t="s">
        <v>100</v>
      </c>
      <c r="D21" s="4">
        <v>62500</v>
      </c>
      <c r="E21" s="4">
        <v>30331</v>
      </c>
      <c r="F21" s="5">
        <f t="shared" si="0"/>
        <v>0.48529600000000001</v>
      </c>
      <c r="G21" t="s">
        <v>28</v>
      </c>
      <c r="H21">
        <v>674</v>
      </c>
      <c r="I21" s="4">
        <f t="shared" si="1"/>
        <v>45.001483679525222</v>
      </c>
      <c r="J21" t="s">
        <v>37</v>
      </c>
      <c r="K21" t="s">
        <v>38</v>
      </c>
      <c r="L21">
        <v>1551679200</v>
      </c>
      <c r="M21" s="9">
        <f t="shared" si="2"/>
        <v>43528.25</v>
      </c>
      <c r="N21" s="14">
        <f t="shared" si="3"/>
        <v>3</v>
      </c>
      <c r="O21" s="14" t="s">
        <v>84</v>
      </c>
      <c r="P21" s="14">
        <f t="shared" si="4"/>
        <v>2019</v>
      </c>
      <c r="Q21">
        <v>1553490000</v>
      </c>
      <c r="R21" s="12">
        <f t="shared" si="5"/>
        <v>43549.208333333328</v>
      </c>
      <c r="S21">
        <f t="shared" si="6"/>
        <v>3</v>
      </c>
      <c r="T21" t="s">
        <v>84</v>
      </c>
      <c r="U21">
        <f t="shared" si="7"/>
        <v>2019</v>
      </c>
      <c r="V21" t="b">
        <v>0</v>
      </c>
      <c r="W21" t="b">
        <v>1</v>
      </c>
      <c r="X21" t="s">
        <v>52</v>
      </c>
      <c r="Y21" t="str" cm="1">
        <f t="array" ref="Y21:Z21">_xlfn.TEXTSPLIT(X21, "/")</f>
        <v>theater</v>
      </c>
      <c r="Z21" t="str">
        <v>plays</v>
      </c>
    </row>
    <row r="22" spans="1:26" ht="15.6" x14ac:dyDescent="0.3">
      <c r="A22">
        <v>20</v>
      </c>
      <c r="B22" t="s">
        <v>101</v>
      </c>
      <c r="C22" s="3" t="s">
        <v>102</v>
      </c>
      <c r="D22" s="4">
        <v>131800</v>
      </c>
      <c r="E22" s="4">
        <v>147936</v>
      </c>
      <c r="F22" s="5">
        <f t="shared" si="0"/>
        <v>1.1224279210925645</v>
      </c>
      <c r="G22" t="s">
        <v>36</v>
      </c>
      <c r="H22">
        <v>1396</v>
      </c>
      <c r="I22" s="4">
        <f t="shared" si="1"/>
        <v>105.97134670487107</v>
      </c>
      <c r="J22" t="s">
        <v>37</v>
      </c>
      <c r="K22" t="s">
        <v>38</v>
      </c>
      <c r="L22">
        <v>1406523600</v>
      </c>
      <c r="M22" s="9">
        <f t="shared" si="2"/>
        <v>41848.208333333336</v>
      </c>
      <c r="N22" s="14">
        <f t="shared" si="3"/>
        <v>7</v>
      </c>
      <c r="O22" s="14" t="s">
        <v>103</v>
      </c>
      <c r="P22" s="14">
        <f t="shared" si="4"/>
        <v>2014</v>
      </c>
      <c r="Q22">
        <v>1406523600</v>
      </c>
      <c r="R22" s="12">
        <f t="shared" si="5"/>
        <v>41848.208333333336</v>
      </c>
      <c r="S22">
        <f t="shared" si="6"/>
        <v>7</v>
      </c>
      <c r="T22" t="s">
        <v>103</v>
      </c>
      <c r="U22">
        <f t="shared" si="7"/>
        <v>2014</v>
      </c>
      <c r="V22" t="b">
        <v>0</v>
      </c>
      <c r="W22" t="b">
        <v>0</v>
      </c>
      <c r="X22" t="s">
        <v>73</v>
      </c>
      <c r="Y22" t="str" cm="1">
        <f t="array" ref="Y22:Z22">_xlfn.TEXTSPLIT(X22, "/")</f>
        <v>film &amp; video</v>
      </c>
      <c r="Z22" t="str">
        <v>drama</v>
      </c>
    </row>
    <row r="23" spans="1:26" ht="15.6" x14ac:dyDescent="0.3">
      <c r="A23">
        <v>21</v>
      </c>
      <c r="B23" t="s">
        <v>104</v>
      </c>
      <c r="C23" s="3" t="s">
        <v>105</v>
      </c>
      <c r="D23" s="4">
        <v>94000</v>
      </c>
      <c r="E23" s="4">
        <v>38533</v>
      </c>
      <c r="F23" s="5">
        <f t="shared" si="0"/>
        <v>0.40992553191489361</v>
      </c>
      <c r="G23" t="s">
        <v>28</v>
      </c>
      <c r="H23">
        <v>558</v>
      </c>
      <c r="I23" s="4">
        <f t="shared" si="1"/>
        <v>69.055555555555557</v>
      </c>
      <c r="J23" t="s">
        <v>37</v>
      </c>
      <c r="K23" t="s">
        <v>38</v>
      </c>
      <c r="L23">
        <v>1313384400</v>
      </c>
      <c r="M23" s="9">
        <f t="shared" si="2"/>
        <v>40770.208333333336</v>
      </c>
      <c r="N23" s="14">
        <f t="shared" si="3"/>
        <v>8</v>
      </c>
      <c r="O23" s="14" t="s">
        <v>39</v>
      </c>
      <c r="P23" s="14">
        <f t="shared" si="4"/>
        <v>2011</v>
      </c>
      <c r="Q23">
        <v>1316322000</v>
      </c>
      <c r="R23" s="12">
        <f t="shared" si="5"/>
        <v>40804.208333333336</v>
      </c>
      <c r="S23">
        <f t="shared" si="6"/>
        <v>9</v>
      </c>
      <c r="T23" t="s">
        <v>48</v>
      </c>
      <c r="U23">
        <f t="shared" si="7"/>
        <v>2011</v>
      </c>
      <c r="V23" t="b">
        <v>0</v>
      </c>
      <c r="W23" t="b">
        <v>0</v>
      </c>
      <c r="X23" t="s">
        <v>52</v>
      </c>
      <c r="Y23" t="str" cm="1">
        <f t="array" ref="Y23:Z23">_xlfn.TEXTSPLIT(X23, "/")</f>
        <v>theater</v>
      </c>
      <c r="Z23" t="str">
        <v>plays</v>
      </c>
    </row>
    <row r="24" spans="1:26" ht="15.6" x14ac:dyDescent="0.3">
      <c r="A24">
        <v>22</v>
      </c>
      <c r="B24" t="s">
        <v>106</v>
      </c>
      <c r="C24" s="3" t="s">
        <v>107</v>
      </c>
      <c r="D24" s="4">
        <v>59100</v>
      </c>
      <c r="E24" s="4">
        <v>75690</v>
      </c>
      <c r="F24" s="5">
        <f t="shared" si="0"/>
        <v>1.2807106598984772</v>
      </c>
      <c r="G24" t="s">
        <v>36</v>
      </c>
      <c r="H24">
        <v>890</v>
      </c>
      <c r="I24" s="4">
        <f t="shared" si="1"/>
        <v>85.044943820224717</v>
      </c>
      <c r="J24" t="s">
        <v>37</v>
      </c>
      <c r="K24" t="s">
        <v>38</v>
      </c>
      <c r="L24">
        <v>1522731600</v>
      </c>
      <c r="M24" s="9">
        <f t="shared" si="2"/>
        <v>43193.208333333328</v>
      </c>
      <c r="N24" s="14">
        <f t="shared" si="3"/>
        <v>4</v>
      </c>
      <c r="O24" s="14" t="s">
        <v>85</v>
      </c>
      <c r="P24" s="14">
        <f t="shared" si="4"/>
        <v>2018</v>
      </c>
      <c r="Q24">
        <v>1524027600</v>
      </c>
      <c r="R24" s="12">
        <f t="shared" si="5"/>
        <v>43208.208333333328</v>
      </c>
      <c r="S24">
        <f t="shared" si="6"/>
        <v>4</v>
      </c>
      <c r="T24" t="s">
        <v>85</v>
      </c>
      <c r="U24">
        <f t="shared" si="7"/>
        <v>2018</v>
      </c>
      <c r="V24" t="b">
        <v>0</v>
      </c>
      <c r="W24" t="b">
        <v>0</v>
      </c>
      <c r="X24" t="s">
        <v>52</v>
      </c>
      <c r="Y24" t="str" cm="1">
        <f t="array" ref="Y24:Z24">_xlfn.TEXTSPLIT(X24, "/")</f>
        <v>theater</v>
      </c>
      <c r="Z24" t="str">
        <v>plays</v>
      </c>
    </row>
    <row r="25" spans="1:26" ht="15.6" x14ac:dyDescent="0.3">
      <c r="A25">
        <v>23</v>
      </c>
      <c r="B25" t="s">
        <v>108</v>
      </c>
      <c r="C25" s="3" t="s">
        <v>109</v>
      </c>
      <c r="D25" s="4">
        <v>4500</v>
      </c>
      <c r="E25" s="4">
        <v>14942</v>
      </c>
      <c r="F25" s="5">
        <f t="shared" si="0"/>
        <v>3.3204444444444445</v>
      </c>
      <c r="G25" t="s">
        <v>36</v>
      </c>
      <c r="H25">
        <v>142</v>
      </c>
      <c r="I25" s="4">
        <f t="shared" si="1"/>
        <v>105.22535211267606</v>
      </c>
      <c r="J25" t="s">
        <v>59</v>
      </c>
      <c r="K25" t="s">
        <v>60</v>
      </c>
      <c r="L25">
        <v>1550124000</v>
      </c>
      <c r="M25" s="9">
        <f t="shared" si="2"/>
        <v>43510.25</v>
      </c>
      <c r="N25" s="14">
        <f t="shared" si="3"/>
        <v>2</v>
      </c>
      <c r="O25" s="14" t="s">
        <v>91</v>
      </c>
      <c r="P25" s="14">
        <f t="shared" si="4"/>
        <v>2019</v>
      </c>
      <c r="Q25">
        <v>1554699600</v>
      </c>
      <c r="R25" s="12">
        <f t="shared" si="5"/>
        <v>43563.208333333328</v>
      </c>
      <c r="S25">
        <f t="shared" si="6"/>
        <v>4</v>
      </c>
      <c r="T25" t="s">
        <v>85</v>
      </c>
      <c r="U25">
        <f t="shared" si="7"/>
        <v>2019</v>
      </c>
      <c r="V25" t="b">
        <v>0</v>
      </c>
      <c r="W25" t="b">
        <v>0</v>
      </c>
      <c r="X25" t="s">
        <v>61</v>
      </c>
      <c r="Y25" t="str" cm="1">
        <f t="array" ref="Y25:Z25">_xlfn.TEXTSPLIT(X25, "/")</f>
        <v>film &amp; video</v>
      </c>
      <c r="Z25" t="str">
        <v>documentary</v>
      </c>
    </row>
    <row r="26" spans="1:26" ht="15.6" x14ac:dyDescent="0.3">
      <c r="A26">
        <v>24</v>
      </c>
      <c r="B26" t="s">
        <v>110</v>
      </c>
      <c r="C26" s="3" t="s">
        <v>111</v>
      </c>
      <c r="D26" s="4">
        <v>92400</v>
      </c>
      <c r="E26" s="4">
        <v>104257</v>
      </c>
      <c r="F26" s="5">
        <f t="shared" si="0"/>
        <v>1.1283225108225108</v>
      </c>
      <c r="G26" t="s">
        <v>36</v>
      </c>
      <c r="H26">
        <v>2673</v>
      </c>
      <c r="I26" s="4">
        <f t="shared" si="1"/>
        <v>39.003741114852225</v>
      </c>
      <c r="J26" t="s">
        <v>37</v>
      </c>
      <c r="K26" t="s">
        <v>38</v>
      </c>
      <c r="L26">
        <v>1403326800</v>
      </c>
      <c r="M26" s="9">
        <f t="shared" si="2"/>
        <v>41811.208333333336</v>
      </c>
      <c r="N26" s="14">
        <f t="shared" si="3"/>
        <v>6</v>
      </c>
      <c r="O26" s="14" t="s">
        <v>80</v>
      </c>
      <c r="P26" s="14">
        <f t="shared" si="4"/>
        <v>2014</v>
      </c>
      <c r="Q26">
        <v>1403499600</v>
      </c>
      <c r="R26" s="12">
        <f t="shared" si="5"/>
        <v>41813.208333333336</v>
      </c>
      <c r="S26">
        <f t="shared" si="6"/>
        <v>6</v>
      </c>
      <c r="T26" t="s">
        <v>80</v>
      </c>
      <c r="U26">
        <f t="shared" si="7"/>
        <v>2014</v>
      </c>
      <c r="V26" t="b">
        <v>0</v>
      </c>
      <c r="W26" t="b">
        <v>0</v>
      </c>
      <c r="X26" t="s">
        <v>88</v>
      </c>
      <c r="Y26" t="str" cm="1">
        <f t="array" ref="Y26:Z26">_xlfn.TEXTSPLIT(X26, "/")</f>
        <v>technology</v>
      </c>
      <c r="Z26" t="str">
        <v>wearables</v>
      </c>
    </row>
    <row r="27" spans="1:26" ht="15.6" x14ac:dyDescent="0.3">
      <c r="A27">
        <v>25</v>
      </c>
      <c r="B27" t="s">
        <v>112</v>
      </c>
      <c r="C27" s="3" t="s">
        <v>113</v>
      </c>
      <c r="D27" s="4">
        <v>5500</v>
      </c>
      <c r="E27" s="4">
        <v>11904</v>
      </c>
      <c r="F27" s="5">
        <f t="shared" si="0"/>
        <v>2.1643636363636363</v>
      </c>
      <c r="G27" t="s">
        <v>36</v>
      </c>
      <c r="H27">
        <v>163</v>
      </c>
      <c r="I27" s="4">
        <f t="shared" si="1"/>
        <v>73.030674846625772</v>
      </c>
      <c r="J27" t="s">
        <v>37</v>
      </c>
      <c r="K27" t="s">
        <v>38</v>
      </c>
      <c r="L27">
        <v>1305694800</v>
      </c>
      <c r="M27" s="9">
        <f t="shared" si="2"/>
        <v>40681.208333333336</v>
      </c>
      <c r="N27" s="14">
        <f t="shared" si="3"/>
        <v>5</v>
      </c>
      <c r="O27" s="14" t="s">
        <v>114</v>
      </c>
      <c r="P27" s="14">
        <f t="shared" si="4"/>
        <v>2011</v>
      </c>
      <c r="Q27">
        <v>1307422800</v>
      </c>
      <c r="R27" s="12">
        <f t="shared" si="5"/>
        <v>40701.208333333336</v>
      </c>
      <c r="S27">
        <f t="shared" si="6"/>
        <v>6</v>
      </c>
      <c r="T27" t="s">
        <v>80</v>
      </c>
      <c r="U27">
        <f t="shared" si="7"/>
        <v>2011</v>
      </c>
      <c r="V27" t="b">
        <v>0</v>
      </c>
      <c r="W27" t="b">
        <v>1</v>
      </c>
      <c r="X27" t="s">
        <v>115</v>
      </c>
      <c r="Y27" t="str" cm="1">
        <f t="array" ref="Y27:Z27">_xlfn.TEXTSPLIT(X27, "/")</f>
        <v>games</v>
      </c>
      <c r="Z27" t="str">
        <v>video games</v>
      </c>
    </row>
    <row r="28" spans="1:26" ht="15.6" x14ac:dyDescent="0.3">
      <c r="A28">
        <v>26</v>
      </c>
      <c r="B28" t="s">
        <v>116</v>
      </c>
      <c r="C28" s="3" t="s">
        <v>117</v>
      </c>
      <c r="D28" s="4">
        <v>107500</v>
      </c>
      <c r="E28" s="4">
        <v>51814</v>
      </c>
      <c r="F28" s="5">
        <f t="shared" si="0"/>
        <v>0.4819906976744186</v>
      </c>
      <c r="G28" t="s">
        <v>98</v>
      </c>
      <c r="H28">
        <v>1480</v>
      </c>
      <c r="I28" s="4">
        <f t="shared" si="1"/>
        <v>35.009459459459457</v>
      </c>
      <c r="J28" t="s">
        <v>37</v>
      </c>
      <c r="K28" t="s">
        <v>38</v>
      </c>
      <c r="L28">
        <v>1533013200</v>
      </c>
      <c r="M28" s="9">
        <f t="shared" si="2"/>
        <v>43312.208333333328</v>
      </c>
      <c r="N28" s="14">
        <f t="shared" si="3"/>
        <v>7</v>
      </c>
      <c r="O28" s="14" t="s">
        <v>103</v>
      </c>
      <c r="P28" s="14">
        <f t="shared" si="4"/>
        <v>2018</v>
      </c>
      <c r="Q28">
        <v>1535346000</v>
      </c>
      <c r="R28" s="12">
        <f t="shared" si="5"/>
        <v>43339.208333333328</v>
      </c>
      <c r="S28">
        <f t="shared" si="6"/>
        <v>8</v>
      </c>
      <c r="T28" t="s">
        <v>39</v>
      </c>
      <c r="U28">
        <f t="shared" si="7"/>
        <v>2018</v>
      </c>
      <c r="V28" t="b">
        <v>0</v>
      </c>
      <c r="W28" t="b">
        <v>0</v>
      </c>
      <c r="X28" t="s">
        <v>52</v>
      </c>
      <c r="Y28" t="str" cm="1">
        <f t="array" ref="Y28:Z28">_xlfn.TEXTSPLIT(X28, "/")</f>
        <v>theater</v>
      </c>
      <c r="Z28" t="str">
        <v>plays</v>
      </c>
    </row>
    <row r="29" spans="1:26" ht="15.6" x14ac:dyDescent="0.3">
      <c r="A29">
        <v>27</v>
      </c>
      <c r="B29" t="s">
        <v>118</v>
      </c>
      <c r="C29" s="3" t="s">
        <v>119</v>
      </c>
      <c r="D29" s="4">
        <v>2000</v>
      </c>
      <c r="E29" s="4">
        <v>1599</v>
      </c>
      <c r="F29" s="5">
        <f t="shared" si="0"/>
        <v>0.79949999999999999</v>
      </c>
      <c r="G29" t="s">
        <v>28</v>
      </c>
      <c r="H29">
        <v>15</v>
      </c>
      <c r="I29" s="4">
        <f t="shared" si="1"/>
        <v>106.6</v>
      </c>
      <c r="J29" t="s">
        <v>37</v>
      </c>
      <c r="K29" t="s">
        <v>38</v>
      </c>
      <c r="L29">
        <v>1443848400</v>
      </c>
      <c r="M29" s="9">
        <f t="shared" si="2"/>
        <v>42280.208333333328</v>
      </c>
      <c r="N29" s="14">
        <f t="shared" si="3"/>
        <v>10</v>
      </c>
      <c r="O29" s="14" t="s">
        <v>72</v>
      </c>
      <c r="P29" s="14">
        <f t="shared" si="4"/>
        <v>2015</v>
      </c>
      <c r="Q29">
        <v>1444539600</v>
      </c>
      <c r="R29" s="12">
        <f t="shared" si="5"/>
        <v>42288.208333333328</v>
      </c>
      <c r="S29">
        <f t="shared" si="6"/>
        <v>10</v>
      </c>
      <c r="T29" t="s">
        <v>72</v>
      </c>
      <c r="U29">
        <f t="shared" si="7"/>
        <v>2015</v>
      </c>
      <c r="V29" t="b">
        <v>0</v>
      </c>
      <c r="W29" t="b">
        <v>0</v>
      </c>
      <c r="X29" t="s">
        <v>40</v>
      </c>
      <c r="Y29" t="str" cm="1">
        <f t="array" ref="Y29:Z29">_xlfn.TEXTSPLIT(X29, "/")</f>
        <v>music</v>
      </c>
      <c r="Z29" t="str">
        <v>rock</v>
      </c>
    </row>
    <row r="30" spans="1:26" ht="15.6" x14ac:dyDescent="0.3">
      <c r="A30">
        <v>28</v>
      </c>
      <c r="B30" t="s">
        <v>120</v>
      </c>
      <c r="C30" s="3" t="s">
        <v>121</v>
      </c>
      <c r="D30" s="4">
        <v>130800</v>
      </c>
      <c r="E30" s="4">
        <v>137635</v>
      </c>
      <c r="F30" s="5">
        <f t="shared" si="0"/>
        <v>1.0522553516819573</v>
      </c>
      <c r="G30" t="s">
        <v>36</v>
      </c>
      <c r="H30">
        <v>2220</v>
      </c>
      <c r="I30" s="4">
        <f t="shared" si="1"/>
        <v>61.997747747747745</v>
      </c>
      <c r="J30" t="s">
        <v>37</v>
      </c>
      <c r="K30" t="s">
        <v>38</v>
      </c>
      <c r="L30">
        <v>1265695200</v>
      </c>
      <c r="M30" s="9">
        <f t="shared" si="2"/>
        <v>40218.25</v>
      </c>
      <c r="N30" s="14">
        <f t="shared" si="3"/>
        <v>2</v>
      </c>
      <c r="O30" s="14" t="s">
        <v>91</v>
      </c>
      <c r="P30" s="14">
        <f t="shared" si="4"/>
        <v>2010</v>
      </c>
      <c r="Q30">
        <v>1267682400</v>
      </c>
      <c r="R30" s="12">
        <f t="shared" si="5"/>
        <v>40241.25</v>
      </c>
      <c r="S30">
        <f t="shared" si="6"/>
        <v>3</v>
      </c>
      <c r="T30" t="s">
        <v>84</v>
      </c>
      <c r="U30">
        <f t="shared" si="7"/>
        <v>2010</v>
      </c>
      <c r="V30" t="b">
        <v>0</v>
      </c>
      <c r="W30" t="b">
        <v>1</v>
      </c>
      <c r="X30" t="s">
        <v>52</v>
      </c>
      <c r="Y30" t="str" cm="1">
        <f t="array" ref="Y30:Z30">_xlfn.TEXTSPLIT(X30, "/")</f>
        <v>theater</v>
      </c>
      <c r="Z30" t="str">
        <v>plays</v>
      </c>
    </row>
    <row r="31" spans="1:26" ht="15.6" x14ac:dyDescent="0.3">
      <c r="A31">
        <v>29</v>
      </c>
      <c r="B31" t="s">
        <v>122</v>
      </c>
      <c r="C31" s="3" t="s">
        <v>123</v>
      </c>
      <c r="D31" s="4">
        <v>45900</v>
      </c>
      <c r="E31" s="4">
        <v>150965</v>
      </c>
      <c r="F31" s="5">
        <f t="shared" si="0"/>
        <v>3.2889978213507627</v>
      </c>
      <c r="G31" t="s">
        <v>36</v>
      </c>
      <c r="H31">
        <v>1606</v>
      </c>
      <c r="I31" s="4">
        <f t="shared" si="1"/>
        <v>94.000622665006233</v>
      </c>
      <c r="J31" t="s">
        <v>124</v>
      </c>
      <c r="K31" t="s">
        <v>125</v>
      </c>
      <c r="L31">
        <v>1532062800</v>
      </c>
      <c r="M31" s="9">
        <f t="shared" si="2"/>
        <v>43301.208333333328</v>
      </c>
      <c r="N31" s="14">
        <f t="shared" si="3"/>
        <v>7</v>
      </c>
      <c r="O31" s="14" t="s">
        <v>103</v>
      </c>
      <c r="P31" s="14">
        <f t="shared" si="4"/>
        <v>2018</v>
      </c>
      <c r="Q31">
        <v>1535518800</v>
      </c>
      <c r="R31" s="12">
        <f t="shared" si="5"/>
        <v>43341.208333333328</v>
      </c>
      <c r="S31">
        <f t="shared" si="6"/>
        <v>8</v>
      </c>
      <c r="T31" t="s">
        <v>39</v>
      </c>
      <c r="U31">
        <f t="shared" si="7"/>
        <v>2018</v>
      </c>
      <c r="V31" t="b">
        <v>0</v>
      </c>
      <c r="W31" t="b">
        <v>0</v>
      </c>
      <c r="X31" t="s">
        <v>126</v>
      </c>
      <c r="Y31" t="str" cm="1">
        <f t="array" ref="Y31:Z31">_xlfn.TEXTSPLIT(X31, "/")</f>
        <v>film &amp; video</v>
      </c>
      <c r="Z31" t="str">
        <v>shorts</v>
      </c>
    </row>
    <row r="32" spans="1:26" ht="15.6" x14ac:dyDescent="0.3">
      <c r="A32">
        <v>30</v>
      </c>
      <c r="B32" t="s">
        <v>127</v>
      </c>
      <c r="C32" s="3" t="s">
        <v>128</v>
      </c>
      <c r="D32" s="4">
        <v>9000</v>
      </c>
      <c r="E32" s="4">
        <v>14455</v>
      </c>
      <c r="F32" s="5">
        <f t="shared" si="0"/>
        <v>1.606111111111111</v>
      </c>
      <c r="G32" t="s">
        <v>36</v>
      </c>
      <c r="H32">
        <v>129</v>
      </c>
      <c r="I32" s="4">
        <f t="shared" si="1"/>
        <v>112.05426356589147</v>
      </c>
      <c r="J32" t="s">
        <v>37</v>
      </c>
      <c r="K32" t="s">
        <v>38</v>
      </c>
      <c r="L32">
        <v>1558674000</v>
      </c>
      <c r="M32" s="9">
        <f>(((L32/60)/60)/24)+DATE(1970,1,1)</f>
        <v>43609.208333333328</v>
      </c>
      <c r="N32" s="14">
        <f t="shared" si="3"/>
        <v>5</v>
      </c>
      <c r="O32" s="14" t="s">
        <v>114</v>
      </c>
      <c r="P32" s="14">
        <f t="shared" si="4"/>
        <v>2019</v>
      </c>
      <c r="Q32">
        <v>1559106000</v>
      </c>
      <c r="R32" s="12">
        <f t="shared" si="5"/>
        <v>43614.208333333328</v>
      </c>
      <c r="S32">
        <f t="shared" si="6"/>
        <v>5</v>
      </c>
      <c r="T32" t="s">
        <v>114</v>
      </c>
      <c r="U32">
        <f t="shared" si="7"/>
        <v>2019</v>
      </c>
      <c r="V32" t="b">
        <v>0</v>
      </c>
      <c r="W32" t="b">
        <v>0</v>
      </c>
      <c r="X32" t="s">
        <v>95</v>
      </c>
      <c r="Y32" t="str" cm="1">
        <f t="array" ref="Y32:Z32">_xlfn.TEXTSPLIT(X32, "/")</f>
        <v>film &amp; video</v>
      </c>
      <c r="Z32" t="str">
        <v>animation</v>
      </c>
    </row>
    <row r="33" spans="1:26" ht="15.6" x14ac:dyDescent="0.3">
      <c r="A33">
        <v>31</v>
      </c>
      <c r="B33" t="s">
        <v>129</v>
      </c>
      <c r="C33" s="3" t="s">
        <v>130</v>
      </c>
      <c r="D33" s="4">
        <v>3500</v>
      </c>
      <c r="E33" s="4">
        <v>10850</v>
      </c>
      <c r="F33" s="5">
        <f t="shared" si="0"/>
        <v>3.1</v>
      </c>
      <c r="G33" t="s">
        <v>36</v>
      </c>
      <c r="H33">
        <v>226</v>
      </c>
      <c r="I33" s="4">
        <f t="shared" si="1"/>
        <v>48.008849557522126</v>
      </c>
      <c r="J33" t="s">
        <v>59</v>
      </c>
      <c r="K33" t="s">
        <v>60</v>
      </c>
      <c r="L33">
        <v>1451973600</v>
      </c>
      <c r="M33" s="9">
        <f t="shared" si="2"/>
        <v>42374.25</v>
      </c>
      <c r="N33" s="14">
        <f t="shared" si="3"/>
        <v>1</v>
      </c>
      <c r="O33" s="14" t="s">
        <v>51</v>
      </c>
      <c r="P33" s="14">
        <f t="shared" si="4"/>
        <v>2016</v>
      </c>
      <c r="Q33">
        <v>1454392800</v>
      </c>
      <c r="R33" s="12">
        <f t="shared" si="5"/>
        <v>42402.25</v>
      </c>
      <c r="S33">
        <f t="shared" si="6"/>
        <v>2</v>
      </c>
      <c r="T33" t="s">
        <v>91</v>
      </c>
      <c r="U33">
        <f t="shared" si="7"/>
        <v>2016</v>
      </c>
      <c r="V33" t="b">
        <v>0</v>
      </c>
      <c r="W33" t="b">
        <v>0</v>
      </c>
      <c r="X33" t="s">
        <v>115</v>
      </c>
      <c r="Y33" t="str" cm="1">
        <f t="array" ref="Y33:Z33">_xlfn.TEXTSPLIT(X33, "/")</f>
        <v>games</v>
      </c>
      <c r="Z33" t="str">
        <v>video games</v>
      </c>
    </row>
    <row r="34" spans="1:26" ht="15.6" x14ac:dyDescent="0.3">
      <c r="A34">
        <v>32</v>
      </c>
      <c r="B34" t="s">
        <v>131</v>
      </c>
      <c r="C34" s="3" t="s">
        <v>132</v>
      </c>
      <c r="D34" s="4">
        <v>101000</v>
      </c>
      <c r="E34" s="4">
        <v>87676</v>
      </c>
      <c r="F34" s="5">
        <f t="shared" si="0"/>
        <v>0.86807920792079207</v>
      </c>
      <c r="G34" t="s">
        <v>28</v>
      </c>
      <c r="H34">
        <v>2307</v>
      </c>
      <c r="I34" s="4">
        <f t="shared" si="1"/>
        <v>38.004334633723452</v>
      </c>
      <c r="J34" t="s">
        <v>133</v>
      </c>
      <c r="K34" t="s">
        <v>134</v>
      </c>
      <c r="L34">
        <v>1515564000</v>
      </c>
      <c r="M34" s="9">
        <f t="shared" si="2"/>
        <v>43110.25</v>
      </c>
      <c r="N34" s="14">
        <f t="shared" si="3"/>
        <v>1</v>
      </c>
      <c r="O34" s="14" t="s">
        <v>51</v>
      </c>
      <c r="P34" s="14">
        <f t="shared" si="4"/>
        <v>2018</v>
      </c>
      <c r="Q34">
        <v>1517896800</v>
      </c>
      <c r="R34" s="12">
        <f t="shared" si="5"/>
        <v>43137.25</v>
      </c>
      <c r="S34">
        <f t="shared" si="6"/>
        <v>2</v>
      </c>
      <c r="T34" t="s">
        <v>91</v>
      </c>
      <c r="U34">
        <f t="shared" si="7"/>
        <v>2018</v>
      </c>
      <c r="V34" t="b">
        <v>0</v>
      </c>
      <c r="W34" t="b">
        <v>0</v>
      </c>
      <c r="X34" t="s">
        <v>61</v>
      </c>
      <c r="Y34" t="str" cm="1">
        <f t="array" ref="Y34:Z34">_xlfn.TEXTSPLIT(X34, "/")</f>
        <v>film &amp; video</v>
      </c>
      <c r="Z34" t="str">
        <v>documentary</v>
      </c>
    </row>
    <row r="35" spans="1:26" ht="15.6" x14ac:dyDescent="0.3">
      <c r="A35">
        <v>33</v>
      </c>
      <c r="B35" t="s">
        <v>135</v>
      </c>
      <c r="C35" s="3" t="s">
        <v>136</v>
      </c>
      <c r="D35" s="4">
        <v>50200</v>
      </c>
      <c r="E35" s="4">
        <v>189666</v>
      </c>
      <c r="F35" s="5">
        <f t="shared" si="0"/>
        <v>3.7782071713147412</v>
      </c>
      <c r="G35" t="s">
        <v>36</v>
      </c>
      <c r="H35">
        <v>5419</v>
      </c>
      <c r="I35" s="4">
        <f t="shared" si="1"/>
        <v>35.000184535892231</v>
      </c>
      <c r="J35" t="s">
        <v>37</v>
      </c>
      <c r="K35" t="s">
        <v>38</v>
      </c>
      <c r="L35">
        <v>1412485200</v>
      </c>
      <c r="M35" s="9">
        <f t="shared" si="2"/>
        <v>41917.208333333336</v>
      </c>
      <c r="N35" s="14">
        <f t="shared" si="3"/>
        <v>10</v>
      </c>
      <c r="O35" s="14" t="s">
        <v>72</v>
      </c>
      <c r="P35" s="14">
        <f t="shared" si="4"/>
        <v>2014</v>
      </c>
      <c r="Q35">
        <v>1415685600</v>
      </c>
      <c r="R35" s="12">
        <f t="shared" si="5"/>
        <v>41954.25</v>
      </c>
      <c r="S35">
        <f t="shared" si="6"/>
        <v>11</v>
      </c>
      <c r="T35" t="s">
        <v>31</v>
      </c>
      <c r="U35">
        <f t="shared" si="7"/>
        <v>2014</v>
      </c>
      <c r="V35" t="b">
        <v>0</v>
      </c>
      <c r="W35" t="b">
        <v>0</v>
      </c>
      <c r="X35" t="s">
        <v>52</v>
      </c>
      <c r="Y35" t="str" cm="1">
        <f t="array" ref="Y35:Z35">_xlfn.TEXTSPLIT(X35, "/")</f>
        <v>theater</v>
      </c>
      <c r="Z35" t="str">
        <v>plays</v>
      </c>
    </row>
    <row r="36" spans="1:26" ht="31.2" x14ac:dyDescent="0.3">
      <c r="A36">
        <v>34</v>
      </c>
      <c r="B36" t="s">
        <v>137</v>
      </c>
      <c r="C36" s="3" t="s">
        <v>138</v>
      </c>
      <c r="D36" s="4">
        <v>9300</v>
      </c>
      <c r="E36" s="4">
        <v>14025</v>
      </c>
      <c r="F36" s="5">
        <f t="shared" si="0"/>
        <v>1.5080645161290323</v>
      </c>
      <c r="G36" t="s">
        <v>36</v>
      </c>
      <c r="H36">
        <v>165</v>
      </c>
      <c r="I36" s="4">
        <f t="shared" si="1"/>
        <v>85</v>
      </c>
      <c r="J36" t="s">
        <v>37</v>
      </c>
      <c r="K36" t="s">
        <v>38</v>
      </c>
      <c r="L36">
        <v>1490245200</v>
      </c>
      <c r="M36" s="9">
        <f t="shared" si="2"/>
        <v>42817.208333333328</v>
      </c>
      <c r="N36" s="14">
        <f t="shared" si="3"/>
        <v>3</v>
      </c>
      <c r="O36" s="14" t="s">
        <v>84</v>
      </c>
      <c r="P36" s="14">
        <f t="shared" si="4"/>
        <v>2017</v>
      </c>
      <c r="Q36">
        <v>1490677200</v>
      </c>
      <c r="R36" s="12">
        <f t="shared" si="5"/>
        <v>42822.208333333328</v>
      </c>
      <c r="S36">
        <f t="shared" si="6"/>
        <v>3</v>
      </c>
      <c r="T36" t="s">
        <v>84</v>
      </c>
      <c r="U36">
        <f t="shared" si="7"/>
        <v>2017</v>
      </c>
      <c r="V36" t="b">
        <v>0</v>
      </c>
      <c r="W36" t="b">
        <v>0</v>
      </c>
      <c r="X36" t="s">
        <v>61</v>
      </c>
      <c r="Y36" t="str" cm="1">
        <f t="array" ref="Y36:Z36">_xlfn.TEXTSPLIT(X36, "/")</f>
        <v>film &amp; video</v>
      </c>
      <c r="Z36" t="str">
        <v>documentary</v>
      </c>
    </row>
    <row r="37" spans="1:26" ht="15.6" x14ac:dyDescent="0.3">
      <c r="A37">
        <v>35</v>
      </c>
      <c r="B37" t="s">
        <v>139</v>
      </c>
      <c r="C37" s="3" t="s">
        <v>140</v>
      </c>
      <c r="D37" s="4">
        <v>125500</v>
      </c>
      <c r="E37" s="4">
        <v>188628</v>
      </c>
      <c r="F37" s="5">
        <f t="shared" si="0"/>
        <v>1.5030119521912351</v>
      </c>
      <c r="G37" t="s">
        <v>36</v>
      </c>
      <c r="H37">
        <v>1965</v>
      </c>
      <c r="I37" s="4">
        <f t="shared" si="1"/>
        <v>95.993893129770996</v>
      </c>
      <c r="J37" t="s">
        <v>55</v>
      </c>
      <c r="K37" t="s">
        <v>56</v>
      </c>
      <c r="L37">
        <v>1547877600</v>
      </c>
      <c r="M37" s="9">
        <f t="shared" si="2"/>
        <v>43484.25</v>
      </c>
      <c r="N37" s="14">
        <f t="shared" si="3"/>
        <v>1</v>
      </c>
      <c r="O37" s="14" t="s">
        <v>51</v>
      </c>
      <c r="P37" s="14">
        <f t="shared" si="4"/>
        <v>2019</v>
      </c>
      <c r="Q37">
        <v>1551506400</v>
      </c>
      <c r="R37" s="12">
        <f t="shared" si="5"/>
        <v>43526.25</v>
      </c>
      <c r="S37">
        <f t="shared" si="6"/>
        <v>3</v>
      </c>
      <c r="T37" t="s">
        <v>84</v>
      </c>
      <c r="U37">
        <f t="shared" si="7"/>
        <v>2019</v>
      </c>
      <c r="V37" t="b">
        <v>0</v>
      </c>
      <c r="W37" t="b">
        <v>1</v>
      </c>
      <c r="X37" t="s">
        <v>73</v>
      </c>
      <c r="Y37" t="str" cm="1">
        <f t="array" ref="Y37:Z37">_xlfn.TEXTSPLIT(X37, "/")</f>
        <v>film &amp; video</v>
      </c>
      <c r="Z37" t="str">
        <v>drama</v>
      </c>
    </row>
    <row r="38" spans="1:26" ht="15.6" x14ac:dyDescent="0.3">
      <c r="A38">
        <v>36</v>
      </c>
      <c r="B38" t="s">
        <v>141</v>
      </c>
      <c r="C38" s="3" t="s">
        <v>142</v>
      </c>
      <c r="D38" s="4">
        <v>700</v>
      </c>
      <c r="E38" s="4">
        <v>1101</v>
      </c>
      <c r="F38" s="5">
        <f t="shared" si="0"/>
        <v>1.572857142857143</v>
      </c>
      <c r="G38" t="s">
        <v>36</v>
      </c>
      <c r="H38">
        <v>16</v>
      </c>
      <c r="I38" s="4">
        <f t="shared" si="1"/>
        <v>68.8125</v>
      </c>
      <c r="J38" t="s">
        <v>37</v>
      </c>
      <c r="K38" t="s">
        <v>38</v>
      </c>
      <c r="L38">
        <v>1298700000</v>
      </c>
      <c r="M38" s="9">
        <f t="shared" si="2"/>
        <v>40600.25</v>
      </c>
      <c r="N38" s="14">
        <f t="shared" si="3"/>
        <v>2</v>
      </c>
      <c r="O38" s="14" t="s">
        <v>91</v>
      </c>
      <c r="P38" s="14">
        <f t="shared" si="4"/>
        <v>2011</v>
      </c>
      <c r="Q38">
        <v>1300856400</v>
      </c>
      <c r="R38" s="12">
        <f t="shared" si="5"/>
        <v>40625.208333333336</v>
      </c>
      <c r="S38">
        <f t="shared" si="6"/>
        <v>3</v>
      </c>
      <c r="T38" t="s">
        <v>84</v>
      </c>
      <c r="U38">
        <f t="shared" si="7"/>
        <v>2011</v>
      </c>
      <c r="V38" t="b">
        <v>0</v>
      </c>
      <c r="W38" t="b">
        <v>0</v>
      </c>
      <c r="X38" t="s">
        <v>52</v>
      </c>
      <c r="Y38" t="str" cm="1">
        <f t="array" ref="Y38:Z38">_xlfn.TEXTSPLIT(X38, "/")</f>
        <v>theater</v>
      </c>
      <c r="Z38" t="str">
        <v>plays</v>
      </c>
    </row>
    <row r="39" spans="1:26" ht="31.2" x14ac:dyDescent="0.3">
      <c r="A39">
        <v>37</v>
      </c>
      <c r="B39" t="s">
        <v>143</v>
      </c>
      <c r="C39" s="3" t="s">
        <v>144</v>
      </c>
      <c r="D39" s="4">
        <v>8100</v>
      </c>
      <c r="E39" s="4">
        <v>11339</v>
      </c>
      <c r="F39" s="5">
        <f t="shared" si="0"/>
        <v>1.3998765432098765</v>
      </c>
      <c r="G39" t="s">
        <v>36</v>
      </c>
      <c r="H39">
        <v>107</v>
      </c>
      <c r="I39" s="4">
        <f t="shared" si="1"/>
        <v>105.97196261682242</v>
      </c>
      <c r="J39" t="s">
        <v>37</v>
      </c>
      <c r="K39" t="s">
        <v>38</v>
      </c>
      <c r="L39">
        <v>1570338000</v>
      </c>
      <c r="M39" s="9">
        <f t="shared" si="2"/>
        <v>43744.208333333328</v>
      </c>
      <c r="N39" s="14">
        <f t="shared" si="3"/>
        <v>10</v>
      </c>
      <c r="O39" s="14" t="s">
        <v>72</v>
      </c>
      <c r="P39" s="14">
        <f t="shared" si="4"/>
        <v>2019</v>
      </c>
      <c r="Q39">
        <v>1573192800</v>
      </c>
      <c r="R39" s="12">
        <f t="shared" si="5"/>
        <v>43777.25</v>
      </c>
      <c r="S39">
        <f t="shared" si="6"/>
        <v>11</v>
      </c>
      <c r="T39" t="s">
        <v>31</v>
      </c>
      <c r="U39">
        <f t="shared" si="7"/>
        <v>2019</v>
      </c>
      <c r="V39" t="b">
        <v>0</v>
      </c>
      <c r="W39" t="b">
        <v>1</v>
      </c>
      <c r="X39" t="s">
        <v>145</v>
      </c>
      <c r="Y39" t="str" cm="1">
        <f t="array" ref="Y39:Z39">_xlfn.TEXTSPLIT(X39, "/")</f>
        <v>publishing</v>
      </c>
      <c r="Z39" t="str">
        <v>fiction</v>
      </c>
    </row>
    <row r="40" spans="1:26" ht="15.6" x14ac:dyDescent="0.3">
      <c r="A40">
        <v>38</v>
      </c>
      <c r="B40" t="s">
        <v>146</v>
      </c>
      <c r="C40" s="3" t="s">
        <v>147</v>
      </c>
      <c r="D40" s="4">
        <v>3100</v>
      </c>
      <c r="E40" s="4">
        <v>10085</v>
      </c>
      <c r="F40" s="5">
        <f t="shared" si="0"/>
        <v>3.2532258064516131</v>
      </c>
      <c r="G40" t="s">
        <v>36</v>
      </c>
      <c r="H40">
        <v>134</v>
      </c>
      <c r="I40" s="4">
        <f t="shared" si="1"/>
        <v>75.261194029850742</v>
      </c>
      <c r="J40" t="s">
        <v>37</v>
      </c>
      <c r="K40" t="s">
        <v>38</v>
      </c>
      <c r="L40">
        <v>1287378000</v>
      </c>
      <c r="M40" s="9">
        <f t="shared" si="2"/>
        <v>40469.208333333336</v>
      </c>
      <c r="N40" s="14">
        <f t="shared" si="3"/>
        <v>10</v>
      </c>
      <c r="O40" s="14" t="s">
        <v>72</v>
      </c>
      <c r="P40" s="14">
        <f t="shared" si="4"/>
        <v>2010</v>
      </c>
      <c r="Q40">
        <v>1287810000</v>
      </c>
      <c r="R40" s="12">
        <f t="shared" si="5"/>
        <v>40474.208333333336</v>
      </c>
      <c r="S40">
        <f t="shared" si="6"/>
        <v>10</v>
      </c>
      <c r="T40" t="s">
        <v>72</v>
      </c>
      <c r="U40">
        <f t="shared" si="7"/>
        <v>2010</v>
      </c>
      <c r="V40" t="b">
        <v>0</v>
      </c>
      <c r="W40" t="b">
        <v>0</v>
      </c>
      <c r="X40" t="s">
        <v>148</v>
      </c>
      <c r="Y40" t="str" cm="1">
        <f t="array" ref="Y40:Z40">_xlfn.TEXTSPLIT(X40, "/")</f>
        <v>photography</v>
      </c>
      <c r="Z40" t="str">
        <v>photography books</v>
      </c>
    </row>
    <row r="41" spans="1:26" ht="15.6" x14ac:dyDescent="0.3">
      <c r="A41">
        <v>39</v>
      </c>
      <c r="B41" t="s">
        <v>149</v>
      </c>
      <c r="C41" s="3" t="s">
        <v>150</v>
      </c>
      <c r="D41" s="4">
        <v>9900</v>
      </c>
      <c r="E41" s="4">
        <v>5027</v>
      </c>
      <c r="F41" s="5">
        <f t="shared" si="0"/>
        <v>0.50777777777777777</v>
      </c>
      <c r="G41" t="s">
        <v>28</v>
      </c>
      <c r="H41">
        <v>88</v>
      </c>
      <c r="I41" s="4">
        <f t="shared" si="1"/>
        <v>57.125</v>
      </c>
      <c r="J41" t="s">
        <v>55</v>
      </c>
      <c r="K41" t="s">
        <v>56</v>
      </c>
      <c r="L41">
        <v>1361772000</v>
      </c>
      <c r="M41" s="9">
        <f t="shared" si="2"/>
        <v>41330.25</v>
      </c>
      <c r="N41" s="14">
        <f t="shared" si="3"/>
        <v>2</v>
      </c>
      <c r="O41" s="14" t="s">
        <v>91</v>
      </c>
      <c r="P41" s="14">
        <f t="shared" si="4"/>
        <v>2013</v>
      </c>
      <c r="Q41">
        <v>1362978000</v>
      </c>
      <c r="R41" s="12">
        <f t="shared" si="5"/>
        <v>41344.208333333336</v>
      </c>
      <c r="S41">
        <f t="shared" si="6"/>
        <v>3</v>
      </c>
      <c r="T41" t="s">
        <v>84</v>
      </c>
      <c r="U41">
        <f t="shared" si="7"/>
        <v>2013</v>
      </c>
      <c r="V41" t="b">
        <v>0</v>
      </c>
      <c r="W41" t="b">
        <v>0</v>
      </c>
      <c r="X41" t="s">
        <v>52</v>
      </c>
      <c r="Y41" t="str" cm="1">
        <f t="array" ref="Y41:Z41">_xlfn.TEXTSPLIT(X41, "/")</f>
        <v>theater</v>
      </c>
      <c r="Z41" t="str">
        <v>plays</v>
      </c>
    </row>
    <row r="42" spans="1:26" ht="15.6" x14ac:dyDescent="0.3">
      <c r="A42">
        <v>40</v>
      </c>
      <c r="B42" t="s">
        <v>151</v>
      </c>
      <c r="C42" s="3" t="s">
        <v>152</v>
      </c>
      <c r="D42" s="4">
        <v>8800</v>
      </c>
      <c r="E42" s="4">
        <v>14878</v>
      </c>
      <c r="F42" s="5">
        <f t="shared" si="0"/>
        <v>1.6906818181818182</v>
      </c>
      <c r="G42" t="s">
        <v>36</v>
      </c>
      <c r="H42">
        <v>198</v>
      </c>
      <c r="I42" s="4">
        <f t="shared" si="1"/>
        <v>75.141414141414145</v>
      </c>
      <c r="J42" t="s">
        <v>37</v>
      </c>
      <c r="K42" t="s">
        <v>38</v>
      </c>
      <c r="L42">
        <v>1275714000</v>
      </c>
      <c r="M42" s="9">
        <f t="shared" si="2"/>
        <v>40334.208333333336</v>
      </c>
      <c r="N42" s="14">
        <f t="shared" si="3"/>
        <v>6</v>
      </c>
      <c r="O42" s="14" t="s">
        <v>80</v>
      </c>
      <c r="P42" s="14">
        <f t="shared" si="4"/>
        <v>2010</v>
      </c>
      <c r="Q42">
        <v>1277355600</v>
      </c>
      <c r="R42" s="12">
        <f t="shared" si="5"/>
        <v>40353.208333333336</v>
      </c>
      <c r="S42">
        <f t="shared" si="6"/>
        <v>6</v>
      </c>
      <c r="T42" t="s">
        <v>80</v>
      </c>
      <c r="U42">
        <f t="shared" si="7"/>
        <v>2010</v>
      </c>
      <c r="V42" t="b">
        <v>0</v>
      </c>
      <c r="W42" t="b">
        <v>1</v>
      </c>
      <c r="X42" t="s">
        <v>88</v>
      </c>
      <c r="Y42" t="str" cm="1">
        <f t="array" ref="Y42:Z42">_xlfn.TEXTSPLIT(X42, "/")</f>
        <v>technology</v>
      </c>
      <c r="Z42" t="str">
        <v>wearables</v>
      </c>
    </row>
    <row r="43" spans="1:26" ht="15.6" x14ac:dyDescent="0.3">
      <c r="A43">
        <v>41</v>
      </c>
      <c r="B43" t="s">
        <v>153</v>
      </c>
      <c r="C43" s="3" t="s">
        <v>154</v>
      </c>
      <c r="D43" s="4">
        <v>5600</v>
      </c>
      <c r="E43" s="4">
        <v>11924</v>
      </c>
      <c r="F43" s="5">
        <f t="shared" si="0"/>
        <v>2.1292857142857144</v>
      </c>
      <c r="G43" t="s">
        <v>36</v>
      </c>
      <c r="H43">
        <v>111</v>
      </c>
      <c r="I43" s="4">
        <f t="shared" si="1"/>
        <v>107.42342342342343</v>
      </c>
      <c r="J43" t="s">
        <v>133</v>
      </c>
      <c r="K43" t="s">
        <v>134</v>
      </c>
      <c r="L43">
        <v>1346734800</v>
      </c>
      <c r="M43" s="9">
        <f t="shared" si="2"/>
        <v>41156.208333333336</v>
      </c>
      <c r="N43" s="14">
        <f t="shared" si="3"/>
        <v>9</v>
      </c>
      <c r="O43" s="14" t="s">
        <v>48</v>
      </c>
      <c r="P43" s="14">
        <f t="shared" si="4"/>
        <v>2012</v>
      </c>
      <c r="Q43">
        <v>1348981200</v>
      </c>
      <c r="R43" s="12">
        <f t="shared" si="5"/>
        <v>41182.208333333336</v>
      </c>
      <c r="S43">
        <f t="shared" si="6"/>
        <v>9</v>
      </c>
      <c r="T43" t="s">
        <v>48</v>
      </c>
      <c r="U43">
        <f t="shared" si="7"/>
        <v>2012</v>
      </c>
      <c r="V43" t="b">
        <v>0</v>
      </c>
      <c r="W43" t="b">
        <v>1</v>
      </c>
      <c r="X43" t="s">
        <v>40</v>
      </c>
      <c r="Y43" t="str" cm="1">
        <f t="array" ref="Y43:Z43">_xlfn.TEXTSPLIT(X43, "/")</f>
        <v>music</v>
      </c>
      <c r="Z43" t="str">
        <v>rock</v>
      </c>
    </row>
    <row r="44" spans="1:26" ht="15.6" x14ac:dyDescent="0.3">
      <c r="A44">
        <v>42</v>
      </c>
      <c r="B44" t="s">
        <v>155</v>
      </c>
      <c r="C44" s="3" t="s">
        <v>156</v>
      </c>
      <c r="D44" s="4">
        <v>1800</v>
      </c>
      <c r="E44" s="4">
        <v>7991</v>
      </c>
      <c r="F44" s="5">
        <f t="shared" si="0"/>
        <v>4.4394444444444447</v>
      </c>
      <c r="G44" t="s">
        <v>36</v>
      </c>
      <c r="H44">
        <v>222</v>
      </c>
      <c r="I44" s="4">
        <f t="shared" si="1"/>
        <v>35.995495495495497</v>
      </c>
      <c r="J44" t="s">
        <v>37</v>
      </c>
      <c r="K44" t="s">
        <v>38</v>
      </c>
      <c r="L44">
        <v>1309755600</v>
      </c>
      <c r="M44" s="9">
        <f t="shared" si="2"/>
        <v>40728.208333333336</v>
      </c>
      <c r="N44" s="14">
        <f t="shared" si="3"/>
        <v>7</v>
      </c>
      <c r="O44" s="14" t="s">
        <v>103</v>
      </c>
      <c r="P44" s="14">
        <f t="shared" si="4"/>
        <v>2011</v>
      </c>
      <c r="Q44">
        <v>1310533200</v>
      </c>
      <c r="R44" s="12">
        <f t="shared" si="5"/>
        <v>40737.208333333336</v>
      </c>
      <c r="S44">
        <f t="shared" si="6"/>
        <v>7</v>
      </c>
      <c r="T44" t="s">
        <v>103</v>
      </c>
      <c r="U44">
        <f t="shared" si="7"/>
        <v>2011</v>
      </c>
      <c r="V44" t="b">
        <v>0</v>
      </c>
      <c r="W44" t="b">
        <v>0</v>
      </c>
      <c r="X44" t="s">
        <v>33</v>
      </c>
      <c r="Y44" t="str" cm="1">
        <f t="array" ref="Y44:Z44">_xlfn.TEXTSPLIT(X44, "/")</f>
        <v>food</v>
      </c>
      <c r="Z44" t="str">
        <v>food trucks</v>
      </c>
    </row>
    <row r="45" spans="1:26" ht="15.6" x14ac:dyDescent="0.3">
      <c r="A45">
        <v>43</v>
      </c>
      <c r="B45" t="s">
        <v>157</v>
      </c>
      <c r="C45" s="3" t="s">
        <v>158</v>
      </c>
      <c r="D45" s="4">
        <v>90200</v>
      </c>
      <c r="E45" s="4">
        <v>167717</v>
      </c>
      <c r="F45" s="5">
        <f t="shared" si="0"/>
        <v>1.859390243902439</v>
      </c>
      <c r="G45" t="s">
        <v>36</v>
      </c>
      <c r="H45">
        <v>6212</v>
      </c>
      <c r="I45" s="4">
        <f t="shared" si="1"/>
        <v>26.998873148744366</v>
      </c>
      <c r="J45" t="s">
        <v>37</v>
      </c>
      <c r="K45" t="s">
        <v>38</v>
      </c>
      <c r="L45">
        <v>1406178000</v>
      </c>
      <c r="M45" s="9">
        <f t="shared" si="2"/>
        <v>41844.208333333336</v>
      </c>
      <c r="N45" s="14">
        <f t="shared" si="3"/>
        <v>7</v>
      </c>
      <c r="O45" s="14" t="s">
        <v>103</v>
      </c>
      <c r="P45" s="14">
        <f t="shared" si="4"/>
        <v>2014</v>
      </c>
      <c r="Q45">
        <v>1407560400</v>
      </c>
      <c r="R45" s="12">
        <f t="shared" si="5"/>
        <v>41860.208333333336</v>
      </c>
      <c r="S45">
        <f t="shared" si="6"/>
        <v>8</v>
      </c>
      <c r="T45" t="s">
        <v>39</v>
      </c>
      <c r="U45">
        <f t="shared" si="7"/>
        <v>2014</v>
      </c>
      <c r="V45" t="b">
        <v>0</v>
      </c>
      <c r="W45" t="b">
        <v>0</v>
      </c>
      <c r="X45" t="s">
        <v>159</v>
      </c>
      <c r="Y45" t="str" cm="1">
        <f t="array" ref="Y45:Z45">_xlfn.TEXTSPLIT(X45, "/")</f>
        <v>publishing</v>
      </c>
      <c r="Z45" t="str">
        <v>radio &amp; podcasts</v>
      </c>
    </row>
    <row r="46" spans="1:26" ht="15.6" x14ac:dyDescent="0.3">
      <c r="A46">
        <v>44</v>
      </c>
      <c r="B46" t="s">
        <v>160</v>
      </c>
      <c r="C46" s="3" t="s">
        <v>161</v>
      </c>
      <c r="D46" s="4">
        <v>1600</v>
      </c>
      <c r="E46" s="4">
        <v>10541</v>
      </c>
      <c r="F46" s="5">
        <f t="shared" si="0"/>
        <v>6.5881249999999998</v>
      </c>
      <c r="G46" t="s">
        <v>36</v>
      </c>
      <c r="H46">
        <v>98</v>
      </c>
      <c r="I46" s="4">
        <f t="shared" si="1"/>
        <v>107.56122448979592</v>
      </c>
      <c r="J46" t="s">
        <v>55</v>
      </c>
      <c r="K46" t="s">
        <v>56</v>
      </c>
      <c r="L46">
        <v>1552798800</v>
      </c>
      <c r="M46" s="9">
        <f t="shared" si="2"/>
        <v>43541.208333333328</v>
      </c>
      <c r="N46" s="14">
        <f t="shared" si="3"/>
        <v>3</v>
      </c>
      <c r="O46" s="14" t="s">
        <v>84</v>
      </c>
      <c r="P46" s="14">
        <f t="shared" si="4"/>
        <v>2019</v>
      </c>
      <c r="Q46">
        <v>1552885200</v>
      </c>
      <c r="R46" s="12">
        <f t="shared" si="5"/>
        <v>43542.208333333328</v>
      </c>
      <c r="S46">
        <f t="shared" si="6"/>
        <v>3</v>
      </c>
      <c r="T46" t="s">
        <v>84</v>
      </c>
      <c r="U46">
        <f t="shared" si="7"/>
        <v>2019</v>
      </c>
      <c r="V46" t="b">
        <v>0</v>
      </c>
      <c r="W46" t="b">
        <v>0</v>
      </c>
      <c r="X46" t="s">
        <v>145</v>
      </c>
      <c r="Y46" t="str" cm="1">
        <f t="array" ref="Y46:Z46">_xlfn.TEXTSPLIT(X46, "/")</f>
        <v>publishing</v>
      </c>
      <c r="Z46" t="str">
        <v>fiction</v>
      </c>
    </row>
    <row r="47" spans="1:26" ht="31.2" x14ac:dyDescent="0.3">
      <c r="A47">
        <v>45</v>
      </c>
      <c r="B47" t="s">
        <v>162</v>
      </c>
      <c r="C47" s="3" t="s">
        <v>163</v>
      </c>
      <c r="D47" s="4">
        <v>9500</v>
      </c>
      <c r="E47" s="4">
        <v>4530</v>
      </c>
      <c r="F47" s="5">
        <f t="shared" si="0"/>
        <v>0.4768421052631579</v>
      </c>
      <c r="G47" t="s">
        <v>28</v>
      </c>
      <c r="H47">
        <v>48</v>
      </c>
      <c r="I47" s="4">
        <f t="shared" si="1"/>
        <v>94.375</v>
      </c>
      <c r="J47" t="s">
        <v>37</v>
      </c>
      <c r="K47" t="s">
        <v>38</v>
      </c>
      <c r="L47">
        <v>1478062800</v>
      </c>
      <c r="M47" s="9">
        <f t="shared" si="2"/>
        <v>42676.208333333328</v>
      </c>
      <c r="N47" s="14">
        <f t="shared" si="3"/>
        <v>11</v>
      </c>
      <c r="O47" s="14" t="s">
        <v>31</v>
      </c>
      <c r="P47" s="14">
        <f t="shared" si="4"/>
        <v>2016</v>
      </c>
      <c r="Q47">
        <v>1479362400</v>
      </c>
      <c r="R47" s="12">
        <f t="shared" si="5"/>
        <v>42691.25</v>
      </c>
      <c r="S47">
        <f t="shared" si="6"/>
        <v>11</v>
      </c>
      <c r="T47" t="s">
        <v>31</v>
      </c>
      <c r="U47">
        <f t="shared" si="7"/>
        <v>2016</v>
      </c>
      <c r="V47" t="b">
        <v>0</v>
      </c>
      <c r="W47" t="b">
        <v>1</v>
      </c>
      <c r="X47" t="s">
        <v>52</v>
      </c>
      <c r="Y47" t="str" cm="1">
        <f t="array" ref="Y47:Z47">_xlfn.TEXTSPLIT(X47, "/")</f>
        <v>theater</v>
      </c>
      <c r="Z47" t="str">
        <v>plays</v>
      </c>
    </row>
    <row r="48" spans="1:26" ht="15.6" x14ac:dyDescent="0.3">
      <c r="A48">
        <v>46</v>
      </c>
      <c r="B48" t="s">
        <v>164</v>
      </c>
      <c r="C48" s="3" t="s">
        <v>165</v>
      </c>
      <c r="D48" s="4">
        <v>3700</v>
      </c>
      <c r="E48" s="4">
        <v>4247</v>
      </c>
      <c r="F48" s="5">
        <f t="shared" si="0"/>
        <v>1.1478378378378378</v>
      </c>
      <c r="G48" t="s">
        <v>36</v>
      </c>
      <c r="H48">
        <v>92</v>
      </c>
      <c r="I48" s="4">
        <f t="shared" si="1"/>
        <v>46.163043478260867</v>
      </c>
      <c r="J48" t="s">
        <v>37</v>
      </c>
      <c r="K48" t="s">
        <v>38</v>
      </c>
      <c r="L48">
        <v>1278565200</v>
      </c>
      <c r="M48" s="9">
        <f t="shared" si="2"/>
        <v>40367.208333333336</v>
      </c>
      <c r="N48" s="14">
        <f t="shared" si="3"/>
        <v>7</v>
      </c>
      <c r="O48" s="14" t="s">
        <v>103</v>
      </c>
      <c r="P48" s="14">
        <f t="shared" si="4"/>
        <v>2010</v>
      </c>
      <c r="Q48">
        <v>1280552400</v>
      </c>
      <c r="R48" s="12">
        <f t="shared" si="5"/>
        <v>40390.208333333336</v>
      </c>
      <c r="S48">
        <f t="shared" si="6"/>
        <v>7</v>
      </c>
      <c r="T48" t="s">
        <v>103</v>
      </c>
      <c r="U48">
        <f t="shared" si="7"/>
        <v>2010</v>
      </c>
      <c r="V48" t="b">
        <v>0</v>
      </c>
      <c r="W48" t="b">
        <v>0</v>
      </c>
      <c r="X48" t="s">
        <v>40</v>
      </c>
      <c r="Y48" t="str" cm="1">
        <f t="array" ref="Y48:Z48">_xlfn.TEXTSPLIT(X48, "/")</f>
        <v>music</v>
      </c>
      <c r="Z48" t="str">
        <v>rock</v>
      </c>
    </row>
    <row r="49" spans="1:26" ht="15.6" x14ac:dyDescent="0.3">
      <c r="A49">
        <v>47</v>
      </c>
      <c r="B49" t="s">
        <v>166</v>
      </c>
      <c r="C49" s="3" t="s">
        <v>167</v>
      </c>
      <c r="D49" s="4">
        <v>1500</v>
      </c>
      <c r="E49" s="4">
        <v>7129</v>
      </c>
      <c r="F49" s="5">
        <f t="shared" si="0"/>
        <v>4.7526666666666664</v>
      </c>
      <c r="G49" t="s">
        <v>36</v>
      </c>
      <c r="H49">
        <v>149</v>
      </c>
      <c r="I49" s="4">
        <f t="shared" si="1"/>
        <v>47.845637583892618</v>
      </c>
      <c r="J49" t="s">
        <v>37</v>
      </c>
      <c r="K49" t="s">
        <v>38</v>
      </c>
      <c r="L49">
        <v>1396069200</v>
      </c>
      <c r="M49" s="9">
        <f t="shared" si="2"/>
        <v>41727.208333333336</v>
      </c>
      <c r="N49" s="14">
        <f t="shared" si="3"/>
        <v>3</v>
      </c>
      <c r="O49" s="14" t="s">
        <v>84</v>
      </c>
      <c r="P49" s="14">
        <f t="shared" si="4"/>
        <v>2014</v>
      </c>
      <c r="Q49">
        <v>1398661200</v>
      </c>
      <c r="R49" s="12">
        <f t="shared" si="5"/>
        <v>41757.208333333336</v>
      </c>
      <c r="S49">
        <f t="shared" si="6"/>
        <v>4</v>
      </c>
      <c r="T49" t="s">
        <v>85</v>
      </c>
      <c r="U49">
        <f t="shared" si="7"/>
        <v>2014</v>
      </c>
      <c r="V49" t="b">
        <v>0</v>
      </c>
      <c r="W49" t="b">
        <v>0</v>
      </c>
      <c r="X49" t="s">
        <v>52</v>
      </c>
      <c r="Y49" t="str" cm="1">
        <f t="array" ref="Y49:Z49">_xlfn.TEXTSPLIT(X49, "/")</f>
        <v>theater</v>
      </c>
      <c r="Z49" t="str">
        <v>plays</v>
      </c>
    </row>
    <row r="50" spans="1:26" ht="15.6" x14ac:dyDescent="0.3">
      <c r="A50">
        <v>48</v>
      </c>
      <c r="B50" t="s">
        <v>168</v>
      </c>
      <c r="C50" s="3" t="s">
        <v>169</v>
      </c>
      <c r="D50" s="4">
        <v>33300</v>
      </c>
      <c r="E50" s="4">
        <v>128862</v>
      </c>
      <c r="F50" s="5">
        <f t="shared" si="0"/>
        <v>3.86972972972973</v>
      </c>
      <c r="G50" t="s">
        <v>36</v>
      </c>
      <c r="H50">
        <v>2431</v>
      </c>
      <c r="I50" s="4">
        <f t="shared" si="1"/>
        <v>53.007815713698065</v>
      </c>
      <c r="J50" t="s">
        <v>37</v>
      </c>
      <c r="K50" t="s">
        <v>38</v>
      </c>
      <c r="L50">
        <v>1435208400</v>
      </c>
      <c r="M50" s="9">
        <f t="shared" si="2"/>
        <v>42180.208333333328</v>
      </c>
      <c r="N50" s="14">
        <f t="shared" si="3"/>
        <v>6</v>
      </c>
      <c r="O50" s="14" t="s">
        <v>80</v>
      </c>
      <c r="P50" s="14">
        <f t="shared" si="4"/>
        <v>2015</v>
      </c>
      <c r="Q50">
        <v>1436245200</v>
      </c>
      <c r="R50" s="12">
        <f t="shared" si="5"/>
        <v>42192.208333333328</v>
      </c>
      <c r="S50">
        <f t="shared" si="6"/>
        <v>7</v>
      </c>
      <c r="T50" t="s">
        <v>103</v>
      </c>
      <c r="U50">
        <f t="shared" si="7"/>
        <v>2015</v>
      </c>
      <c r="V50" t="b">
        <v>0</v>
      </c>
      <c r="W50" t="b">
        <v>0</v>
      </c>
      <c r="X50" t="s">
        <v>52</v>
      </c>
      <c r="Y50" t="str" cm="1">
        <f t="array" ref="Y50:Z50">_xlfn.TEXTSPLIT(X50, "/")</f>
        <v>theater</v>
      </c>
      <c r="Z50" t="str">
        <v>plays</v>
      </c>
    </row>
    <row r="51" spans="1:26" ht="15.6" x14ac:dyDescent="0.3">
      <c r="A51">
        <v>49</v>
      </c>
      <c r="B51" t="s">
        <v>170</v>
      </c>
      <c r="C51" s="3" t="s">
        <v>171</v>
      </c>
      <c r="D51" s="4">
        <v>7200</v>
      </c>
      <c r="E51" s="4">
        <v>13653</v>
      </c>
      <c r="F51" s="5">
        <f t="shared" si="0"/>
        <v>1.89625</v>
      </c>
      <c r="G51" t="s">
        <v>36</v>
      </c>
      <c r="H51">
        <v>303</v>
      </c>
      <c r="I51" s="4">
        <f t="shared" si="1"/>
        <v>45.059405940594061</v>
      </c>
      <c r="J51" t="s">
        <v>37</v>
      </c>
      <c r="K51" t="s">
        <v>38</v>
      </c>
      <c r="L51">
        <v>1571547600</v>
      </c>
      <c r="M51" s="9">
        <f t="shared" si="2"/>
        <v>43758.208333333328</v>
      </c>
      <c r="N51" s="14">
        <f t="shared" si="3"/>
        <v>10</v>
      </c>
      <c r="O51" s="14" t="s">
        <v>72</v>
      </c>
      <c r="P51" s="14">
        <f t="shared" si="4"/>
        <v>2019</v>
      </c>
      <c r="Q51">
        <v>1575439200</v>
      </c>
      <c r="R51" s="12">
        <f t="shared" si="5"/>
        <v>43803.25</v>
      </c>
      <c r="S51">
        <f t="shared" si="6"/>
        <v>12</v>
      </c>
      <c r="T51" t="s">
        <v>32</v>
      </c>
      <c r="U51">
        <f t="shared" si="7"/>
        <v>2019</v>
      </c>
      <c r="V51" t="b">
        <v>0</v>
      </c>
      <c r="W51" t="b">
        <v>0</v>
      </c>
      <c r="X51" t="s">
        <v>40</v>
      </c>
      <c r="Y51" t="str" cm="1">
        <f t="array" ref="Y51:Z51">_xlfn.TEXTSPLIT(X51, "/")</f>
        <v>music</v>
      </c>
      <c r="Z51" t="str">
        <v>rock</v>
      </c>
    </row>
    <row r="52" spans="1:26" ht="31.2" x14ac:dyDescent="0.3">
      <c r="A52">
        <v>50</v>
      </c>
      <c r="B52" t="s">
        <v>172</v>
      </c>
      <c r="C52" s="3" t="s">
        <v>173</v>
      </c>
      <c r="D52" s="4">
        <v>100</v>
      </c>
      <c r="E52" s="4">
        <v>2</v>
      </c>
      <c r="F52" s="5">
        <f t="shared" si="0"/>
        <v>0.02</v>
      </c>
      <c r="G52" t="s">
        <v>28</v>
      </c>
      <c r="H52">
        <v>1</v>
      </c>
      <c r="I52" s="4">
        <f t="shared" si="1"/>
        <v>2</v>
      </c>
      <c r="J52" t="s">
        <v>133</v>
      </c>
      <c r="K52" t="s">
        <v>134</v>
      </c>
      <c r="L52">
        <v>1375333200</v>
      </c>
      <c r="M52" s="9">
        <f t="shared" si="2"/>
        <v>41487.208333333336</v>
      </c>
      <c r="N52" s="14">
        <f t="shared" si="3"/>
        <v>8</v>
      </c>
      <c r="O52" s="14" t="s">
        <v>39</v>
      </c>
      <c r="P52" s="14">
        <f t="shared" si="4"/>
        <v>2013</v>
      </c>
      <c r="Q52">
        <v>1377752400</v>
      </c>
      <c r="R52" s="12">
        <f t="shared" si="5"/>
        <v>41515.208333333336</v>
      </c>
      <c r="S52">
        <f t="shared" si="6"/>
        <v>8</v>
      </c>
      <c r="T52" t="s">
        <v>39</v>
      </c>
      <c r="U52">
        <f t="shared" si="7"/>
        <v>2013</v>
      </c>
      <c r="V52" t="b">
        <v>0</v>
      </c>
      <c r="W52" t="b">
        <v>0</v>
      </c>
      <c r="X52" t="s">
        <v>174</v>
      </c>
      <c r="Y52" t="str" cm="1">
        <f t="array" ref="Y52:Z52">_xlfn.TEXTSPLIT(X52, "/")</f>
        <v>music</v>
      </c>
      <c r="Z52" t="str">
        <v>metal</v>
      </c>
    </row>
    <row r="53" spans="1:26" ht="15.6" x14ac:dyDescent="0.3">
      <c r="A53">
        <v>51</v>
      </c>
      <c r="B53" t="s">
        <v>175</v>
      </c>
      <c r="C53" s="3" t="s">
        <v>176</v>
      </c>
      <c r="D53" s="4">
        <v>158100</v>
      </c>
      <c r="E53" s="4">
        <v>145243</v>
      </c>
      <c r="F53" s="5">
        <f t="shared" si="0"/>
        <v>0.91867805186590767</v>
      </c>
      <c r="G53" t="s">
        <v>28</v>
      </c>
      <c r="H53">
        <v>1467</v>
      </c>
      <c r="I53" s="4">
        <f t="shared" si="1"/>
        <v>99.006816632583508</v>
      </c>
      <c r="J53" t="s">
        <v>59</v>
      </c>
      <c r="K53" t="s">
        <v>60</v>
      </c>
      <c r="L53">
        <v>1332824400</v>
      </c>
      <c r="M53" s="9">
        <f t="shared" si="2"/>
        <v>40995.208333333336</v>
      </c>
      <c r="N53" s="14">
        <f t="shared" si="3"/>
        <v>3</v>
      </c>
      <c r="O53" s="14" t="s">
        <v>84</v>
      </c>
      <c r="P53" s="14">
        <f t="shared" si="4"/>
        <v>2012</v>
      </c>
      <c r="Q53">
        <v>1334206800</v>
      </c>
      <c r="R53" s="12">
        <f t="shared" si="5"/>
        <v>41011.208333333336</v>
      </c>
      <c r="S53">
        <f t="shared" si="6"/>
        <v>4</v>
      </c>
      <c r="T53" t="s">
        <v>85</v>
      </c>
      <c r="U53">
        <f t="shared" si="7"/>
        <v>2012</v>
      </c>
      <c r="V53" t="b">
        <v>0</v>
      </c>
      <c r="W53" t="b">
        <v>1</v>
      </c>
      <c r="X53" t="s">
        <v>88</v>
      </c>
      <c r="Y53" t="str" cm="1">
        <f t="array" ref="Y53:Z53">_xlfn.TEXTSPLIT(X53, "/")</f>
        <v>technology</v>
      </c>
      <c r="Z53" t="str">
        <v>wearables</v>
      </c>
    </row>
    <row r="54" spans="1:26" ht="15.6" x14ac:dyDescent="0.3">
      <c r="A54">
        <v>52</v>
      </c>
      <c r="B54" t="s">
        <v>177</v>
      </c>
      <c r="C54" s="3" t="s">
        <v>178</v>
      </c>
      <c r="D54" s="4">
        <v>7200</v>
      </c>
      <c r="E54" s="4">
        <v>2459</v>
      </c>
      <c r="F54" s="5">
        <f t="shared" si="0"/>
        <v>0.34152777777777776</v>
      </c>
      <c r="G54" t="s">
        <v>28</v>
      </c>
      <c r="H54">
        <v>75</v>
      </c>
      <c r="I54" s="4">
        <f t="shared" si="1"/>
        <v>32.786666666666669</v>
      </c>
      <c r="J54" t="s">
        <v>37</v>
      </c>
      <c r="K54" t="s">
        <v>38</v>
      </c>
      <c r="L54">
        <v>1284526800</v>
      </c>
      <c r="M54" s="9">
        <f t="shared" si="2"/>
        <v>40436.208333333336</v>
      </c>
      <c r="N54" s="14">
        <f t="shared" si="3"/>
        <v>9</v>
      </c>
      <c r="O54" s="14" t="s">
        <v>48</v>
      </c>
      <c r="P54" s="14">
        <f t="shared" si="4"/>
        <v>2010</v>
      </c>
      <c r="Q54">
        <v>1284872400</v>
      </c>
      <c r="R54" s="12">
        <f t="shared" si="5"/>
        <v>40440.208333333336</v>
      </c>
      <c r="S54">
        <f t="shared" si="6"/>
        <v>9</v>
      </c>
      <c r="T54" t="s">
        <v>48</v>
      </c>
      <c r="U54">
        <f t="shared" si="7"/>
        <v>2010</v>
      </c>
      <c r="V54" t="b">
        <v>0</v>
      </c>
      <c r="W54" t="b">
        <v>0</v>
      </c>
      <c r="X54" t="s">
        <v>52</v>
      </c>
      <c r="Y54" t="str" cm="1">
        <f t="array" ref="Y54:Z54">_xlfn.TEXTSPLIT(X54, "/")</f>
        <v>theater</v>
      </c>
      <c r="Z54" t="str">
        <v>plays</v>
      </c>
    </row>
    <row r="55" spans="1:26" ht="15.6" x14ac:dyDescent="0.3">
      <c r="A55">
        <v>53</v>
      </c>
      <c r="B55" t="s">
        <v>179</v>
      </c>
      <c r="C55" s="3" t="s">
        <v>180</v>
      </c>
      <c r="D55" s="4">
        <v>8800</v>
      </c>
      <c r="E55" s="4">
        <v>12356</v>
      </c>
      <c r="F55" s="5">
        <f t="shared" si="0"/>
        <v>1.4040909090909091</v>
      </c>
      <c r="G55" t="s">
        <v>36</v>
      </c>
      <c r="H55">
        <v>209</v>
      </c>
      <c r="I55" s="4">
        <f t="shared" si="1"/>
        <v>59.119617224880386</v>
      </c>
      <c r="J55" t="s">
        <v>37</v>
      </c>
      <c r="K55" t="s">
        <v>38</v>
      </c>
      <c r="L55">
        <v>1400562000</v>
      </c>
      <c r="M55" s="9">
        <f t="shared" si="2"/>
        <v>41779.208333333336</v>
      </c>
      <c r="N55" s="14">
        <f t="shared" si="3"/>
        <v>5</v>
      </c>
      <c r="O55" s="14" t="s">
        <v>114</v>
      </c>
      <c r="P55" s="14">
        <f t="shared" si="4"/>
        <v>2014</v>
      </c>
      <c r="Q55">
        <v>1403931600</v>
      </c>
      <c r="R55" s="12">
        <f t="shared" si="5"/>
        <v>41818.208333333336</v>
      </c>
      <c r="S55">
        <f t="shared" si="6"/>
        <v>6</v>
      </c>
      <c r="T55" t="s">
        <v>80</v>
      </c>
      <c r="U55">
        <f t="shared" si="7"/>
        <v>2014</v>
      </c>
      <c r="V55" t="b">
        <v>0</v>
      </c>
      <c r="W55" t="b">
        <v>0</v>
      </c>
      <c r="X55" t="s">
        <v>73</v>
      </c>
      <c r="Y55" t="str" cm="1">
        <f t="array" ref="Y55:Z55">_xlfn.TEXTSPLIT(X55, "/")</f>
        <v>film &amp; video</v>
      </c>
      <c r="Z55" t="str">
        <v>drama</v>
      </c>
    </row>
    <row r="56" spans="1:26" ht="31.2" x14ac:dyDescent="0.3">
      <c r="A56">
        <v>54</v>
      </c>
      <c r="B56" t="s">
        <v>181</v>
      </c>
      <c r="C56" s="3" t="s">
        <v>182</v>
      </c>
      <c r="D56" s="4">
        <v>6000</v>
      </c>
      <c r="E56" s="4">
        <v>5392</v>
      </c>
      <c r="F56" s="5">
        <f t="shared" si="0"/>
        <v>0.89866666666666661</v>
      </c>
      <c r="G56" t="s">
        <v>28</v>
      </c>
      <c r="H56">
        <v>120</v>
      </c>
      <c r="I56" s="4">
        <f t="shared" si="1"/>
        <v>44.93333333333333</v>
      </c>
      <c r="J56" t="s">
        <v>37</v>
      </c>
      <c r="K56" t="s">
        <v>38</v>
      </c>
      <c r="L56">
        <v>1520748000</v>
      </c>
      <c r="M56" s="9">
        <f t="shared" si="2"/>
        <v>43170.25</v>
      </c>
      <c r="N56" s="14">
        <f t="shared" si="3"/>
        <v>3</v>
      </c>
      <c r="O56" s="14" t="s">
        <v>84</v>
      </c>
      <c r="P56" s="14">
        <f t="shared" si="4"/>
        <v>2018</v>
      </c>
      <c r="Q56">
        <v>1521262800</v>
      </c>
      <c r="R56" s="12">
        <f t="shared" si="5"/>
        <v>43176.208333333328</v>
      </c>
      <c r="S56">
        <f t="shared" si="6"/>
        <v>3</v>
      </c>
      <c r="T56" t="s">
        <v>84</v>
      </c>
      <c r="U56">
        <f t="shared" si="7"/>
        <v>2018</v>
      </c>
      <c r="V56" t="b">
        <v>0</v>
      </c>
      <c r="W56" t="b">
        <v>0</v>
      </c>
      <c r="X56" t="s">
        <v>88</v>
      </c>
      <c r="Y56" t="str" cm="1">
        <f t="array" ref="Y56:Z56">_xlfn.TEXTSPLIT(X56, "/")</f>
        <v>technology</v>
      </c>
      <c r="Z56" t="str">
        <v>wearables</v>
      </c>
    </row>
    <row r="57" spans="1:26" ht="31.2" x14ac:dyDescent="0.3">
      <c r="A57">
        <v>55</v>
      </c>
      <c r="B57" t="s">
        <v>183</v>
      </c>
      <c r="C57" s="3" t="s">
        <v>184</v>
      </c>
      <c r="D57" s="4">
        <v>6600</v>
      </c>
      <c r="E57" s="4">
        <v>11746</v>
      </c>
      <c r="F57" s="5">
        <f t="shared" si="0"/>
        <v>1.7796969696969698</v>
      </c>
      <c r="G57" t="s">
        <v>36</v>
      </c>
      <c r="H57">
        <v>131</v>
      </c>
      <c r="I57" s="4">
        <f t="shared" si="1"/>
        <v>89.664122137404576</v>
      </c>
      <c r="J57" t="s">
        <v>37</v>
      </c>
      <c r="K57" t="s">
        <v>38</v>
      </c>
      <c r="L57">
        <v>1532926800</v>
      </c>
      <c r="M57" s="9">
        <f t="shared" si="2"/>
        <v>43311.208333333328</v>
      </c>
      <c r="N57" s="14">
        <f t="shared" si="3"/>
        <v>7</v>
      </c>
      <c r="O57" s="14" t="s">
        <v>103</v>
      </c>
      <c r="P57" s="14">
        <f t="shared" si="4"/>
        <v>2018</v>
      </c>
      <c r="Q57">
        <v>1533358800</v>
      </c>
      <c r="R57" s="12">
        <f t="shared" si="5"/>
        <v>43316.208333333328</v>
      </c>
      <c r="S57">
        <f t="shared" si="6"/>
        <v>8</v>
      </c>
      <c r="T57" t="s">
        <v>39</v>
      </c>
      <c r="U57">
        <f t="shared" si="7"/>
        <v>2018</v>
      </c>
      <c r="V57" t="b">
        <v>0</v>
      </c>
      <c r="W57" t="b">
        <v>0</v>
      </c>
      <c r="X57" t="s">
        <v>185</v>
      </c>
      <c r="Y57" t="str" cm="1">
        <f t="array" ref="Y57:Z57">_xlfn.TEXTSPLIT(X57, "/")</f>
        <v>music</v>
      </c>
      <c r="Z57" t="str">
        <v>jazz</v>
      </c>
    </row>
    <row r="58" spans="1:26" ht="31.2" x14ac:dyDescent="0.3">
      <c r="A58">
        <v>56</v>
      </c>
      <c r="B58" t="s">
        <v>186</v>
      </c>
      <c r="C58" s="3" t="s">
        <v>187</v>
      </c>
      <c r="D58" s="4">
        <v>8000</v>
      </c>
      <c r="E58" s="4">
        <v>11493</v>
      </c>
      <c r="F58" s="5">
        <f t="shared" si="0"/>
        <v>1.436625</v>
      </c>
      <c r="G58" t="s">
        <v>36</v>
      </c>
      <c r="H58">
        <v>164</v>
      </c>
      <c r="I58" s="4">
        <f t="shared" si="1"/>
        <v>70.079268292682926</v>
      </c>
      <c r="J58" t="s">
        <v>37</v>
      </c>
      <c r="K58" t="s">
        <v>38</v>
      </c>
      <c r="L58">
        <v>1420869600</v>
      </c>
      <c r="M58" s="9">
        <f t="shared" si="2"/>
        <v>42014.25</v>
      </c>
      <c r="N58" s="14">
        <f t="shared" si="3"/>
        <v>1</v>
      </c>
      <c r="O58" s="14" t="s">
        <v>51</v>
      </c>
      <c r="P58" s="14">
        <f t="shared" si="4"/>
        <v>2015</v>
      </c>
      <c r="Q58">
        <v>1421474400</v>
      </c>
      <c r="R58" s="12">
        <f t="shared" si="5"/>
        <v>42021.25</v>
      </c>
      <c r="S58">
        <f t="shared" si="6"/>
        <v>1</v>
      </c>
      <c r="T58" t="s">
        <v>51</v>
      </c>
      <c r="U58">
        <f t="shared" si="7"/>
        <v>2015</v>
      </c>
      <c r="V58" t="b">
        <v>0</v>
      </c>
      <c r="W58" t="b">
        <v>0</v>
      </c>
      <c r="X58" t="s">
        <v>88</v>
      </c>
      <c r="Y58" t="str" cm="1">
        <f t="array" ref="Y58:Z58">_xlfn.TEXTSPLIT(X58, "/")</f>
        <v>technology</v>
      </c>
      <c r="Z58" t="str">
        <v>wearables</v>
      </c>
    </row>
    <row r="59" spans="1:26" ht="15.6" x14ac:dyDescent="0.3">
      <c r="A59">
        <v>57</v>
      </c>
      <c r="B59" t="s">
        <v>188</v>
      </c>
      <c r="C59" s="3" t="s">
        <v>189</v>
      </c>
      <c r="D59" s="4">
        <v>2900</v>
      </c>
      <c r="E59" s="4">
        <v>6243</v>
      </c>
      <c r="F59" s="5">
        <f t="shared" si="0"/>
        <v>2.1527586206896552</v>
      </c>
      <c r="G59" t="s">
        <v>36</v>
      </c>
      <c r="H59">
        <v>201</v>
      </c>
      <c r="I59" s="4">
        <f t="shared" si="1"/>
        <v>31.059701492537314</v>
      </c>
      <c r="J59" t="s">
        <v>37</v>
      </c>
      <c r="K59" t="s">
        <v>38</v>
      </c>
      <c r="L59">
        <v>1504242000</v>
      </c>
      <c r="M59" s="9">
        <f t="shared" si="2"/>
        <v>42979.208333333328</v>
      </c>
      <c r="N59" s="14">
        <f t="shared" si="3"/>
        <v>9</v>
      </c>
      <c r="O59" s="14" t="s">
        <v>48</v>
      </c>
      <c r="P59" s="14">
        <f t="shared" si="4"/>
        <v>2017</v>
      </c>
      <c r="Q59">
        <v>1505278800</v>
      </c>
      <c r="R59" s="12">
        <f t="shared" si="5"/>
        <v>42991.208333333328</v>
      </c>
      <c r="S59">
        <f t="shared" si="6"/>
        <v>9</v>
      </c>
      <c r="T59" t="s">
        <v>48</v>
      </c>
      <c r="U59">
        <f t="shared" si="7"/>
        <v>2017</v>
      </c>
      <c r="V59" t="b">
        <v>0</v>
      </c>
      <c r="W59" t="b">
        <v>0</v>
      </c>
      <c r="X59" t="s">
        <v>115</v>
      </c>
      <c r="Y59" t="str" cm="1">
        <f t="array" ref="Y59:Z59">_xlfn.TEXTSPLIT(X59, "/")</f>
        <v>games</v>
      </c>
      <c r="Z59" t="str">
        <v>video games</v>
      </c>
    </row>
    <row r="60" spans="1:26" ht="15.6" x14ac:dyDescent="0.3">
      <c r="A60">
        <v>58</v>
      </c>
      <c r="B60" t="s">
        <v>190</v>
      </c>
      <c r="C60" s="3" t="s">
        <v>191</v>
      </c>
      <c r="D60" s="4">
        <v>2700</v>
      </c>
      <c r="E60" s="4">
        <v>6132</v>
      </c>
      <c r="F60" s="5">
        <f t="shared" si="0"/>
        <v>2.2711111111111113</v>
      </c>
      <c r="G60" t="s">
        <v>36</v>
      </c>
      <c r="H60">
        <v>211</v>
      </c>
      <c r="I60" s="4">
        <f t="shared" si="1"/>
        <v>29.061611374407583</v>
      </c>
      <c r="J60" t="s">
        <v>37</v>
      </c>
      <c r="K60" t="s">
        <v>38</v>
      </c>
      <c r="L60">
        <v>1442811600</v>
      </c>
      <c r="M60" s="9">
        <f t="shared" si="2"/>
        <v>42268.208333333328</v>
      </c>
      <c r="N60" s="14">
        <f t="shared" si="3"/>
        <v>9</v>
      </c>
      <c r="O60" s="14" t="s">
        <v>48</v>
      </c>
      <c r="P60" s="14">
        <f t="shared" si="4"/>
        <v>2015</v>
      </c>
      <c r="Q60">
        <v>1443934800</v>
      </c>
      <c r="R60" s="12">
        <f t="shared" si="5"/>
        <v>42281.208333333328</v>
      </c>
      <c r="S60">
        <f t="shared" si="6"/>
        <v>10</v>
      </c>
      <c r="T60" t="s">
        <v>72</v>
      </c>
      <c r="U60">
        <f t="shared" si="7"/>
        <v>2015</v>
      </c>
      <c r="V60" t="b">
        <v>0</v>
      </c>
      <c r="W60" t="b">
        <v>0</v>
      </c>
      <c r="X60" t="s">
        <v>52</v>
      </c>
      <c r="Y60" t="str" cm="1">
        <f t="array" ref="Y60:Z60">_xlfn.TEXTSPLIT(X60, "/")</f>
        <v>theater</v>
      </c>
      <c r="Z60" t="str">
        <v>plays</v>
      </c>
    </row>
    <row r="61" spans="1:26" ht="15.6" x14ac:dyDescent="0.3">
      <c r="A61">
        <v>59</v>
      </c>
      <c r="B61" t="s">
        <v>192</v>
      </c>
      <c r="C61" s="3" t="s">
        <v>193</v>
      </c>
      <c r="D61" s="4">
        <v>1400</v>
      </c>
      <c r="E61" s="4">
        <v>3851</v>
      </c>
      <c r="F61" s="5">
        <f t="shared" si="0"/>
        <v>2.7507142857142859</v>
      </c>
      <c r="G61" t="s">
        <v>36</v>
      </c>
      <c r="H61">
        <v>128</v>
      </c>
      <c r="I61" s="4">
        <f t="shared" si="1"/>
        <v>30.0859375</v>
      </c>
      <c r="J61" t="s">
        <v>37</v>
      </c>
      <c r="K61" t="s">
        <v>38</v>
      </c>
      <c r="L61">
        <v>1497243600</v>
      </c>
      <c r="M61" s="9">
        <f t="shared" si="2"/>
        <v>42898.208333333328</v>
      </c>
      <c r="N61" s="14">
        <f t="shared" si="3"/>
        <v>6</v>
      </c>
      <c r="O61" s="14" t="s">
        <v>80</v>
      </c>
      <c r="P61" s="14">
        <f t="shared" si="4"/>
        <v>2017</v>
      </c>
      <c r="Q61">
        <v>1498539600</v>
      </c>
      <c r="R61" s="12">
        <f t="shared" si="5"/>
        <v>42913.208333333328</v>
      </c>
      <c r="S61">
        <f t="shared" si="6"/>
        <v>6</v>
      </c>
      <c r="T61" t="s">
        <v>80</v>
      </c>
      <c r="U61">
        <f t="shared" si="7"/>
        <v>2017</v>
      </c>
      <c r="V61" t="b">
        <v>0</v>
      </c>
      <c r="W61" t="b">
        <v>1</v>
      </c>
      <c r="X61" t="s">
        <v>52</v>
      </c>
      <c r="Y61" t="str" cm="1">
        <f t="array" ref="Y61:Z61">_xlfn.TEXTSPLIT(X61, "/")</f>
        <v>theater</v>
      </c>
      <c r="Z61" t="str">
        <v>plays</v>
      </c>
    </row>
    <row r="62" spans="1:26" ht="15.6" x14ac:dyDescent="0.3">
      <c r="A62">
        <v>60</v>
      </c>
      <c r="B62" t="s">
        <v>194</v>
      </c>
      <c r="C62" s="3" t="s">
        <v>195</v>
      </c>
      <c r="D62" s="4">
        <v>94200</v>
      </c>
      <c r="E62" s="4">
        <v>135997</v>
      </c>
      <c r="F62" s="5">
        <f t="shared" si="0"/>
        <v>1.4437048832271762</v>
      </c>
      <c r="G62" t="s">
        <v>36</v>
      </c>
      <c r="H62">
        <v>1600</v>
      </c>
      <c r="I62" s="4">
        <f t="shared" si="1"/>
        <v>84.998125000000002</v>
      </c>
      <c r="J62" t="s">
        <v>29</v>
      </c>
      <c r="K62" t="s">
        <v>30</v>
      </c>
      <c r="L62">
        <v>1342501200</v>
      </c>
      <c r="M62" s="9">
        <f t="shared" si="2"/>
        <v>41107.208333333336</v>
      </c>
      <c r="N62" s="14">
        <f t="shared" si="3"/>
        <v>7</v>
      </c>
      <c r="O62" s="14" t="s">
        <v>103</v>
      </c>
      <c r="P62" s="14">
        <f t="shared" si="4"/>
        <v>2012</v>
      </c>
      <c r="Q62">
        <v>1342760400</v>
      </c>
      <c r="R62" s="12">
        <f t="shared" si="5"/>
        <v>41110.208333333336</v>
      </c>
      <c r="S62">
        <f t="shared" si="6"/>
        <v>7</v>
      </c>
      <c r="T62" t="s">
        <v>103</v>
      </c>
      <c r="U62">
        <f t="shared" si="7"/>
        <v>2012</v>
      </c>
      <c r="V62" t="b">
        <v>0</v>
      </c>
      <c r="W62" t="b">
        <v>0</v>
      </c>
      <c r="X62" t="s">
        <v>52</v>
      </c>
      <c r="Y62" t="str" cm="1">
        <f t="array" ref="Y62:Z62">_xlfn.TEXTSPLIT(X62, "/")</f>
        <v>theater</v>
      </c>
      <c r="Z62" t="str">
        <v>plays</v>
      </c>
    </row>
    <row r="63" spans="1:26" ht="31.2" x14ac:dyDescent="0.3">
      <c r="A63">
        <v>61</v>
      </c>
      <c r="B63" t="s">
        <v>196</v>
      </c>
      <c r="C63" s="3" t="s">
        <v>197</v>
      </c>
      <c r="D63" s="4">
        <v>199200</v>
      </c>
      <c r="E63" s="4">
        <v>184750</v>
      </c>
      <c r="F63" s="5">
        <f t="shared" si="0"/>
        <v>0.92745983935742971</v>
      </c>
      <c r="G63" t="s">
        <v>28</v>
      </c>
      <c r="H63">
        <v>2253</v>
      </c>
      <c r="I63" s="4">
        <f t="shared" si="1"/>
        <v>82.001775410563695</v>
      </c>
      <c r="J63" t="s">
        <v>29</v>
      </c>
      <c r="K63" t="s">
        <v>30</v>
      </c>
      <c r="L63">
        <v>1298268000</v>
      </c>
      <c r="M63" s="9">
        <f t="shared" si="2"/>
        <v>40595.25</v>
      </c>
      <c r="N63" s="14">
        <f t="shared" si="3"/>
        <v>2</v>
      </c>
      <c r="O63" s="14" t="s">
        <v>91</v>
      </c>
      <c r="P63" s="14">
        <f t="shared" si="4"/>
        <v>2011</v>
      </c>
      <c r="Q63">
        <v>1301720400</v>
      </c>
      <c r="R63" s="12">
        <f t="shared" si="5"/>
        <v>40635.208333333336</v>
      </c>
      <c r="S63">
        <f t="shared" si="6"/>
        <v>4</v>
      </c>
      <c r="T63" t="s">
        <v>85</v>
      </c>
      <c r="U63">
        <f t="shared" si="7"/>
        <v>2011</v>
      </c>
      <c r="V63" t="b">
        <v>0</v>
      </c>
      <c r="W63" t="b">
        <v>0</v>
      </c>
      <c r="X63" t="s">
        <v>52</v>
      </c>
      <c r="Y63" t="str" cm="1">
        <f t="array" ref="Y63:Z63">_xlfn.TEXTSPLIT(X63, "/")</f>
        <v>theater</v>
      </c>
      <c r="Z63" t="str">
        <v>plays</v>
      </c>
    </row>
    <row r="64" spans="1:26" ht="31.2" x14ac:dyDescent="0.3">
      <c r="A64">
        <v>62</v>
      </c>
      <c r="B64" t="s">
        <v>198</v>
      </c>
      <c r="C64" s="3" t="s">
        <v>199</v>
      </c>
      <c r="D64" s="4">
        <v>2000</v>
      </c>
      <c r="E64" s="4">
        <v>14452</v>
      </c>
      <c r="F64" s="5">
        <f t="shared" si="0"/>
        <v>7.226</v>
      </c>
      <c r="G64" t="s">
        <v>36</v>
      </c>
      <c r="H64">
        <v>249</v>
      </c>
      <c r="I64" s="4">
        <f t="shared" si="1"/>
        <v>58.040160642570278</v>
      </c>
      <c r="J64" t="s">
        <v>37</v>
      </c>
      <c r="K64" t="s">
        <v>38</v>
      </c>
      <c r="L64">
        <v>1433480400</v>
      </c>
      <c r="M64" s="9">
        <f t="shared" si="2"/>
        <v>42160.208333333328</v>
      </c>
      <c r="N64" s="14">
        <f t="shared" si="3"/>
        <v>6</v>
      </c>
      <c r="O64" s="14" t="s">
        <v>80</v>
      </c>
      <c r="P64" s="14">
        <f t="shared" si="4"/>
        <v>2015</v>
      </c>
      <c r="Q64">
        <v>1433566800</v>
      </c>
      <c r="R64" s="12">
        <f t="shared" si="5"/>
        <v>42161.208333333328</v>
      </c>
      <c r="S64">
        <f t="shared" si="6"/>
        <v>6</v>
      </c>
      <c r="T64" t="s">
        <v>80</v>
      </c>
      <c r="U64">
        <f t="shared" si="7"/>
        <v>2015</v>
      </c>
      <c r="V64" t="b">
        <v>0</v>
      </c>
      <c r="W64" t="b">
        <v>0</v>
      </c>
      <c r="X64" t="s">
        <v>45</v>
      </c>
      <c r="Y64" t="str" cm="1">
        <f t="array" ref="Y64:Z64">_xlfn.TEXTSPLIT(X64, "/")</f>
        <v>technology</v>
      </c>
      <c r="Z64" t="str">
        <v>web</v>
      </c>
    </row>
    <row r="65" spans="1:26" ht="15.6" x14ac:dyDescent="0.3">
      <c r="A65">
        <v>63</v>
      </c>
      <c r="B65" t="s">
        <v>200</v>
      </c>
      <c r="C65" s="3" t="s">
        <v>201</v>
      </c>
      <c r="D65" s="4">
        <v>4700</v>
      </c>
      <c r="E65" s="4">
        <v>557</v>
      </c>
      <c r="F65" s="5">
        <f t="shared" si="0"/>
        <v>0.11851063829787234</v>
      </c>
      <c r="G65" t="s">
        <v>28</v>
      </c>
      <c r="H65">
        <v>5</v>
      </c>
      <c r="I65" s="4">
        <f t="shared" si="1"/>
        <v>111.4</v>
      </c>
      <c r="J65" t="s">
        <v>37</v>
      </c>
      <c r="K65" t="s">
        <v>38</v>
      </c>
      <c r="L65">
        <v>1493355600</v>
      </c>
      <c r="M65" s="9">
        <f t="shared" si="2"/>
        <v>42853.208333333328</v>
      </c>
      <c r="N65" s="14">
        <f t="shared" si="3"/>
        <v>4</v>
      </c>
      <c r="O65" s="14" t="s">
        <v>85</v>
      </c>
      <c r="P65" s="14">
        <f t="shared" si="4"/>
        <v>2017</v>
      </c>
      <c r="Q65">
        <v>1493874000</v>
      </c>
      <c r="R65" s="12">
        <f t="shared" si="5"/>
        <v>42859.208333333328</v>
      </c>
      <c r="S65">
        <f t="shared" si="6"/>
        <v>5</v>
      </c>
      <c r="T65" t="s">
        <v>114</v>
      </c>
      <c r="U65">
        <f t="shared" si="7"/>
        <v>2017</v>
      </c>
      <c r="V65" t="b">
        <v>0</v>
      </c>
      <c r="W65" t="b">
        <v>0</v>
      </c>
      <c r="X65" t="s">
        <v>52</v>
      </c>
      <c r="Y65" t="str" cm="1">
        <f t="array" ref="Y65:Z65">_xlfn.TEXTSPLIT(X65, "/")</f>
        <v>theater</v>
      </c>
      <c r="Z65" t="str">
        <v>plays</v>
      </c>
    </row>
    <row r="66" spans="1:26" ht="15.6" x14ac:dyDescent="0.3">
      <c r="A66">
        <v>64</v>
      </c>
      <c r="B66" t="s">
        <v>202</v>
      </c>
      <c r="C66" s="3" t="s">
        <v>203</v>
      </c>
      <c r="D66" s="4">
        <v>2800</v>
      </c>
      <c r="E66" s="4">
        <v>2734</v>
      </c>
      <c r="F66" s="5">
        <f t="shared" si="0"/>
        <v>0.97642857142857142</v>
      </c>
      <c r="G66" t="s">
        <v>28</v>
      </c>
      <c r="H66">
        <v>38</v>
      </c>
      <c r="I66" s="4">
        <f t="shared" si="1"/>
        <v>71.94736842105263</v>
      </c>
      <c r="J66" t="s">
        <v>37</v>
      </c>
      <c r="K66" t="s">
        <v>38</v>
      </c>
      <c r="L66">
        <v>1530507600</v>
      </c>
      <c r="M66" s="9">
        <f t="shared" si="2"/>
        <v>43283.208333333328</v>
      </c>
      <c r="N66" s="14">
        <f t="shared" si="3"/>
        <v>7</v>
      </c>
      <c r="O66" s="14" t="s">
        <v>103</v>
      </c>
      <c r="P66" s="14">
        <f t="shared" si="4"/>
        <v>2018</v>
      </c>
      <c r="Q66">
        <v>1531803600</v>
      </c>
      <c r="R66" s="12">
        <f t="shared" si="5"/>
        <v>43298.208333333328</v>
      </c>
      <c r="S66">
        <f t="shared" si="6"/>
        <v>7</v>
      </c>
      <c r="T66" t="s">
        <v>103</v>
      </c>
      <c r="U66">
        <f t="shared" si="7"/>
        <v>2018</v>
      </c>
      <c r="V66" t="b">
        <v>0</v>
      </c>
      <c r="W66" t="b">
        <v>1</v>
      </c>
      <c r="X66" t="s">
        <v>45</v>
      </c>
      <c r="Y66" t="str" cm="1">
        <f t="array" ref="Y66:Z66">_xlfn.TEXTSPLIT(X66, "/")</f>
        <v>technology</v>
      </c>
      <c r="Z66" t="str">
        <v>web</v>
      </c>
    </row>
    <row r="67" spans="1:26" ht="15.6" x14ac:dyDescent="0.3">
      <c r="A67">
        <v>65</v>
      </c>
      <c r="B67" t="s">
        <v>204</v>
      </c>
      <c r="C67" s="3" t="s">
        <v>205</v>
      </c>
      <c r="D67" s="4">
        <v>6100</v>
      </c>
      <c r="E67" s="4">
        <v>14405</v>
      </c>
      <c r="F67" s="5">
        <f t="shared" ref="F67:F130" si="8">E67/D67</f>
        <v>2.3614754098360655</v>
      </c>
      <c r="G67" t="s">
        <v>36</v>
      </c>
      <c r="H67">
        <v>236</v>
      </c>
      <c r="I67" s="4">
        <f t="shared" ref="I67:I130" si="9">IFERROR(E67/H67,0)</f>
        <v>61.038135593220339</v>
      </c>
      <c r="J67" t="s">
        <v>37</v>
      </c>
      <c r="K67" t="s">
        <v>38</v>
      </c>
      <c r="L67">
        <v>1296108000</v>
      </c>
      <c r="M67" s="9">
        <f t="shared" ref="M67:M124" si="10">(((L67/60)/60)/24)+DATE(1970,1,1)</f>
        <v>40570.25</v>
      </c>
      <c r="N67" s="14">
        <f t="shared" ref="N67:N130" si="11">MONTH(M67)</f>
        <v>1</v>
      </c>
      <c r="O67" s="14" t="s">
        <v>51</v>
      </c>
      <c r="P67" s="14">
        <f t="shared" ref="P67:P130" si="12">YEAR(M67)</f>
        <v>2011</v>
      </c>
      <c r="Q67">
        <v>1296712800</v>
      </c>
      <c r="R67" s="12">
        <f t="shared" ref="R67:R130" si="13">(((Q67/60)/60)/24)+DATE(1970,1,1)</f>
        <v>40577.25</v>
      </c>
      <c r="S67">
        <f t="shared" ref="S67:S130" si="14">MONTH(R67)</f>
        <v>2</v>
      </c>
      <c r="T67" t="s">
        <v>91</v>
      </c>
      <c r="U67">
        <f t="shared" ref="U67:U130" si="15">YEAR(R67)</f>
        <v>2011</v>
      </c>
      <c r="V67" t="b">
        <v>0</v>
      </c>
      <c r="W67" t="b">
        <v>0</v>
      </c>
      <c r="X67" t="s">
        <v>52</v>
      </c>
      <c r="Y67" t="str" cm="1">
        <f t="array" ref="Y67:Z67">_xlfn.TEXTSPLIT(X67, "/")</f>
        <v>theater</v>
      </c>
      <c r="Z67" t="str">
        <v>plays</v>
      </c>
    </row>
    <row r="68" spans="1:26" ht="15.6" x14ac:dyDescent="0.3">
      <c r="A68">
        <v>66</v>
      </c>
      <c r="B68" t="s">
        <v>206</v>
      </c>
      <c r="C68" s="3" t="s">
        <v>207</v>
      </c>
      <c r="D68" s="4">
        <v>2900</v>
      </c>
      <c r="E68" s="4">
        <v>1307</v>
      </c>
      <c r="F68" s="5">
        <f t="shared" si="8"/>
        <v>0.45068965517241377</v>
      </c>
      <c r="G68" t="s">
        <v>28</v>
      </c>
      <c r="H68">
        <v>12</v>
      </c>
      <c r="I68" s="4">
        <f t="shared" si="9"/>
        <v>108.91666666666667</v>
      </c>
      <c r="J68" t="s">
        <v>37</v>
      </c>
      <c r="K68" t="s">
        <v>38</v>
      </c>
      <c r="L68">
        <v>1428469200</v>
      </c>
      <c r="M68" s="9">
        <f t="shared" si="10"/>
        <v>42102.208333333328</v>
      </c>
      <c r="N68" s="14">
        <f t="shared" si="11"/>
        <v>4</v>
      </c>
      <c r="O68" s="14" t="s">
        <v>85</v>
      </c>
      <c r="P68" s="14">
        <f t="shared" si="12"/>
        <v>2015</v>
      </c>
      <c r="Q68">
        <v>1428901200</v>
      </c>
      <c r="R68" s="12">
        <f t="shared" si="13"/>
        <v>42107.208333333328</v>
      </c>
      <c r="S68">
        <f t="shared" si="14"/>
        <v>4</v>
      </c>
      <c r="T68" t="s">
        <v>85</v>
      </c>
      <c r="U68">
        <f t="shared" si="15"/>
        <v>2015</v>
      </c>
      <c r="V68" t="b">
        <v>0</v>
      </c>
      <c r="W68" t="b">
        <v>1</v>
      </c>
      <c r="X68" t="s">
        <v>52</v>
      </c>
      <c r="Y68" t="str" cm="1">
        <f t="array" ref="Y68:Z68">_xlfn.TEXTSPLIT(X68, "/")</f>
        <v>theater</v>
      </c>
      <c r="Z68" t="str">
        <v>plays</v>
      </c>
    </row>
    <row r="69" spans="1:26" ht="31.2" x14ac:dyDescent="0.3">
      <c r="A69">
        <v>67</v>
      </c>
      <c r="B69" t="s">
        <v>208</v>
      </c>
      <c r="C69" s="3" t="s">
        <v>209</v>
      </c>
      <c r="D69" s="4">
        <v>72600</v>
      </c>
      <c r="E69" s="4">
        <v>117892</v>
      </c>
      <c r="F69" s="5">
        <f t="shared" si="8"/>
        <v>1.6238567493112948</v>
      </c>
      <c r="G69" t="s">
        <v>36</v>
      </c>
      <c r="H69">
        <v>4065</v>
      </c>
      <c r="I69" s="4">
        <f t="shared" si="9"/>
        <v>29.001722017220171</v>
      </c>
      <c r="J69" t="s">
        <v>59</v>
      </c>
      <c r="K69" t="s">
        <v>60</v>
      </c>
      <c r="L69">
        <v>1264399200</v>
      </c>
      <c r="M69" s="9">
        <f t="shared" si="10"/>
        <v>40203.25</v>
      </c>
      <c r="N69" s="14">
        <f t="shared" si="11"/>
        <v>1</v>
      </c>
      <c r="O69" s="14" t="s">
        <v>51</v>
      </c>
      <c r="P69" s="14">
        <f t="shared" si="12"/>
        <v>2010</v>
      </c>
      <c r="Q69">
        <v>1264831200</v>
      </c>
      <c r="R69" s="12">
        <f t="shared" si="13"/>
        <v>40208.25</v>
      </c>
      <c r="S69">
        <f t="shared" si="14"/>
        <v>1</v>
      </c>
      <c r="T69" t="s">
        <v>51</v>
      </c>
      <c r="U69">
        <f t="shared" si="15"/>
        <v>2010</v>
      </c>
      <c r="V69" t="b">
        <v>0</v>
      </c>
      <c r="W69" t="b">
        <v>1</v>
      </c>
      <c r="X69" t="s">
        <v>88</v>
      </c>
      <c r="Y69" t="str" cm="1">
        <f t="array" ref="Y69:Z69">_xlfn.TEXTSPLIT(X69, "/")</f>
        <v>technology</v>
      </c>
      <c r="Z69" t="str">
        <v>wearables</v>
      </c>
    </row>
    <row r="70" spans="1:26" ht="15.6" x14ac:dyDescent="0.3">
      <c r="A70">
        <v>68</v>
      </c>
      <c r="B70" t="s">
        <v>210</v>
      </c>
      <c r="C70" s="3" t="s">
        <v>211</v>
      </c>
      <c r="D70" s="4">
        <v>5700</v>
      </c>
      <c r="E70" s="4">
        <v>14508</v>
      </c>
      <c r="F70" s="5">
        <f t="shared" si="8"/>
        <v>2.5452631578947367</v>
      </c>
      <c r="G70" t="s">
        <v>36</v>
      </c>
      <c r="H70">
        <v>246</v>
      </c>
      <c r="I70" s="4">
        <f t="shared" si="9"/>
        <v>58.975609756097562</v>
      </c>
      <c r="J70" t="s">
        <v>133</v>
      </c>
      <c r="K70" t="s">
        <v>134</v>
      </c>
      <c r="L70">
        <v>1501131600</v>
      </c>
      <c r="M70" s="9">
        <f t="shared" si="10"/>
        <v>42943.208333333328</v>
      </c>
      <c r="N70" s="14">
        <f t="shared" si="11"/>
        <v>7</v>
      </c>
      <c r="O70" s="14" t="s">
        <v>103</v>
      </c>
      <c r="P70" s="14">
        <f t="shared" si="12"/>
        <v>2017</v>
      </c>
      <c r="Q70">
        <v>1505192400</v>
      </c>
      <c r="R70" s="12">
        <f t="shared" si="13"/>
        <v>42990.208333333328</v>
      </c>
      <c r="S70">
        <f t="shared" si="14"/>
        <v>9</v>
      </c>
      <c r="T70" t="s">
        <v>48</v>
      </c>
      <c r="U70">
        <f t="shared" si="15"/>
        <v>2017</v>
      </c>
      <c r="V70" t="b">
        <v>0</v>
      </c>
      <c r="W70" t="b">
        <v>1</v>
      </c>
      <c r="X70" t="s">
        <v>52</v>
      </c>
      <c r="Y70" t="str" cm="1">
        <f t="array" ref="Y70:Z70">_xlfn.TEXTSPLIT(X70, "/")</f>
        <v>theater</v>
      </c>
      <c r="Z70" t="str">
        <v>plays</v>
      </c>
    </row>
    <row r="71" spans="1:26" ht="31.2" x14ac:dyDescent="0.3">
      <c r="A71">
        <v>69</v>
      </c>
      <c r="B71" t="s">
        <v>212</v>
      </c>
      <c r="C71" s="3" t="s">
        <v>213</v>
      </c>
      <c r="D71" s="4">
        <v>7900</v>
      </c>
      <c r="E71" s="4">
        <v>1901</v>
      </c>
      <c r="F71" s="5">
        <f t="shared" si="8"/>
        <v>0.24063291139240506</v>
      </c>
      <c r="G71" t="s">
        <v>98</v>
      </c>
      <c r="H71">
        <v>17</v>
      </c>
      <c r="I71" s="4">
        <f t="shared" si="9"/>
        <v>111.82352941176471</v>
      </c>
      <c r="J71" t="s">
        <v>37</v>
      </c>
      <c r="K71" t="s">
        <v>38</v>
      </c>
      <c r="L71">
        <v>1292738400</v>
      </c>
      <c r="M71" s="9">
        <f t="shared" si="10"/>
        <v>40531.25</v>
      </c>
      <c r="N71" s="14">
        <f t="shared" si="11"/>
        <v>12</v>
      </c>
      <c r="O71" s="14" t="s">
        <v>32</v>
      </c>
      <c r="P71" s="14">
        <f t="shared" si="12"/>
        <v>2010</v>
      </c>
      <c r="Q71">
        <v>1295676000</v>
      </c>
      <c r="R71" s="12">
        <f t="shared" si="13"/>
        <v>40565.25</v>
      </c>
      <c r="S71">
        <f t="shared" si="14"/>
        <v>1</v>
      </c>
      <c r="T71" t="s">
        <v>51</v>
      </c>
      <c r="U71">
        <f t="shared" si="15"/>
        <v>2011</v>
      </c>
      <c r="V71" t="b">
        <v>0</v>
      </c>
      <c r="W71" t="b">
        <v>0</v>
      </c>
      <c r="X71" t="s">
        <v>52</v>
      </c>
      <c r="Y71" t="str" cm="1">
        <f t="array" ref="Y71:Z71">_xlfn.TEXTSPLIT(X71, "/")</f>
        <v>theater</v>
      </c>
      <c r="Z71" t="str">
        <v>plays</v>
      </c>
    </row>
    <row r="72" spans="1:26" ht="15.6" x14ac:dyDescent="0.3">
      <c r="A72">
        <v>70</v>
      </c>
      <c r="B72" t="s">
        <v>214</v>
      </c>
      <c r="C72" s="3" t="s">
        <v>215</v>
      </c>
      <c r="D72" s="4">
        <v>128000</v>
      </c>
      <c r="E72" s="4">
        <v>158389</v>
      </c>
      <c r="F72" s="5">
        <f t="shared" si="8"/>
        <v>1.2374140625000001</v>
      </c>
      <c r="G72" t="s">
        <v>36</v>
      </c>
      <c r="H72">
        <v>2475</v>
      </c>
      <c r="I72" s="4">
        <f t="shared" si="9"/>
        <v>63.995555555555555</v>
      </c>
      <c r="J72" t="s">
        <v>133</v>
      </c>
      <c r="K72" t="s">
        <v>134</v>
      </c>
      <c r="L72">
        <v>1288674000</v>
      </c>
      <c r="M72" s="9">
        <f t="shared" si="10"/>
        <v>40484.208333333336</v>
      </c>
      <c r="N72" s="14">
        <f t="shared" si="11"/>
        <v>11</v>
      </c>
      <c r="O72" s="14" t="s">
        <v>31</v>
      </c>
      <c r="P72" s="14">
        <f t="shared" si="12"/>
        <v>2010</v>
      </c>
      <c r="Q72">
        <v>1292911200</v>
      </c>
      <c r="R72" s="12">
        <f t="shared" si="13"/>
        <v>40533.25</v>
      </c>
      <c r="S72">
        <f t="shared" si="14"/>
        <v>12</v>
      </c>
      <c r="T72" t="s">
        <v>32</v>
      </c>
      <c r="U72">
        <f t="shared" si="15"/>
        <v>2010</v>
      </c>
      <c r="V72" t="b">
        <v>0</v>
      </c>
      <c r="W72" t="b">
        <v>1</v>
      </c>
      <c r="X72" t="s">
        <v>52</v>
      </c>
      <c r="Y72" t="str" cm="1">
        <f t="array" ref="Y72:Z72">_xlfn.TEXTSPLIT(X72, "/")</f>
        <v>theater</v>
      </c>
      <c r="Z72" t="str">
        <v>plays</v>
      </c>
    </row>
    <row r="73" spans="1:26" ht="31.2" x14ac:dyDescent="0.3">
      <c r="A73">
        <v>71</v>
      </c>
      <c r="B73" t="s">
        <v>216</v>
      </c>
      <c r="C73" s="3" t="s">
        <v>217</v>
      </c>
      <c r="D73" s="4">
        <v>6000</v>
      </c>
      <c r="E73" s="4">
        <v>6484</v>
      </c>
      <c r="F73" s="5">
        <f t="shared" si="8"/>
        <v>1.0806666666666667</v>
      </c>
      <c r="G73" t="s">
        <v>36</v>
      </c>
      <c r="H73">
        <v>76</v>
      </c>
      <c r="I73" s="4">
        <f t="shared" si="9"/>
        <v>85.315789473684205</v>
      </c>
      <c r="J73" t="s">
        <v>37</v>
      </c>
      <c r="K73" t="s">
        <v>38</v>
      </c>
      <c r="L73">
        <v>1575093600</v>
      </c>
      <c r="M73" s="9">
        <f t="shared" si="10"/>
        <v>43799.25</v>
      </c>
      <c r="N73" s="14">
        <f t="shared" si="11"/>
        <v>11</v>
      </c>
      <c r="O73" s="14" t="s">
        <v>31</v>
      </c>
      <c r="P73" s="14">
        <f t="shared" si="12"/>
        <v>2019</v>
      </c>
      <c r="Q73">
        <v>1575439200</v>
      </c>
      <c r="R73" s="12">
        <f t="shared" si="13"/>
        <v>43803.25</v>
      </c>
      <c r="S73">
        <f t="shared" si="14"/>
        <v>12</v>
      </c>
      <c r="T73" t="s">
        <v>32</v>
      </c>
      <c r="U73">
        <f t="shared" si="15"/>
        <v>2019</v>
      </c>
      <c r="V73" t="b">
        <v>0</v>
      </c>
      <c r="W73" t="b">
        <v>0</v>
      </c>
      <c r="X73" t="s">
        <v>52</v>
      </c>
      <c r="Y73" t="str" cm="1">
        <f t="array" ref="Y73:Z73">_xlfn.TEXTSPLIT(X73, "/")</f>
        <v>theater</v>
      </c>
      <c r="Z73" t="str">
        <v>plays</v>
      </c>
    </row>
    <row r="74" spans="1:26" ht="15.6" x14ac:dyDescent="0.3">
      <c r="A74">
        <v>72</v>
      </c>
      <c r="B74" t="s">
        <v>218</v>
      </c>
      <c r="C74" s="3" t="s">
        <v>219</v>
      </c>
      <c r="D74" s="4">
        <v>600</v>
      </c>
      <c r="E74" s="4">
        <v>4022</v>
      </c>
      <c r="F74" s="5">
        <f t="shared" si="8"/>
        <v>6.7033333333333331</v>
      </c>
      <c r="G74" t="s">
        <v>36</v>
      </c>
      <c r="H74">
        <v>54</v>
      </c>
      <c r="I74" s="4">
        <f t="shared" si="9"/>
        <v>74.481481481481481</v>
      </c>
      <c r="J74" t="s">
        <v>37</v>
      </c>
      <c r="K74" t="s">
        <v>38</v>
      </c>
      <c r="L74">
        <v>1435726800</v>
      </c>
      <c r="M74" s="9">
        <f t="shared" si="10"/>
        <v>42186.208333333328</v>
      </c>
      <c r="N74" s="14">
        <f t="shared" si="11"/>
        <v>7</v>
      </c>
      <c r="O74" s="14" t="s">
        <v>103</v>
      </c>
      <c r="P74" s="14">
        <f t="shared" si="12"/>
        <v>2015</v>
      </c>
      <c r="Q74">
        <v>1438837200</v>
      </c>
      <c r="R74" s="12">
        <f t="shared" si="13"/>
        <v>42222.208333333328</v>
      </c>
      <c r="S74">
        <f t="shared" si="14"/>
        <v>8</v>
      </c>
      <c r="T74" t="s">
        <v>39</v>
      </c>
      <c r="U74">
        <f t="shared" si="15"/>
        <v>2015</v>
      </c>
      <c r="V74" t="b">
        <v>0</v>
      </c>
      <c r="W74" t="b">
        <v>0</v>
      </c>
      <c r="X74" t="s">
        <v>95</v>
      </c>
      <c r="Y74" t="str" cm="1">
        <f t="array" ref="Y74:Z74">_xlfn.TEXTSPLIT(X74, "/")</f>
        <v>film &amp; video</v>
      </c>
      <c r="Z74" t="str">
        <v>animation</v>
      </c>
    </row>
    <row r="75" spans="1:26" ht="15.6" x14ac:dyDescent="0.3">
      <c r="A75">
        <v>73</v>
      </c>
      <c r="B75" t="s">
        <v>220</v>
      </c>
      <c r="C75" s="3" t="s">
        <v>221</v>
      </c>
      <c r="D75" s="4">
        <v>1400</v>
      </c>
      <c r="E75" s="4">
        <v>9253</v>
      </c>
      <c r="F75" s="5">
        <f t="shared" si="8"/>
        <v>6.609285714285714</v>
      </c>
      <c r="G75" t="s">
        <v>36</v>
      </c>
      <c r="H75">
        <v>88</v>
      </c>
      <c r="I75" s="4">
        <f t="shared" si="9"/>
        <v>105.14772727272727</v>
      </c>
      <c r="J75" t="s">
        <v>37</v>
      </c>
      <c r="K75" t="s">
        <v>38</v>
      </c>
      <c r="L75">
        <v>1480226400</v>
      </c>
      <c r="M75" s="9">
        <f t="shared" si="10"/>
        <v>42701.25</v>
      </c>
      <c r="N75" s="14">
        <f t="shared" si="11"/>
        <v>11</v>
      </c>
      <c r="O75" s="14" t="s">
        <v>31</v>
      </c>
      <c r="P75" s="14">
        <f t="shared" si="12"/>
        <v>2016</v>
      </c>
      <c r="Q75">
        <v>1480485600</v>
      </c>
      <c r="R75" s="12">
        <f t="shared" si="13"/>
        <v>42704.25</v>
      </c>
      <c r="S75">
        <f t="shared" si="14"/>
        <v>11</v>
      </c>
      <c r="T75" t="s">
        <v>31</v>
      </c>
      <c r="U75">
        <f t="shared" si="15"/>
        <v>2016</v>
      </c>
      <c r="V75" t="b">
        <v>0</v>
      </c>
      <c r="W75" t="b">
        <v>0</v>
      </c>
      <c r="X75" t="s">
        <v>185</v>
      </c>
      <c r="Y75" t="str" cm="1">
        <f t="array" ref="Y75:Z75">_xlfn.TEXTSPLIT(X75, "/")</f>
        <v>music</v>
      </c>
      <c r="Z75" t="str">
        <v>jazz</v>
      </c>
    </row>
    <row r="76" spans="1:26" ht="15.6" x14ac:dyDescent="0.3">
      <c r="A76">
        <v>74</v>
      </c>
      <c r="B76" t="s">
        <v>222</v>
      </c>
      <c r="C76" s="3" t="s">
        <v>223</v>
      </c>
      <c r="D76" s="4">
        <v>3900</v>
      </c>
      <c r="E76" s="4">
        <v>4776</v>
      </c>
      <c r="F76" s="5">
        <f t="shared" si="8"/>
        <v>1.2246153846153847</v>
      </c>
      <c r="G76" t="s">
        <v>36</v>
      </c>
      <c r="H76">
        <v>85</v>
      </c>
      <c r="I76" s="4">
        <f t="shared" si="9"/>
        <v>56.188235294117646</v>
      </c>
      <c r="J76" t="s">
        <v>59</v>
      </c>
      <c r="K76" t="s">
        <v>60</v>
      </c>
      <c r="L76">
        <v>1459054800</v>
      </c>
      <c r="M76" s="9">
        <f t="shared" si="10"/>
        <v>42456.208333333328</v>
      </c>
      <c r="N76" s="14">
        <f t="shared" si="11"/>
        <v>3</v>
      </c>
      <c r="O76" s="14" t="s">
        <v>84</v>
      </c>
      <c r="P76" s="14">
        <f t="shared" si="12"/>
        <v>2016</v>
      </c>
      <c r="Q76">
        <v>1459141200</v>
      </c>
      <c r="R76" s="12">
        <f t="shared" si="13"/>
        <v>42457.208333333328</v>
      </c>
      <c r="S76">
        <f t="shared" si="14"/>
        <v>3</v>
      </c>
      <c r="T76" t="s">
        <v>84</v>
      </c>
      <c r="U76">
        <f t="shared" si="15"/>
        <v>2016</v>
      </c>
      <c r="V76" t="b">
        <v>0</v>
      </c>
      <c r="W76" t="b">
        <v>0</v>
      </c>
      <c r="X76" t="s">
        <v>174</v>
      </c>
      <c r="Y76" t="str" cm="1">
        <f t="array" ref="Y76:Z76">_xlfn.TEXTSPLIT(X76, "/")</f>
        <v>music</v>
      </c>
      <c r="Z76" t="str">
        <v>metal</v>
      </c>
    </row>
    <row r="77" spans="1:26" ht="15.6" x14ac:dyDescent="0.3">
      <c r="A77">
        <v>75</v>
      </c>
      <c r="B77" t="s">
        <v>224</v>
      </c>
      <c r="C77" s="3" t="s">
        <v>225</v>
      </c>
      <c r="D77" s="4">
        <v>9700</v>
      </c>
      <c r="E77" s="4">
        <v>14606</v>
      </c>
      <c r="F77" s="5">
        <f t="shared" si="8"/>
        <v>1.5057731958762886</v>
      </c>
      <c r="G77" t="s">
        <v>36</v>
      </c>
      <c r="H77">
        <v>170</v>
      </c>
      <c r="I77" s="4">
        <f t="shared" si="9"/>
        <v>85.917647058823533</v>
      </c>
      <c r="J77" t="s">
        <v>37</v>
      </c>
      <c r="K77" t="s">
        <v>38</v>
      </c>
      <c r="L77">
        <v>1531630800</v>
      </c>
      <c r="M77" s="9">
        <f t="shared" si="10"/>
        <v>43296.208333333328</v>
      </c>
      <c r="N77" s="14">
        <f t="shared" si="11"/>
        <v>7</v>
      </c>
      <c r="O77" s="14" t="s">
        <v>103</v>
      </c>
      <c r="P77" s="14">
        <f t="shared" si="12"/>
        <v>2018</v>
      </c>
      <c r="Q77">
        <v>1532322000</v>
      </c>
      <c r="R77" s="12">
        <f t="shared" si="13"/>
        <v>43304.208333333328</v>
      </c>
      <c r="S77">
        <f t="shared" si="14"/>
        <v>7</v>
      </c>
      <c r="T77" t="s">
        <v>103</v>
      </c>
      <c r="U77">
        <f t="shared" si="15"/>
        <v>2018</v>
      </c>
      <c r="V77" t="b">
        <v>0</v>
      </c>
      <c r="W77" t="b">
        <v>0</v>
      </c>
      <c r="X77" t="s">
        <v>148</v>
      </c>
      <c r="Y77" t="str" cm="1">
        <f t="array" ref="Y77:Z77">_xlfn.TEXTSPLIT(X77, "/")</f>
        <v>photography</v>
      </c>
      <c r="Z77" t="str">
        <v>photography books</v>
      </c>
    </row>
    <row r="78" spans="1:26" ht="15.6" x14ac:dyDescent="0.3">
      <c r="A78">
        <v>76</v>
      </c>
      <c r="B78" t="s">
        <v>226</v>
      </c>
      <c r="C78" s="3" t="s">
        <v>227</v>
      </c>
      <c r="D78" s="4">
        <v>122900</v>
      </c>
      <c r="E78" s="4">
        <v>95993</v>
      </c>
      <c r="F78" s="5">
        <f t="shared" si="8"/>
        <v>0.78106590724165992</v>
      </c>
      <c r="G78" t="s">
        <v>28</v>
      </c>
      <c r="H78">
        <v>1684</v>
      </c>
      <c r="I78" s="4">
        <f t="shared" si="9"/>
        <v>57.00296912114014</v>
      </c>
      <c r="J78" t="s">
        <v>37</v>
      </c>
      <c r="K78" t="s">
        <v>38</v>
      </c>
      <c r="L78">
        <v>1421992800</v>
      </c>
      <c r="M78" s="9">
        <f t="shared" si="10"/>
        <v>42027.25</v>
      </c>
      <c r="N78" s="14">
        <f t="shared" si="11"/>
        <v>1</v>
      </c>
      <c r="O78" s="14" t="s">
        <v>51</v>
      </c>
      <c r="P78" s="14">
        <f t="shared" si="12"/>
        <v>2015</v>
      </c>
      <c r="Q78">
        <v>1426222800</v>
      </c>
      <c r="R78" s="12">
        <f t="shared" si="13"/>
        <v>42076.208333333328</v>
      </c>
      <c r="S78">
        <f t="shared" si="14"/>
        <v>3</v>
      </c>
      <c r="T78" t="s">
        <v>84</v>
      </c>
      <c r="U78">
        <f t="shared" si="15"/>
        <v>2015</v>
      </c>
      <c r="V78" t="b">
        <v>1</v>
      </c>
      <c r="W78" t="b">
        <v>1</v>
      </c>
      <c r="X78" t="s">
        <v>52</v>
      </c>
      <c r="Y78" t="str" cm="1">
        <f t="array" ref="Y78:Z78">_xlfn.TEXTSPLIT(X78, "/")</f>
        <v>theater</v>
      </c>
      <c r="Z78" t="str">
        <v>plays</v>
      </c>
    </row>
    <row r="79" spans="1:26" ht="15.6" x14ac:dyDescent="0.3">
      <c r="A79">
        <v>77</v>
      </c>
      <c r="B79" t="s">
        <v>228</v>
      </c>
      <c r="C79" s="3" t="s">
        <v>229</v>
      </c>
      <c r="D79" s="4">
        <v>9500</v>
      </c>
      <c r="E79" s="4">
        <v>4460</v>
      </c>
      <c r="F79" s="5">
        <f t="shared" si="8"/>
        <v>0.46947368421052632</v>
      </c>
      <c r="G79" t="s">
        <v>28</v>
      </c>
      <c r="H79">
        <v>56</v>
      </c>
      <c r="I79" s="4">
        <f t="shared" si="9"/>
        <v>79.642857142857139</v>
      </c>
      <c r="J79" t="s">
        <v>37</v>
      </c>
      <c r="K79" t="s">
        <v>38</v>
      </c>
      <c r="L79">
        <v>1285563600</v>
      </c>
      <c r="M79" s="9">
        <f t="shared" si="10"/>
        <v>40448.208333333336</v>
      </c>
      <c r="N79" s="14">
        <f t="shared" si="11"/>
        <v>9</v>
      </c>
      <c r="O79" s="14" t="s">
        <v>48</v>
      </c>
      <c r="P79" s="14">
        <f t="shared" si="12"/>
        <v>2010</v>
      </c>
      <c r="Q79">
        <v>1286773200</v>
      </c>
      <c r="R79" s="12">
        <f t="shared" si="13"/>
        <v>40462.208333333336</v>
      </c>
      <c r="S79">
        <f t="shared" si="14"/>
        <v>10</v>
      </c>
      <c r="T79" t="s">
        <v>72</v>
      </c>
      <c r="U79">
        <f t="shared" si="15"/>
        <v>2010</v>
      </c>
      <c r="V79" t="b">
        <v>0</v>
      </c>
      <c r="W79" t="b">
        <v>1</v>
      </c>
      <c r="X79" t="s">
        <v>95</v>
      </c>
      <c r="Y79" t="str" cm="1">
        <f t="array" ref="Y79:Z79">_xlfn.TEXTSPLIT(X79, "/")</f>
        <v>film &amp; video</v>
      </c>
      <c r="Z79" t="str">
        <v>animation</v>
      </c>
    </row>
    <row r="80" spans="1:26" ht="31.2" x14ac:dyDescent="0.3">
      <c r="A80">
        <v>78</v>
      </c>
      <c r="B80" t="s">
        <v>230</v>
      </c>
      <c r="C80" s="3" t="s">
        <v>231</v>
      </c>
      <c r="D80" s="4">
        <v>4500</v>
      </c>
      <c r="E80" s="4">
        <v>13536</v>
      </c>
      <c r="F80" s="5">
        <f t="shared" si="8"/>
        <v>3.008</v>
      </c>
      <c r="G80" t="s">
        <v>36</v>
      </c>
      <c r="H80">
        <v>330</v>
      </c>
      <c r="I80" s="4">
        <f t="shared" si="9"/>
        <v>41.018181818181816</v>
      </c>
      <c r="J80" t="s">
        <v>37</v>
      </c>
      <c r="K80" t="s">
        <v>38</v>
      </c>
      <c r="L80">
        <v>1523854800</v>
      </c>
      <c r="M80" s="9">
        <f t="shared" si="10"/>
        <v>43206.208333333328</v>
      </c>
      <c r="N80" s="14">
        <f t="shared" si="11"/>
        <v>4</v>
      </c>
      <c r="O80" s="14" t="s">
        <v>85</v>
      </c>
      <c r="P80" s="14">
        <f t="shared" si="12"/>
        <v>2018</v>
      </c>
      <c r="Q80">
        <v>1523941200</v>
      </c>
      <c r="R80" s="12">
        <f t="shared" si="13"/>
        <v>43207.208333333328</v>
      </c>
      <c r="S80">
        <f t="shared" si="14"/>
        <v>4</v>
      </c>
      <c r="T80" t="s">
        <v>85</v>
      </c>
      <c r="U80">
        <f t="shared" si="15"/>
        <v>2018</v>
      </c>
      <c r="V80" t="b">
        <v>0</v>
      </c>
      <c r="W80" t="b">
        <v>0</v>
      </c>
      <c r="X80" t="s">
        <v>232</v>
      </c>
      <c r="Y80" t="str" cm="1">
        <f t="array" ref="Y80:Z80">_xlfn.TEXTSPLIT(X80, "/")</f>
        <v>publishing</v>
      </c>
      <c r="Z80" t="str">
        <v>translations</v>
      </c>
    </row>
    <row r="81" spans="1:26" ht="15.6" x14ac:dyDescent="0.3">
      <c r="A81">
        <v>79</v>
      </c>
      <c r="B81" t="s">
        <v>233</v>
      </c>
      <c r="C81" s="3" t="s">
        <v>234</v>
      </c>
      <c r="D81" s="4">
        <v>57800</v>
      </c>
      <c r="E81" s="4">
        <v>40228</v>
      </c>
      <c r="F81" s="5">
        <f t="shared" si="8"/>
        <v>0.6959861591695502</v>
      </c>
      <c r="G81" t="s">
        <v>28</v>
      </c>
      <c r="H81">
        <v>838</v>
      </c>
      <c r="I81" s="4">
        <f t="shared" si="9"/>
        <v>48.004773269689736</v>
      </c>
      <c r="J81" t="s">
        <v>37</v>
      </c>
      <c r="K81" t="s">
        <v>38</v>
      </c>
      <c r="L81">
        <v>1529125200</v>
      </c>
      <c r="M81" s="9">
        <f t="shared" si="10"/>
        <v>43267.208333333328</v>
      </c>
      <c r="N81" s="14">
        <f t="shared" si="11"/>
        <v>6</v>
      </c>
      <c r="O81" s="14" t="s">
        <v>80</v>
      </c>
      <c r="P81" s="14">
        <f t="shared" si="12"/>
        <v>2018</v>
      </c>
      <c r="Q81">
        <v>1529557200</v>
      </c>
      <c r="R81" s="12">
        <f t="shared" si="13"/>
        <v>43272.208333333328</v>
      </c>
      <c r="S81">
        <f t="shared" si="14"/>
        <v>6</v>
      </c>
      <c r="T81" t="s">
        <v>80</v>
      </c>
      <c r="U81">
        <f t="shared" si="15"/>
        <v>2018</v>
      </c>
      <c r="V81" t="b">
        <v>0</v>
      </c>
      <c r="W81" t="b">
        <v>0</v>
      </c>
      <c r="X81" t="s">
        <v>52</v>
      </c>
      <c r="Y81" t="str" cm="1">
        <f t="array" ref="Y81:Z81">_xlfn.TEXTSPLIT(X81, "/")</f>
        <v>theater</v>
      </c>
      <c r="Z81" t="str">
        <v>plays</v>
      </c>
    </row>
    <row r="82" spans="1:26" ht="15.6" x14ac:dyDescent="0.3">
      <c r="A82">
        <v>80</v>
      </c>
      <c r="B82" t="s">
        <v>235</v>
      </c>
      <c r="C82" s="3" t="s">
        <v>236</v>
      </c>
      <c r="D82" s="4">
        <v>1100</v>
      </c>
      <c r="E82" s="4">
        <v>7012</v>
      </c>
      <c r="F82" s="5">
        <f t="shared" si="8"/>
        <v>6.374545454545455</v>
      </c>
      <c r="G82" t="s">
        <v>36</v>
      </c>
      <c r="H82">
        <v>127</v>
      </c>
      <c r="I82" s="4">
        <f t="shared" si="9"/>
        <v>55.212598425196852</v>
      </c>
      <c r="J82" t="s">
        <v>37</v>
      </c>
      <c r="K82" t="s">
        <v>38</v>
      </c>
      <c r="L82">
        <v>1503982800</v>
      </c>
      <c r="M82" s="9">
        <f t="shared" si="10"/>
        <v>42976.208333333328</v>
      </c>
      <c r="N82" s="14">
        <f t="shared" si="11"/>
        <v>8</v>
      </c>
      <c r="O82" s="14" t="s">
        <v>39</v>
      </c>
      <c r="P82" s="14">
        <f t="shared" si="12"/>
        <v>2017</v>
      </c>
      <c r="Q82">
        <v>1506574800</v>
      </c>
      <c r="R82" s="12">
        <f t="shared" si="13"/>
        <v>43006.208333333328</v>
      </c>
      <c r="S82">
        <f t="shared" si="14"/>
        <v>9</v>
      </c>
      <c r="T82" t="s">
        <v>48</v>
      </c>
      <c r="U82">
        <f t="shared" si="15"/>
        <v>2017</v>
      </c>
      <c r="V82" t="b">
        <v>0</v>
      </c>
      <c r="W82" t="b">
        <v>0</v>
      </c>
      <c r="X82" t="s">
        <v>115</v>
      </c>
      <c r="Y82" t="str" cm="1">
        <f t="array" ref="Y82:Z82">_xlfn.TEXTSPLIT(X82, "/")</f>
        <v>games</v>
      </c>
      <c r="Z82" t="str">
        <v>video games</v>
      </c>
    </row>
    <row r="83" spans="1:26" ht="15.6" x14ac:dyDescent="0.3">
      <c r="A83">
        <v>81</v>
      </c>
      <c r="B83" t="s">
        <v>237</v>
      </c>
      <c r="C83" s="3" t="s">
        <v>238</v>
      </c>
      <c r="D83" s="4">
        <v>16800</v>
      </c>
      <c r="E83" s="4">
        <v>37857</v>
      </c>
      <c r="F83" s="5">
        <f t="shared" si="8"/>
        <v>2.253392857142857</v>
      </c>
      <c r="G83" t="s">
        <v>36</v>
      </c>
      <c r="H83">
        <v>411</v>
      </c>
      <c r="I83" s="4">
        <f t="shared" si="9"/>
        <v>92.109489051094897</v>
      </c>
      <c r="J83" t="s">
        <v>37</v>
      </c>
      <c r="K83" t="s">
        <v>38</v>
      </c>
      <c r="L83">
        <v>1511416800</v>
      </c>
      <c r="M83" s="9">
        <f t="shared" si="10"/>
        <v>43062.25</v>
      </c>
      <c r="N83" s="14">
        <f t="shared" si="11"/>
        <v>11</v>
      </c>
      <c r="O83" s="14" t="s">
        <v>31</v>
      </c>
      <c r="P83" s="14">
        <f t="shared" si="12"/>
        <v>2017</v>
      </c>
      <c r="Q83">
        <v>1513576800</v>
      </c>
      <c r="R83" s="12">
        <f t="shared" si="13"/>
        <v>43087.25</v>
      </c>
      <c r="S83">
        <f t="shared" si="14"/>
        <v>12</v>
      </c>
      <c r="T83" t="s">
        <v>32</v>
      </c>
      <c r="U83">
        <f t="shared" si="15"/>
        <v>2017</v>
      </c>
      <c r="V83" t="b">
        <v>0</v>
      </c>
      <c r="W83" t="b">
        <v>0</v>
      </c>
      <c r="X83" t="s">
        <v>40</v>
      </c>
      <c r="Y83" t="str" cm="1">
        <f t="array" ref="Y83:Z83">_xlfn.TEXTSPLIT(X83, "/")</f>
        <v>music</v>
      </c>
      <c r="Z83" t="str">
        <v>rock</v>
      </c>
    </row>
    <row r="84" spans="1:26" ht="15.6" x14ac:dyDescent="0.3">
      <c r="A84">
        <v>82</v>
      </c>
      <c r="B84" t="s">
        <v>239</v>
      </c>
      <c r="C84" s="3" t="s">
        <v>240</v>
      </c>
      <c r="D84" s="4">
        <v>1000</v>
      </c>
      <c r="E84" s="4">
        <v>14973</v>
      </c>
      <c r="F84" s="5">
        <f t="shared" si="8"/>
        <v>14.973000000000001</v>
      </c>
      <c r="G84" t="s">
        <v>36</v>
      </c>
      <c r="H84">
        <v>180</v>
      </c>
      <c r="I84" s="4">
        <f t="shared" si="9"/>
        <v>83.183333333333337</v>
      </c>
      <c r="J84" t="s">
        <v>59</v>
      </c>
      <c r="K84" t="s">
        <v>60</v>
      </c>
      <c r="L84">
        <v>1547704800</v>
      </c>
      <c r="M84" s="9">
        <f t="shared" si="10"/>
        <v>43482.25</v>
      </c>
      <c r="N84" s="14">
        <f t="shared" si="11"/>
        <v>1</v>
      </c>
      <c r="O84" s="14" t="s">
        <v>51</v>
      </c>
      <c r="P84" s="14">
        <f t="shared" si="12"/>
        <v>2019</v>
      </c>
      <c r="Q84">
        <v>1548309600</v>
      </c>
      <c r="R84" s="12">
        <f t="shared" si="13"/>
        <v>43489.25</v>
      </c>
      <c r="S84">
        <f t="shared" si="14"/>
        <v>1</v>
      </c>
      <c r="T84" t="s">
        <v>51</v>
      </c>
      <c r="U84">
        <f t="shared" si="15"/>
        <v>2019</v>
      </c>
      <c r="V84" t="b">
        <v>0</v>
      </c>
      <c r="W84" t="b">
        <v>1</v>
      </c>
      <c r="X84" t="s">
        <v>115</v>
      </c>
      <c r="Y84" t="str" cm="1">
        <f t="array" ref="Y84:Z84">_xlfn.TEXTSPLIT(X84, "/")</f>
        <v>games</v>
      </c>
      <c r="Z84" t="str">
        <v>video games</v>
      </c>
    </row>
    <row r="85" spans="1:26" ht="15.6" x14ac:dyDescent="0.3">
      <c r="A85">
        <v>83</v>
      </c>
      <c r="B85" t="s">
        <v>241</v>
      </c>
      <c r="C85" s="3" t="s">
        <v>242</v>
      </c>
      <c r="D85" s="4">
        <v>106400</v>
      </c>
      <c r="E85" s="4">
        <v>39996</v>
      </c>
      <c r="F85" s="5">
        <f t="shared" si="8"/>
        <v>0.37590225563909774</v>
      </c>
      <c r="G85" t="s">
        <v>28</v>
      </c>
      <c r="H85">
        <v>1000</v>
      </c>
      <c r="I85" s="4">
        <f t="shared" si="9"/>
        <v>39.996000000000002</v>
      </c>
      <c r="J85" t="s">
        <v>37</v>
      </c>
      <c r="K85" t="s">
        <v>38</v>
      </c>
      <c r="L85">
        <v>1469682000</v>
      </c>
      <c r="M85" s="9">
        <f t="shared" si="10"/>
        <v>42579.208333333328</v>
      </c>
      <c r="N85" s="14">
        <f t="shared" si="11"/>
        <v>7</v>
      </c>
      <c r="O85" s="14" t="s">
        <v>103</v>
      </c>
      <c r="P85" s="14">
        <f t="shared" si="12"/>
        <v>2016</v>
      </c>
      <c r="Q85">
        <v>1471582800</v>
      </c>
      <c r="R85" s="12">
        <f t="shared" si="13"/>
        <v>42601.208333333328</v>
      </c>
      <c r="S85">
        <f t="shared" si="14"/>
        <v>8</v>
      </c>
      <c r="T85" t="s">
        <v>39</v>
      </c>
      <c r="U85">
        <f t="shared" si="15"/>
        <v>2016</v>
      </c>
      <c r="V85" t="b">
        <v>0</v>
      </c>
      <c r="W85" t="b">
        <v>0</v>
      </c>
      <c r="X85" t="s">
        <v>69</v>
      </c>
      <c r="Y85" t="str" cm="1">
        <f t="array" ref="Y85:Z85">_xlfn.TEXTSPLIT(X85, "/")</f>
        <v>music</v>
      </c>
      <c r="Z85" t="str">
        <v>electric music</v>
      </c>
    </row>
    <row r="86" spans="1:26" ht="31.2" x14ac:dyDescent="0.3">
      <c r="A86">
        <v>84</v>
      </c>
      <c r="B86" t="s">
        <v>243</v>
      </c>
      <c r="C86" s="3" t="s">
        <v>244</v>
      </c>
      <c r="D86" s="4">
        <v>31400</v>
      </c>
      <c r="E86" s="4">
        <v>41564</v>
      </c>
      <c r="F86" s="5">
        <f t="shared" si="8"/>
        <v>1.3236942675159236</v>
      </c>
      <c r="G86" t="s">
        <v>36</v>
      </c>
      <c r="H86">
        <v>374</v>
      </c>
      <c r="I86" s="4">
        <f t="shared" si="9"/>
        <v>111.1336898395722</v>
      </c>
      <c r="J86" t="s">
        <v>37</v>
      </c>
      <c r="K86" t="s">
        <v>38</v>
      </c>
      <c r="L86">
        <v>1343451600</v>
      </c>
      <c r="M86" s="9">
        <f t="shared" si="10"/>
        <v>41118.208333333336</v>
      </c>
      <c r="N86" s="14">
        <f t="shared" si="11"/>
        <v>7</v>
      </c>
      <c r="O86" s="14" t="s">
        <v>103</v>
      </c>
      <c r="P86" s="14">
        <f t="shared" si="12"/>
        <v>2012</v>
      </c>
      <c r="Q86">
        <v>1344315600</v>
      </c>
      <c r="R86" s="12">
        <f t="shared" si="13"/>
        <v>41128.208333333336</v>
      </c>
      <c r="S86">
        <f t="shared" si="14"/>
        <v>8</v>
      </c>
      <c r="T86" t="s">
        <v>39</v>
      </c>
      <c r="U86">
        <f t="shared" si="15"/>
        <v>2012</v>
      </c>
      <c r="V86" t="b">
        <v>0</v>
      </c>
      <c r="W86" t="b">
        <v>0</v>
      </c>
      <c r="X86" t="s">
        <v>88</v>
      </c>
      <c r="Y86" t="str" cm="1">
        <f t="array" ref="Y86:Z86">_xlfn.TEXTSPLIT(X86, "/")</f>
        <v>technology</v>
      </c>
      <c r="Z86" t="str">
        <v>wearables</v>
      </c>
    </row>
    <row r="87" spans="1:26" ht="15.6" x14ac:dyDescent="0.3">
      <c r="A87">
        <v>85</v>
      </c>
      <c r="B87" t="s">
        <v>245</v>
      </c>
      <c r="C87" s="3" t="s">
        <v>246</v>
      </c>
      <c r="D87" s="4">
        <v>4900</v>
      </c>
      <c r="E87" s="4">
        <v>6430</v>
      </c>
      <c r="F87" s="5">
        <f t="shared" si="8"/>
        <v>1.3122448979591836</v>
      </c>
      <c r="G87" t="s">
        <v>36</v>
      </c>
      <c r="H87">
        <v>71</v>
      </c>
      <c r="I87" s="4">
        <f t="shared" si="9"/>
        <v>90.563380281690144</v>
      </c>
      <c r="J87" t="s">
        <v>43</v>
      </c>
      <c r="K87" t="s">
        <v>44</v>
      </c>
      <c r="L87">
        <v>1315717200</v>
      </c>
      <c r="M87" s="9">
        <f t="shared" si="10"/>
        <v>40797.208333333336</v>
      </c>
      <c r="N87" s="14">
        <f t="shared" si="11"/>
        <v>9</v>
      </c>
      <c r="O87" s="14" t="s">
        <v>48</v>
      </c>
      <c r="P87" s="14">
        <f t="shared" si="12"/>
        <v>2011</v>
      </c>
      <c r="Q87">
        <v>1316408400</v>
      </c>
      <c r="R87" s="12">
        <f t="shared" si="13"/>
        <v>40805.208333333336</v>
      </c>
      <c r="S87">
        <f t="shared" si="14"/>
        <v>9</v>
      </c>
      <c r="T87" t="s">
        <v>48</v>
      </c>
      <c r="U87">
        <f t="shared" si="15"/>
        <v>2011</v>
      </c>
      <c r="V87" t="b">
        <v>0</v>
      </c>
      <c r="W87" t="b">
        <v>0</v>
      </c>
      <c r="X87" t="s">
        <v>81</v>
      </c>
      <c r="Y87" t="str" cm="1">
        <f t="array" ref="Y87:Z87">_xlfn.TEXTSPLIT(X87, "/")</f>
        <v>music</v>
      </c>
      <c r="Z87" t="str">
        <v>indie rock</v>
      </c>
    </row>
    <row r="88" spans="1:26" ht="15.6" x14ac:dyDescent="0.3">
      <c r="A88">
        <v>86</v>
      </c>
      <c r="B88" t="s">
        <v>247</v>
      </c>
      <c r="C88" s="3" t="s">
        <v>248</v>
      </c>
      <c r="D88" s="4">
        <v>7400</v>
      </c>
      <c r="E88" s="4">
        <v>12405</v>
      </c>
      <c r="F88" s="5">
        <f t="shared" si="8"/>
        <v>1.6763513513513513</v>
      </c>
      <c r="G88" t="s">
        <v>36</v>
      </c>
      <c r="H88">
        <v>203</v>
      </c>
      <c r="I88" s="4">
        <f t="shared" si="9"/>
        <v>61.108374384236456</v>
      </c>
      <c r="J88" t="s">
        <v>37</v>
      </c>
      <c r="K88" t="s">
        <v>38</v>
      </c>
      <c r="L88">
        <v>1430715600</v>
      </c>
      <c r="M88" s="9">
        <f t="shared" si="10"/>
        <v>42128.208333333328</v>
      </c>
      <c r="N88" s="14">
        <f t="shared" si="11"/>
        <v>5</v>
      </c>
      <c r="O88" s="14" t="s">
        <v>114</v>
      </c>
      <c r="P88" s="14">
        <f t="shared" si="12"/>
        <v>2015</v>
      </c>
      <c r="Q88">
        <v>1431838800</v>
      </c>
      <c r="R88" s="12">
        <f t="shared" si="13"/>
        <v>42141.208333333328</v>
      </c>
      <c r="S88">
        <f t="shared" si="14"/>
        <v>5</v>
      </c>
      <c r="T88" t="s">
        <v>114</v>
      </c>
      <c r="U88">
        <f t="shared" si="15"/>
        <v>2015</v>
      </c>
      <c r="V88" t="b">
        <v>1</v>
      </c>
      <c r="W88" t="b">
        <v>0</v>
      </c>
      <c r="X88" t="s">
        <v>52</v>
      </c>
      <c r="Y88" t="str" cm="1">
        <f t="array" ref="Y88:Z88">_xlfn.TEXTSPLIT(X88, "/")</f>
        <v>theater</v>
      </c>
      <c r="Z88" t="str">
        <v>plays</v>
      </c>
    </row>
    <row r="89" spans="1:26" ht="31.2" x14ac:dyDescent="0.3">
      <c r="A89">
        <v>87</v>
      </c>
      <c r="B89" t="s">
        <v>249</v>
      </c>
      <c r="C89" s="3" t="s">
        <v>250</v>
      </c>
      <c r="D89" s="4">
        <v>198500</v>
      </c>
      <c r="E89" s="4">
        <v>123040</v>
      </c>
      <c r="F89" s="5">
        <f t="shared" si="8"/>
        <v>0.6198488664987406</v>
      </c>
      <c r="G89" t="s">
        <v>28</v>
      </c>
      <c r="H89">
        <v>1482</v>
      </c>
      <c r="I89" s="4">
        <f t="shared" si="9"/>
        <v>83.022941970310384</v>
      </c>
      <c r="J89" t="s">
        <v>43</v>
      </c>
      <c r="K89" t="s">
        <v>44</v>
      </c>
      <c r="L89">
        <v>1299564000</v>
      </c>
      <c r="M89" s="9">
        <f t="shared" si="10"/>
        <v>40610.25</v>
      </c>
      <c r="N89" s="14">
        <f t="shared" si="11"/>
        <v>3</v>
      </c>
      <c r="O89" s="14" t="s">
        <v>84</v>
      </c>
      <c r="P89" s="14">
        <f t="shared" si="12"/>
        <v>2011</v>
      </c>
      <c r="Q89">
        <v>1300510800</v>
      </c>
      <c r="R89" s="12">
        <f t="shared" si="13"/>
        <v>40621.208333333336</v>
      </c>
      <c r="S89">
        <f t="shared" si="14"/>
        <v>3</v>
      </c>
      <c r="T89" t="s">
        <v>84</v>
      </c>
      <c r="U89">
        <f t="shared" si="15"/>
        <v>2011</v>
      </c>
      <c r="V89" t="b">
        <v>0</v>
      </c>
      <c r="W89" t="b">
        <v>1</v>
      </c>
      <c r="X89" t="s">
        <v>40</v>
      </c>
      <c r="Y89" t="str" cm="1">
        <f t="array" ref="Y89:Z89">_xlfn.TEXTSPLIT(X89, "/")</f>
        <v>music</v>
      </c>
      <c r="Z89" t="str">
        <v>rock</v>
      </c>
    </row>
    <row r="90" spans="1:26" ht="15.6" x14ac:dyDescent="0.3">
      <c r="A90">
        <v>88</v>
      </c>
      <c r="B90" t="s">
        <v>251</v>
      </c>
      <c r="C90" s="3" t="s">
        <v>252</v>
      </c>
      <c r="D90" s="4">
        <v>4800</v>
      </c>
      <c r="E90" s="4">
        <v>12516</v>
      </c>
      <c r="F90" s="5">
        <f t="shared" si="8"/>
        <v>2.6074999999999999</v>
      </c>
      <c r="G90" t="s">
        <v>36</v>
      </c>
      <c r="H90">
        <v>113</v>
      </c>
      <c r="I90" s="4">
        <f t="shared" si="9"/>
        <v>110.76106194690266</v>
      </c>
      <c r="J90" t="s">
        <v>37</v>
      </c>
      <c r="K90" t="s">
        <v>38</v>
      </c>
      <c r="L90">
        <v>1429160400</v>
      </c>
      <c r="M90" s="9">
        <f t="shared" si="10"/>
        <v>42110.208333333328</v>
      </c>
      <c r="N90" s="14">
        <f t="shared" si="11"/>
        <v>4</v>
      </c>
      <c r="O90" s="14" t="s">
        <v>85</v>
      </c>
      <c r="P90" s="14">
        <f t="shared" si="12"/>
        <v>2015</v>
      </c>
      <c r="Q90">
        <v>1431061200</v>
      </c>
      <c r="R90" s="12">
        <f t="shared" si="13"/>
        <v>42132.208333333328</v>
      </c>
      <c r="S90">
        <f t="shared" si="14"/>
        <v>5</v>
      </c>
      <c r="T90" t="s">
        <v>114</v>
      </c>
      <c r="U90">
        <f t="shared" si="15"/>
        <v>2015</v>
      </c>
      <c r="V90" t="b">
        <v>0</v>
      </c>
      <c r="W90" t="b">
        <v>0</v>
      </c>
      <c r="X90" t="s">
        <v>232</v>
      </c>
      <c r="Y90" t="str" cm="1">
        <f t="array" ref="Y90:Z90">_xlfn.TEXTSPLIT(X90, "/")</f>
        <v>publishing</v>
      </c>
      <c r="Z90" t="str">
        <v>translations</v>
      </c>
    </row>
    <row r="91" spans="1:26" ht="15.6" x14ac:dyDescent="0.3">
      <c r="A91">
        <v>89</v>
      </c>
      <c r="B91" t="s">
        <v>253</v>
      </c>
      <c r="C91" s="3" t="s">
        <v>254</v>
      </c>
      <c r="D91" s="4">
        <v>3400</v>
      </c>
      <c r="E91" s="4">
        <v>8588</v>
      </c>
      <c r="F91" s="5">
        <f t="shared" si="8"/>
        <v>2.5258823529411765</v>
      </c>
      <c r="G91" t="s">
        <v>36</v>
      </c>
      <c r="H91">
        <v>96</v>
      </c>
      <c r="I91" s="4">
        <f t="shared" si="9"/>
        <v>89.458333333333329</v>
      </c>
      <c r="J91" t="s">
        <v>37</v>
      </c>
      <c r="K91" t="s">
        <v>38</v>
      </c>
      <c r="L91">
        <v>1271307600</v>
      </c>
      <c r="M91" s="9">
        <f t="shared" si="10"/>
        <v>40283.208333333336</v>
      </c>
      <c r="N91" s="14">
        <f t="shared" si="11"/>
        <v>4</v>
      </c>
      <c r="O91" s="14" t="s">
        <v>85</v>
      </c>
      <c r="P91" s="14">
        <f t="shared" si="12"/>
        <v>2010</v>
      </c>
      <c r="Q91">
        <v>1271480400</v>
      </c>
      <c r="R91" s="12">
        <f t="shared" si="13"/>
        <v>40285.208333333336</v>
      </c>
      <c r="S91">
        <f t="shared" si="14"/>
        <v>4</v>
      </c>
      <c r="T91" t="s">
        <v>85</v>
      </c>
      <c r="U91">
        <f t="shared" si="15"/>
        <v>2010</v>
      </c>
      <c r="V91" t="b">
        <v>0</v>
      </c>
      <c r="W91" t="b">
        <v>0</v>
      </c>
      <c r="X91" t="s">
        <v>52</v>
      </c>
      <c r="Y91" t="str" cm="1">
        <f t="array" ref="Y91:Z91">_xlfn.TEXTSPLIT(X91, "/")</f>
        <v>theater</v>
      </c>
      <c r="Z91" t="str">
        <v>plays</v>
      </c>
    </row>
    <row r="92" spans="1:26" ht="15.6" x14ac:dyDescent="0.3">
      <c r="A92">
        <v>90</v>
      </c>
      <c r="B92" t="s">
        <v>255</v>
      </c>
      <c r="C92" s="3" t="s">
        <v>256</v>
      </c>
      <c r="D92" s="4">
        <v>7800</v>
      </c>
      <c r="E92" s="4">
        <v>6132</v>
      </c>
      <c r="F92" s="5">
        <f t="shared" si="8"/>
        <v>0.7861538461538462</v>
      </c>
      <c r="G92" t="s">
        <v>28</v>
      </c>
      <c r="H92">
        <v>106</v>
      </c>
      <c r="I92" s="4">
        <f t="shared" si="9"/>
        <v>57.849056603773583</v>
      </c>
      <c r="J92" t="s">
        <v>37</v>
      </c>
      <c r="K92" t="s">
        <v>38</v>
      </c>
      <c r="L92">
        <v>1456380000</v>
      </c>
      <c r="M92" s="9">
        <f t="shared" si="10"/>
        <v>42425.25</v>
      </c>
      <c r="N92" s="14">
        <f t="shared" si="11"/>
        <v>2</v>
      </c>
      <c r="O92" s="14" t="s">
        <v>91</v>
      </c>
      <c r="P92" s="14">
        <f t="shared" si="12"/>
        <v>2016</v>
      </c>
      <c r="Q92">
        <v>1456380000</v>
      </c>
      <c r="R92" s="12">
        <f t="shared" si="13"/>
        <v>42425.25</v>
      </c>
      <c r="S92">
        <f t="shared" si="14"/>
        <v>2</v>
      </c>
      <c r="T92" t="s">
        <v>91</v>
      </c>
      <c r="U92">
        <f t="shared" si="15"/>
        <v>2016</v>
      </c>
      <c r="V92" t="b">
        <v>0</v>
      </c>
      <c r="W92" t="b">
        <v>1</v>
      </c>
      <c r="X92" t="s">
        <v>52</v>
      </c>
      <c r="Y92" t="str" cm="1">
        <f t="array" ref="Y92:Z92">_xlfn.TEXTSPLIT(X92, "/")</f>
        <v>theater</v>
      </c>
      <c r="Z92" t="str">
        <v>plays</v>
      </c>
    </row>
    <row r="93" spans="1:26" ht="15.6" x14ac:dyDescent="0.3">
      <c r="A93">
        <v>91</v>
      </c>
      <c r="B93" t="s">
        <v>257</v>
      </c>
      <c r="C93" s="3" t="s">
        <v>258</v>
      </c>
      <c r="D93" s="4">
        <v>154300</v>
      </c>
      <c r="E93" s="4">
        <v>74688</v>
      </c>
      <c r="F93" s="5">
        <f t="shared" si="8"/>
        <v>0.48404406999351912</v>
      </c>
      <c r="G93" t="s">
        <v>28</v>
      </c>
      <c r="H93">
        <v>679</v>
      </c>
      <c r="I93" s="4">
        <f t="shared" si="9"/>
        <v>109.99705449189985</v>
      </c>
      <c r="J93" t="s">
        <v>133</v>
      </c>
      <c r="K93" t="s">
        <v>134</v>
      </c>
      <c r="L93">
        <v>1470459600</v>
      </c>
      <c r="M93" s="9">
        <f t="shared" si="10"/>
        <v>42588.208333333328</v>
      </c>
      <c r="N93" s="14">
        <f t="shared" si="11"/>
        <v>8</v>
      </c>
      <c r="O93" s="14" t="s">
        <v>39</v>
      </c>
      <c r="P93" s="14">
        <f t="shared" si="12"/>
        <v>2016</v>
      </c>
      <c r="Q93">
        <v>1472878800</v>
      </c>
      <c r="R93" s="12">
        <f t="shared" si="13"/>
        <v>42616.208333333328</v>
      </c>
      <c r="S93">
        <f t="shared" si="14"/>
        <v>9</v>
      </c>
      <c r="T93" t="s">
        <v>48</v>
      </c>
      <c r="U93">
        <f t="shared" si="15"/>
        <v>2016</v>
      </c>
      <c r="V93" t="b">
        <v>0</v>
      </c>
      <c r="W93" t="b">
        <v>0</v>
      </c>
      <c r="X93" t="s">
        <v>232</v>
      </c>
      <c r="Y93" t="str" cm="1">
        <f t="array" ref="Y93:Z93">_xlfn.TEXTSPLIT(X93, "/")</f>
        <v>publishing</v>
      </c>
      <c r="Z93" t="str">
        <v>translations</v>
      </c>
    </row>
    <row r="94" spans="1:26" ht="31.2" x14ac:dyDescent="0.3">
      <c r="A94">
        <v>92</v>
      </c>
      <c r="B94" t="s">
        <v>259</v>
      </c>
      <c r="C94" s="3" t="s">
        <v>260</v>
      </c>
      <c r="D94" s="4">
        <v>20000</v>
      </c>
      <c r="E94" s="4">
        <v>51775</v>
      </c>
      <c r="F94" s="5">
        <f t="shared" si="8"/>
        <v>2.5887500000000001</v>
      </c>
      <c r="G94" t="s">
        <v>36</v>
      </c>
      <c r="H94">
        <v>498</v>
      </c>
      <c r="I94" s="4">
        <f t="shared" si="9"/>
        <v>103.96586345381526</v>
      </c>
      <c r="J94" t="s">
        <v>124</v>
      </c>
      <c r="K94" t="s">
        <v>125</v>
      </c>
      <c r="L94">
        <v>1277269200</v>
      </c>
      <c r="M94" s="9">
        <f t="shared" si="10"/>
        <v>40352.208333333336</v>
      </c>
      <c r="N94" s="14">
        <f t="shared" si="11"/>
        <v>6</v>
      </c>
      <c r="O94" s="14" t="s">
        <v>80</v>
      </c>
      <c r="P94" s="14">
        <f t="shared" si="12"/>
        <v>2010</v>
      </c>
      <c r="Q94">
        <v>1277355600</v>
      </c>
      <c r="R94" s="12">
        <f t="shared" si="13"/>
        <v>40353.208333333336</v>
      </c>
      <c r="S94">
        <f t="shared" si="14"/>
        <v>6</v>
      </c>
      <c r="T94" t="s">
        <v>80</v>
      </c>
      <c r="U94">
        <f t="shared" si="15"/>
        <v>2010</v>
      </c>
      <c r="V94" t="b">
        <v>0</v>
      </c>
      <c r="W94" t="b">
        <v>1</v>
      </c>
      <c r="X94" t="s">
        <v>115</v>
      </c>
      <c r="Y94" t="str" cm="1">
        <f t="array" ref="Y94:Z94">_xlfn.TEXTSPLIT(X94, "/")</f>
        <v>games</v>
      </c>
      <c r="Z94" t="str">
        <v>video games</v>
      </c>
    </row>
    <row r="95" spans="1:26" ht="15.6" x14ac:dyDescent="0.3">
      <c r="A95">
        <v>93</v>
      </c>
      <c r="B95" t="s">
        <v>261</v>
      </c>
      <c r="C95" s="3" t="s">
        <v>262</v>
      </c>
      <c r="D95" s="4">
        <v>108800</v>
      </c>
      <c r="E95" s="4">
        <v>65877</v>
      </c>
      <c r="F95" s="5">
        <f t="shared" si="8"/>
        <v>0.60548713235294116</v>
      </c>
      <c r="G95" t="s">
        <v>98</v>
      </c>
      <c r="H95">
        <v>610</v>
      </c>
      <c r="I95" s="4">
        <f t="shared" si="9"/>
        <v>107.99508196721311</v>
      </c>
      <c r="J95" t="s">
        <v>37</v>
      </c>
      <c r="K95" t="s">
        <v>38</v>
      </c>
      <c r="L95">
        <v>1350709200</v>
      </c>
      <c r="M95" s="9">
        <f t="shared" si="10"/>
        <v>41202.208333333336</v>
      </c>
      <c r="N95" s="14">
        <f t="shared" si="11"/>
        <v>10</v>
      </c>
      <c r="O95" s="14" t="s">
        <v>72</v>
      </c>
      <c r="P95" s="14">
        <f t="shared" si="12"/>
        <v>2012</v>
      </c>
      <c r="Q95">
        <v>1351054800</v>
      </c>
      <c r="R95" s="12">
        <f t="shared" si="13"/>
        <v>41206.208333333336</v>
      </c>
      <c r="S95">
        <f t="shared" si="14"/>
        <v>10</v>
      </c>
      <c r="T95" t="s">
        <v>72</v>
      </c>
      <c r="U95">
        <f t="shared" si="15"/>
        <v>2012</v>
      </c>
      <c r="V95" t="b">
        <v>0</v>
      </c>
      <c r="W95" t="b">
        <v>1</v>
      </c>
      <c r="X95" t="s">
        <v>52</v>
      </c>
      <c r="Y95" t="str" cm="1">
        <f t="array" ref="Y95:Z95">_xlfn.TEXTSPLIT(X95, "/")</f>
        <v>theater</v>
      </c>
      <c r="Z95" t="str">
        <v>plays</v>
      </c>
    </row>
    <row r="96" spans="1:26" ht="15.6" x14ac:dyDescent="0.3">
      <c r="A96">
        <v>94</v>
      </c>
      <c r="B96" t="s">
        <v>263</v>
      </c>
      <c r="C96" s="3" t="s">
        <v>264</v>
      </c>
      <c r="D96" s="4">
        <v>2900</v>
      </c>
      <c r="E96" s="4">
        <v>8807</v>
      </c>
      <c r="F96" s="5">
        <f t="shared" si="8"/>
        <v>3.036896551724138</v>
      </c>
      <c r="G96" t="s">
        <v>36</v>
      </c>
      <c r="H96">
        <v>180</v>
      </c>
      <c r="I96" s="4">
        <f t="shared" si="9"/>
        <v>48.927777777777777</v>
      </c>
      <c r="J96" t="s">
        <v>59</v>
      </c>
      <c r="K96" t="s">
        <v>60</v>
      </c>
      <c r="L96">
        <v>1554613200</v>
      </c>
      <c r="M96" s="9">
        <f t="shared" si="10"/>
        <v>43562.208333333328</v>
      </c>
      <c r="N96" s="14">
        <f t="shared" si="11"/>
        <v>4</v>
      </c>
      <c r="O96" s="14" t="s">
        <v>85</v>
      </c>
      <c r="P96" s="14">
        <f t="shared" si="12"/>
        <v>2019</v>
      </c>
      <c r="Q96">
        <v>1555563600</v>
      </c>
      <c r="R96" s="12">
        <f t="shared" si="13"/>
        <v>43573.208333333328</v>
      </c>
      <c r="S96">
        <f t="shared" si="14"/>
        <v>4</v>
      </c>
      <c r="T96" t="s">
        <v>85</v>
      </c>
      <c r="U96">
        <f t="shared" si="15"/>
        <v>2019</v>
      </c>
      <c r="V96" t="b">
        <v>0</v>
      </c>
      <c r="W96" t="b">
        <v>0</v>
      </c>
      <c r="X96" t="s">
        <v>45</v>
      </c>
      <c r="Y96" t="str" cm="1">
        <f t="array" ref="Y96:Z96">_xlfn.TEXTSPLIT(X96, "/")</f>
        <v>technology</v>
      </c>
      <c r="Z96" t="str">
        <v>web</v>
      </c>
    </row>
    <row r="97" spans="1:26" ht="31.2" x14ac:dyDescent="0.3">
      <c r="A97">
        <v>95</v>
      </c>
      <c r="B97" t="s">
        <v>265</v>
      </c>
      <c r="C97" s="3" t="s">
        <v>266</v>
      </c>
      <c r="D97" s="4">
        <v>900</v>
      </c>
      <c r="E97" s="4">
        <v>1017</v>
      </c>
      <c r="F97" s="5">
        <f t="shared" si="8"/>
        <v>1.1299999999999999</v>
      </c>
      <c r="G97" t="s">
        <v>36</v>
      </c>
      <c r="H97">
        <v>27</v>
      </c>
      <c r="I97" s="4">
        <f t="shared" si="9"/>
        <v>37.666666666666664</v>
      </c>
      <c r="J97" t="s">
        <v>37</v>
      </c>
      <c r="K97" t="s">
        <v>38</v>
      </c>
      <c r="L97">
        <v>1571029200</v>
      </c>
      <c r="M97" s="9">
        <f t="shared" si="10"/>
        <v>43752.208333333328</v>
      </c>
      <c r="N97" s="14">
        <f t="shared" si="11"/>
        <v>10</v>
      </c>
      <c r="O97" s="14" t="s">
        <v>72</v>
      </c>
      <c r="P97" s="14">
        <f t="shared" si="12"/>
        <v>2019</v>
      </c>
      <c r="Q97">
        <v>1571634000</v>
      </c>
      <c r="R97" s="12">
        <f t="shared" si="13"/>
        <v>43759.208333333328</v>
      </c>
      <c r="S97">
        <f t="shared" si="14"/>
        <v>10</v>
      </c>
      <c r="T97" t="s">
        <v>72</v>
      </c>
      <c r="U97">
        <f t="shared" si="15"/>
        <v>2019</v>
      </c>
      <c r="V97" t="b">
        <v>0</v>
      </c>
      <c r="W97" t="b">
        <v>0</v>
      </c>
      <c r="X97" t="s">
        <v>61</v>
      </c>
      <c r="Y97" t="str" cm="1">
        <f t="array" ref="Y97:Z97">_xlfn.TEXTSPLIT(X97, "/")</f>
        <v>film &amp; video</v>
      </c>
      <c r="Z97" t="str">
        <v>documentary</v>
      </c>
    </row>
    <row r="98" spans="1:26" ht="15.6" x14ac:dyDescent="0.3">
      <c r="A98">
        <v>96</v>
      </c>
      <c r="B98" t="s">
        <v>267</v>
      </c>
      <c r="C98" s="3" t="s">
        <v>268</v>
      </c>
      <c r="D98" s="4">
        <v>69700</v>
      </c>
      <c r="E98" s="4">
        <v>151513</v>
      </c>
      <c r="F98" s="5">
        <f t="shared" si="8"/>
        <v>2.1737876614060259</v>
      </c>
      <c r="G98" t="s">
        <v>36</v>
      </c>
      <c r="H98">
        <v>2331</v>
      </c>
      <c r="I98" s="4">
        <f t="shared" si="9"/>
        <v>64.999141999141997</v>
      </c>
      <c r="J98" t="s">
        <v>37</v>
      </c>
      <c r="K98" t="s">
        <v>38</v>
      </c>
      <c r="L98">
        <v>1299736800</v>
      </c>
      <c r="M98" s="9">
        <f t="shared" si="10"/>
        <v>40612.25</v>
      </c>
      <c r="N98" s="14">
        <f t="shared" si="11"/>
        <v>3</v>
      </c>
      <c r="O98" s="14" t="s">
        <v>84</v>
      </c>
      <c r="P98" s="14">
        <f t="shared" si="12"/>
        <v>2011</v>
      </c>
      <c r="Q98">
        <v>1300856400</v>
      </c>
      <c r="R98" s="12">
        <f t="shared" si="13"/>
        <v>40625.208333333336</v>
      </c>
      <c r="S98">
        <f t="shared" si="14"/>
        <v>3</v>
      </c>
      <c r="T98" t="s">
        <v>84</v>
      </c>
      <c r="U98">
        <f t="shared" si="15"/>
        <v>2011</v>
      </c>
      <c r="V98" t="b">
        <v>0</v>
      </c>
      <c r="W98" t="b">
        <v>0</v>
      </c>
      <c r="X98" t="s">
        <v>52</v>
      </c>
      <c r="Y98" t="str" cm="1">
        <f t="array" ref="Y98:Z98">_xlfn.TEXTSPLIT(X98, "/")</f>
        <v>theater</v>
      </c>
      <c r="Z98" t="str">
        <v>plays</v>
      </c>
    </row>
    <row r="99" spans="1:26" ht="15.6" x14ac:dyDescent="0.3">
      <c r="A99">
        <v>97</v>
      </c>
      <c r="B99" t="s">
        <v>269</v>
      </c>
      <c r="C99" s="3" t="s">
        <v>270</v>
      </c>
      <c r="D99" s="4">
        <v>1300</v>
      </c>
      <c r="E99" s="4">
        <v>12047</v>
      </c>
      <c r="F99" s="5">
        <f t="shared" si="8"/>
        <v>9.2669230769230762</v>
      </c>
      <c r="G99" t="s">
        <v>36</v>
      </c>
      <c r="H99">
        <v>113</v>
      </c>
      <c r="I99" s="4">
        <f t="shared" si="9"/>
        <v>106.61061946902655</v>
      </c>
      <c r="J99" t="s">
        <v>37</v>
      </c>
      <c r="K99" t="s">
        <v>38</v>
      </c>
      <c r="L99">
        <v>1435208400</v>
      </c>
      <c r="M99" s="9">
        <f t="shared" si="10"/>
        <v>42180.208333333328</v>
      </c>
      <c r="N99" s="14">
        <f t="shared" si="11"/>
        <v>6</v>
      </c>
      <c r="O99" s="14" t="s">
        <v>80</v>
      </c>
      <c r="P99" s="14">
        <f t="shared" si="12"/>
        <v>2015</v>
      </c>
      <c r="Q99">
        <v>1439874000</v>
      </c>
      <c r="R99" s="12">
        <f t="shared" si="13"/>
        <v>42234.208333333328</v>
      </c>
      <c r="S99">
        <f t="shared" si="14"/>
        <v>8</v>
      </c>
      <c r="T99" t="s">
        <v>39</v>
      </c>
      <c r="U99">
        <f t="shared" si="15"/>
        <v>2015</v>
      </c>
      <c r="V99" t="b">
        <v>0</v>
      </c>
      <c r="W99" t="b">
        <v>0</v>
      </c>
      <c r="X99" t="s">
        <v>33</v>
      </c>
      <c r="Y99" t="str" cm="1">
        <f t="array" ref="Y99:Z99">_xlfn.TEXTSPLIT(X99, "/")</f>
        <v>food</v>
      </c>
      <c r="Z99" t="str">
        <v>food trucks</v>
      </c>
    </row>
    <row r="100" spans="1:26" ht="15.6" x14ac:dyDescent="0.3">
      <c r="A100">
        <v>98</v>
      </c>
      <c r="B100" t="s">
        <v>271</v>
      </c>
      <c r="C100" s="3" t="s">
        <v>272</v>
      </c>
      <c r="D100" s="4">
        <v>97800</v>
      </c>
      <c r="E100" s="4">
        <v>32951</v>
      </c>
      <c r="F100" s="5">
        <f t="shared" si="8"/>
        <v>0.33692229038854804</v>
      </c>
      <c r="G100" t="s">
        <v>28</v>
      </c>
      <c r="H100">
        <v>1220</v>
      </c>
      <c r="I100" s="4">
        <f t="shared" si="9"/>
        <v>27.009016393442622</v>
      </c>
      <c r="J100" t="s">
        <v>43</v>
      </c>
      <c r="K100" t="s">
        <v>44</v>
      </c>
      <c r="L100">
        <v>1437973200</v>
      </c>
      <c r="M100" s="9">
        <f t="shared" si="10"/>
        <v>42212.208333333328</v>
      </c>
      <c r="N100" s="14">
        <f t="shared" si="11"/>
        <v>7</v>
      </c>
      <c r="O100" s="14" t="s">
        <v>103</v>
      </c>
      <c r="P100" s="14">
        <f t="shared" si="12"/>
        <v>2015</v>
      </c>
      <c r="Q100">
        <v>1438318800</v>
      </c>
      <c r="R100" s="12">
        <f t="shared" si="13"/>
        <v>42216.208333333328</v>
      </c>
      <c r="S100">
        <f t="shared" si="14"/>
        <v>7</v>
      </c>
      <c r="T100" t="s">
        <v>103</v>
      </c>
      <c r="U100">
        <f t="shared" si="15"/>
        <v>2015</v>
      </c>
      <c r="V100" t="b">
        <v>0</v>
      </c>
      <c r="W100" t="b">
        <v>0</v>
      </c>
      <c r="X100" t="s">
        <v>115</v>
      </c>
      <c r="Y100" t="str" cm="1">
        <f t="array" ref="Y100:Z100">_xlfn.TEXTSPLIT(X100, "/")</f>
        <v>games</v>
      </c>
      <c r="Z100" t="str">
        <v>video games</v>
      </c>
    </row>
    <row r="101" spans="1:26" ht="31.2" x14ac:dyDescent="0.3">
      <c r="A101">
        <v>99</v>
      </c>
      <c r="B101" t="s">
        <v>273</v>
      </c>
      <c r="C101" s="3" t="s">
        <v>274</v>
      </c>
      <c r="D101" s="4">
        <v>7600</v>
      </c>
      <c r="E101" s="4">
        <v>14951</v>
      </c>
      <c r="F101" s="5">
        <f t="shared" si="8"/>
        <v>1.9672368421052631</v>
      </c>
      <c r="G101" t="s">
        <v>36</v>
      </c>
      <c r="H101">
        <v>164</v>
      </c>
      <c r="I101" s="4">
        <f t="shared" si="9"/>
        <v>91.16463414634147</v>
      </c>
      <c r="J101" t="s">
        <v>37</v>
      </c>
      <c r="K101" t="s">
        <v>38</v>
      </c>
      <c r="L101">
        <v>1416895200</v>
      </c>
      <c r="M101" s="9">
        <f t="shared" si="10"/>
        <v>41968.25</v>
      </c>
      <c r="N101" s="14">
        <f t="shared" si="11"/>
        <v>11</v>
      </c>
      <c r="O101" s="14" t="s">
        <v>31</v>
      </c>
      <c r="P101" s="14">
        <f t="shared" si="12"/>
        <v>2014</v>
      </c>
      <c r="Q101">
        <v>1419400800</v>
      </c>
      <c r="R101" s="12">
        <f t="shared" si="13"/>
        <v>41997.25</v>
      </c>
      <c r="S101">
        <f t="shared" si="14"/>
        <v>12</v>
      </c>
      <c r="T101" t="s">
        <v>32</v>
      </c>
      <c r="U101">
        <f t="shared" si="15"/>
        <v>2014</v>
      </c>
      <c r="V101" t="b">
        <v>0</v>
      </c>
      <c r="W101" t="b">
        <v>0</v>
      </c>
      <c r="X101" t="s">
        <v>52</v>
      </c>
      <c r="Y101" t="str" cm="1">
        <f t="array" ref="Y101:Z101">_xlfn.TEXTSPLIT(X101, "/")</f>
        <v>theater</v>
      </c>
      <c r="Z101" t="str">
        <v>plays</v>
      </c>
    </row>
    <row r="102" spans="1:26" ht="15.6" x14ac:dyDescent="0.3">
      <c r="A102">
        <v>100</v>
      </c>
      <c r="B102" t="s">
        <v>275</v>
      </c>
      <c r="C102" s="3" t="s">
        <v>276</v>
      </c>
      <c r="D102" s="4">
        <v>100</v>
      </c>
      <c r="E102" s="4">
        <v>1</v>
      </c>
      <c r="F102" s="5">
        <f t="shared" si="8"/>
        <v>0.01</v>
      </c>
      <c r="G102" t="s">
        <v>28</v>
      </c>
      <c r="H102">
        <v>1</v>
      </c>
      <c r="I102" s="4">
        <f t="shared" si="9"/>
        <v>1</v>
      </c>
      <c r="J102" t="s">
        <v>37</v>
      </c>
      <c r="K102" t="s">
        <v>38</v>
      </c>
      <c r="L102">
        <v>1319000400</v>
      </c>
      <c r="M102" s="9">
        <f t="shared" si="10"/>
        <v>40835.208333333336</v>
      </c>
      <c r="N102" s="14">
        <f t="shared" si="11"/>
        <v>10</v>
      </c>
      <c r="O102" s="14" t="s">
        <v>72</v>
      </c>
      <c r="P102" s="14">
        <f t="shared" si="12"/>
        <v>2011</v>
      </c>
      <c r="Q102">
        <v>1320555600</v>
      </c>
      <c r="R102" s="12">
        <f t="shared" si="13"/>
        <v>40853.208333333336</v>
      </c>
      <c r="S102">
        <f t="shared" si="14"/>
        <v>11</v>
      </c>
      <c r="T102" t="s">
        <v>31</v>
      </c>
      <c r="U102">
        <f t="shared" si="15"/>
        <v>2011</v>
      </c>
      <c r="V102" t="b">
        <v>0</v>
      </c>
      <c r="W102" t="b">
        <v>0</v>
      </c>
      <c r="X102" t="s">
        <v>52</v>
      </c>
      <c r="Y102" t="str" cm="1">
        <f t="array" ref="Y102:Z102">_xlfn.TEXTSPLIT(X102, "/")</f>
        <v>theater</v>
      </c>
      <c r="Z102" t="str">
        <v>plays</v>
      </c>
    </row>
    <row r="103" spans="1:26" ht="15.6" x14ac:dyDescent="0.3">
      <c r="A103">
        <v>101</v>
      </c>
      <c r="B103" t="s">
        <v>277</v>
      </c>
      <c r="C103" s="3" t="s">
        <v>278</v>
      </c>
      <c r="D103" s="4">
        <v>900</v>
      </c>
      <c r="E103" s="4">
        <v>9193</v>
      </c>
      <c r="F103" s="5">
        <f t="shared" si="8"/>
        <v>10.214444444444444</v>
      </c>
      <c r="G103" t="s">
        <v>36</v>
      </c>
      <c r="H103">
        <v>164</v>
      </c>
      <c r="I103" s="4">
        <f t="shared" si="9"/>
        <v>56.054878048780488</v>
      </c>
      <c r="J103" t="s">
        <v>37</v>
      </c>
      <c r="K103" t="s">
        <v>38</v>
      </c>
      <c r="L103">
        <v>1424498400</v>
      </c>
      <c r="M103" s="9">
        <f t="shared" si="10"/>
        <v>42056.25</v>
      </c>
      <c r="N103" s="14">
        <f t="shared" si="11"/>
        <v>2</v>
      </c>
      <c r="O103" s="14" t="s">
        <v>91</v>
      </c>
      <c r="P103" s="14">
        <f t="shared" si="12"/>
        <v>2015</v>
      </c>
      <c r="Q103">
        <v>1425103200</v>
      </c>
      <c r="R103" s="12">
        <f t="shared" si="13"/>
        <v>42063.25</v>
      </c>
      <c r="S103">
        <f t="shared" si="14"/>
        <v>2</v>
      </c>
      <c r="T103" t="s">
        <v>91</v>
      </c>
      <c r="U103">
        <f t="shared" si="15"/>
        <v>2015</v>
      </c>
      <c r="V103" t="b">
        <v>0</v>
      </c>
      <c r="W103" t="b">
        <v>1</v>
      </c>
      <c r="X103" t="s">
        <v>69</v>
      </c>
      <c r="Y103" t="str" cm="1">
        <f t="array" ref="Y103:Z103">_xlfn.TEXTSPLIT(X103, "/")</f>
        <v>music</v>
      </c>
      <c r="Z103" t="str">
        <v>electric music</v>
      </c>
    </row>
    <row r="104" spans="1:26" ht="15.6" x14ac:dyDescent="0.3">
      <c r="A104">
        <v>102</v>
      </c>
      <c r="B104" t="s">
        <v>279</v>
      </c>
      <c r="C104" s="3" t="s">
        <v>280</v>
      </c>
      <c r="D104" s="4">
        <v>3700</v>
      </c>
      <c r="E104" s="4">
        <v>10422</v>
      </c>
      <c r="F104" s="5">
        <f t="shared" si="8"/>
        <v>2.8167567567567566</v>
      </c>
      <c r="G104" t="s">
        <v>36</v>
      </c>
      <c r="H104">
        <v>336</v>
      </c>
      <c r="I104" s="4">
        <f t="shared" si="9"/>
        <v>31.017857142857142</v>
      </c>
      <c r="J104" t="s">
        <v>37</v>
      </c>
      <c r="K104" t="s">
        <v>38</v>
      </c>
      <c r="L104">
        <v>1526274000</v>
      </c>
      <c r="M104" s="9">
        <f t="shared" si="10"/>
        <v>43234.208333333328</v>
      </c>
      <c r="N104" s="14">
        <f t="shared" si="11"/>
        <v>5</v>
      </c>
      <c r="O104" s="14" t="s">
        <v>114</v>
      </c>
      <c r="P104" s="14">
        <f t="shared" si="12"/>
        <v>2018</v>
      </c>
      <c r="Q104">
        <v>1526878800</v>
      </c>
      <c r="R104" s="12">
        <f t="shared" si="13"/>
        <v>43241.208333333328</v>
      </c>
      <c r="S104">
        <f t="shared" si="14"/>
        <v>5</v>
      </c>
      <c r="T104" t="s">
        <v>114</v>
      </c>
      <c r="U104">
        <f t="shared" si="15"/>
        <v>2018</v>
      </c>
      <c r="V104" t="b">
        <v>0</v>
      </c>
      <c r="W104" t="b">
        <v>1</v>
      </c>
      <c r="X104" t="s">
        <v>88</v>
      </c>
      <c r="Y104" t="str" cm="1">
        <f t="array" ref="Y104:Z104">_xlfn.TEXTSPLIT(X104, "/")</f>
        <v>technology</v>
      </c>
      <c r="Z104" t="str">
        <v>wearables</v>
      </c>
    </row>
    <row r="105" spans="1:26" ht="15.6" x14ac:dyDescent="0.3">
      <c r="A105">
        <v>103</v>
      </c>
      <c r="B105" t="s">
        <v>281</v>
      </c>
      <c r="C105" s="3" t="s">
        <v>282</v>
      </c>
      <c r="D105" s="4">
        <v>10000</v>
      </c>
      <c r="E105" s="4">
        <v>2461</v>
      </c>
      <c r="F105" s="5">
        <f t="shared" si="8"/>
        <v>0.24610000000000001</v>
      </c>
      <c r="G105" t="s">
        <v>28</v>
      </c>
      <c r="H105">
        <v>37</v>
      </c>
      <c r="I105" s="4">
        <f t="shared" si="9"/>
        <v>66.513513513513516</v>
      </c>
      <c r="J105" t="s">
        <v>133</v>
      </c>
      <c r="K105" t="s">
        <v>134</v>
      </c>
      <c r="L105">
        <v>1287896400</v>
      </c>
      <c r="M105" s="9">
        <f t="shared" si="10"/>
        <v>40475.208333333336</v>
      </c>
      <c r="N105" s="14">
        <f t="shared" si="11"/>
        <v>10</v>
      </c>
      <c r="O105" s="14" t="s">
        <v>72</v>
      </c>
      <c r="P105" s="14">
        <f t="shared" si="12"/>
        <v>2010</v>
      </c>
      <c r="Q105">
        <v>1288674000</v>
      </c>
      <c r="R105" s="12">
        <f t="shared" si="13"/>
        <v>40484.208333333336</v>
      </c>
      <c r="S105">
        <f t="shared" si="14"/>
        <v>11</v>
      </c>
      <c r="T105" t="s">
        <v>31</v>
      </c>
      <c r="U105">
        <f t="shared" si="15"/>
        <v>2010</v>
      </c>
      <c r="V105" t="b">
        <v>0</v>
      </c>
      <c r="W105" t="b">
        <v>0</v>
      </c>
      <c r="X105" t="s">
        <v>69</v>
      </c>
      <c r="Y105" t="str" cm="1">
        <f t="array" ref="Y105:Z105">_xlfn.TEXTSPLIT(X105, "/")</f>
        <v>music</v>
      </c>
      <c r="Z105" t="str">
        <v>electric music</v>
      </c>
    </row>
    <row r="106" spans="1:26" ht="15.6" x14ac:dyDescent="0.3">
      <c r="A106">
        <v>104</v>
      </c>
      <c r="B106" t="s">
        <v>283</v>
      </c>
      <c r="C106" s="3" t="s">
        <v>284</v>
      </c>
      <c r="D106" s="4">
        <v>119200</v>
      </c>
      <c r="E106" s="4">
        <v>170623</v>
      </c>
      <c r="F106" s="5">
        <f t="shared" si="8"/>
        <v>1.4314010067114094</v>
      </c>
      <c r="G106" t="s">
        <v>36</v>
      </c>
      <c r="H106">
        <v>1917</v>
      </c>
      <c r="I106" s="4">
        <f t="shared" si="9"/>
        <v>89.005216484089729</v>
      </c>
      <c r="J106" t="s">
        <v>37</v>
      </c>
      <c r="K106" t="s">
        <v>38</v>
      </c>
      <c r="L106">
        <v>1495515600</v>
      </c>
      <c r="M106" s="9">
        <f t="shared" si="10"/>
        <v>42878.208333333328</v>
      </c>
      <c r="N106" s="14">
        <f t="shared" si="11"/>
        <v>5</v>
      </c>
      <c r="O106" s="14" t="s">
        <v>114</v>
      </c>
      <c r="P106" s="14">
        <f t="shared" si="12"/>
        <v>2017</v>
      </c>
      <c r="Q106">
        <v>1495602000</v>
      </c>
      <c r="R106" s="12">
        <f t="shared" si="13"/>
        <v>42879.208333333328</v>
      </c>
      <c r="S106">
        <f t="shared" si="14"/>
        <v>5</v>
      </c>
      <c r="T106" t="s">
        <v>114</v>
      </c>
      <c r="U106">
        <f t="shared" si="15"/>
        <v>2017</v>
      </c>
      <c r="V106" t="b">
        <v>0</v>
      </c>
      <c r="W106" t="b">
        <v>0</v>
      </c>
      <c r="X106" t="s">
        <v>81</v>
      </c>
      <c r="Y106" t="str" cm="1">
        <f t="array" ref="Y106:Z106">_xlfn.TEXTSPLIT(X106, "/")</f>
        <v>music</v>
      </c>
      <c r="Z106" t="str">
        <v>indie rock</v>
      </c>
    </row>
    <row r="107" spans="1:26" ht="15.6" x14ac:dyDescent="0.3">
      <c r="A107">
        <v>105</v>
      </c>
      <c r="B107" t="s">
        <v>285</v>
      </c>
      <c r="C107" s="3" t="s">
        <v>286</v>
      </c>
      <c r="D107" s="4">
        <v>6800</v>
      </c>
      <c r="E107" s="4">
        <v>9829</v>
      </c>
      <c r="F107" s="5">
        <f t="shared" si="8"/>
        <v>1.4454411764705883</v>
      </c>
      <c r="G107" t="s">
        <v>36</v>
      </c>
      <c r="H107">
        <v>95</v>
      </c>
      <c r="I107" s="4">
        <f t="shared" si="9"/>
        <v>103.46315789473684</v>
      </c>
      <c r="J107" t="s">
        <v>37</v>
      </c>
      <c r="K107" t="s">
        <v>38</v>
      </c>
      <c r="L107">
        <v>1364878800</v>
      </c>
      <c r="M107" s="9">
        <f t="shared" si="10"/>
        <v>41366.208333333336</v>
      </c>
      <c r="N107" s="14">
        <f t="shared" si="11"/>
        <v>4</v>
      </c>
      <c r="O107" s="14" t="s">
        <v>85</v>
      </c>
      <c r="P107" s="14">
        <f t="shared" si="12"/>
        <v>2013</v>
      </c>
      <c r="Q107">
        <v>1366434000</v>
      </c>
      <c r="R107" s="12">
        <f t="shared" si="13"/>
        <v>41384.208333333336</v>
      </c>
      <c r="S107">
        <f t="shared" si="14"/>
        <v>4</v>
      </c>
      <c r="T107" t="s">
        <v>85</v>
      </c>
      <c r="U107">
        <f t="shared" si="15"/>
        <v>2013</v>
      </c>
      <c r="V107" t="b">
        <v>0</v>
      </c>
      <c r="W107" t="b">
        <v>0</v>
      </c>
      <c r="X107" t="s">
        <v>45</v>
      </c>
      <c r="Y107" t="str" cm="1">
        <f t="array" ref="Y107:Z107">_xlfn.TEXTSPLIT(X107, "/")</f>
        <v>technology</v>
      </c>
      <c r="Z107" t="str">
        <v>web</v>
      </c>
    </row>
    <row r="108" spans="1:26" ht="15.6" x14ac:dyDescent="0.3">
      <c r="A108">
        <v>106</v>
      </c>
      <c r="B108" t="s">
        <v>287</v>
      </c>
      <c r="C108" s="3" t="s">
        <v>288</v>
      </c>
      <c r="D108" s="4">
        <v>3900</v>
      </c>
      <c r="E108" s="4">
        <v>14006</v>
      </c>
      <c r="F108" s="5">
        <f t="shared" si="8"/>
        <v>3.5912820512820511</v>
      </c>
      <c r="G108" t="s">
        <v>36</v>
      </c>
      <c r="H108">
        <v>147</v>
      </c>
      <c r="I108" s="4">
        <f t="shared" si="9"/>
        <v>95.278911564625844</v>
      </c>
      <c r="J108" t="s">
        <v>37</v>
      </c>
      <c r="K108" t="s">
        <v>38</v>
      </c>
      <c r="L108">
        <v>1567918800</v>
      </c>
      <c r="M108" s="9">
        <f t="shared" si="10"/>
        <v>43716.208333333328</v>
      </c>
      <c r="N108" s="14">
        <f t="shared" si="11"/>
        <v>9</v>
      </c>
      <c r="O108" s="14" t="s">
        <v>48</v>
      </c>
      <c r="P108" s="14">
        <f t="shared" si="12"/>
        <v>2019</v>
      </c>
      <c r="Q108">
        <v>1568350800</v>
      </c>
      <c r="R108" s="12">
        <f t="shared" si="13"/>
        <v>43721.208333333328</v>
      </c>
      <c r="S108">
        <f t="shared" si="14"/>
        <v>9</v>
      </c>
      <c r="T108" t="s">
        <v>48</v>
      </c>
      <c r="U108">
        <f t="shared" si="15"/>
        <v>2019</v>
      </c>
      <c r="V108" t="b">
        <v>0</v>
      </c>
      <c r="W108" t="b">
        <v>0</v>
      </c>
      <c r="X108" t="s">
        <v>52</v>
      </c>
      <c r="Y108" t="str" cm="1">
        <f t="array" ref="Y108:Z108">_xlfn.TEXTSPLIT(X108, "/")</f>
        <v>theater</v>
      </c>
      <c r="Z108" t="str">
        <v>plays</v>
      </c>
    </row>
    <row r="109" spans="1:26" ht="31.2" x14ac:dyDescent="0.3">
      <c r="A109">
        <v>107</v>
      </c>
      <c r="B109" t="s">
        <v>289</v>
      </c>
      <c r="C109" s="3" t="s">
        <v>290</v>
      </c>
      <c r="D109" s="4">
        <v>3500</v>
      </c>
      <c r="E109" s="4">
        <v>6527</v>
      </c>
      <c r="F109" s="5">
        <f t="shared" si="8"/>
        <v>1.8648571428571428</v>
      </c>
      <c r="G109" t="s">
        <v>36</v>
      </c>
      <c r="H109">
        <v>86</v>
      </c>
      <c r="I109" s="4">
        <f t="shared" si="9"/>
        <v>75.895348837209298</v>
      </c>
      <c r="J109" t="s">
        <v>37</v>
      </c>
      <c r="K109" t="s">
        <v>38</v>
      </c>
      <c r="L109">
        <v>1524459600</v>
      </c>
      <c r="M109" s="9">
        <f t="shared" si="10"/>
        <v>43213.208333333328</v>
      </c>
      <c r="N109" s="14">
        <f t="shared" si="11"/>
        <v>4</v>
      </c>
      <c r="O109" s="14" t="s">
        <v>85</v>
      </c>
      <c r="P109" s="14">
        <f t="shared" si="12"/>
        <v>2018</v>
      </c>
      <c r="Q109">
        <v>1525928400</v>
      </c>
      <c r="R109" s="12">
        <f t="shared" si="13"/>
        <v>43230.208333333328</v>
      </c>
      <c r="S109">
        <f t="shared" si="14"/>
        <v>5</v>
      </c>
      <c r="T109" t="s">
        <v>114</v>
      </c>
      <c r="U109">
        <f t="shared" si="15"/>
        <v>2018</v>
      </c>
      <c r="V109" t="b">
        <v>0</v>
      </c>
      <c r="W109" t="b">
        <v>1</v>
      </c>
      <c r="X109" t="s">
        <v>52</v>
      </c>
      <c r="Y109" t="str" cm="1">
        <f t="array" ref="Y109:Z109">_xlfn.TEXTSPLIT(X109, "/")</f>
        <v>theater</v>
      </c>
      <c r="Z109" t="str">
        <v>plays</v>
      </c>
    </row>
    <row r="110" spans="1:26" ht="31.2" x14ac:dyDescent="0.3">
      <c r="A110">
        <v>108</v>
      </c>
      <c r="B110" t="s">
        <v>291</v>
      </c>
      <c r="C110" s="3" t="s">
        <v>292</v>
      </c>
      <c r="D110" s="4">
        <v>1500</v>
      </c>
      <c r="E110" s="4">
        <v>8929</v>
      </c>
      <c r="F110" s="5">
        <f t="shared" si="8"/>
        <v>5.9526666666666666</v>
      </c>
      <c r="G110" t="s">
        <v>36</v>
      </c>
      <c r="H110">
        <v>83</v>
      </c>
      <c r="I110" s="4">
        <f t="shared" si="9"/>
        <v>107.57831325301204</v>
      </c>
      <c r="J110" t="s">
        <v>37</v>
      </c>
      <c r="K110" t="s">
        <v>38</v>
      </c>
      <c r="L110">
        <v>1333688400</v>
      </c>
      <c r="M110" s="9">
        <f t="shared" si="10"/>
        <v>41005.208333333336</v>
      </c>
      <c r="N110" s="14">
        <f t="shared" si="11"/>
        <v>4</v>
      </c>
      <c r="O110" s="14" t="s">
        <v>85</v>
      </c>
      <c r="P110" s="14">
        <f t="shared" si="12"/>
        <v>2012</v>
      </c>
      <c r="Q110">
        <v>1336885200</v>
      </c>
      <c r="R110" s="12">
        <f t="shared" si="13"/>
        <v>41042.208333333336</v>
      </c>
      <c r="S110">
        <f t="shared" si="14"/>
        <v>5</v>
      </c>
      <c r="T110" t="s">
        <v>114</v>
      </c>
      <c r="U110">
        <f t="shared" si="15"/>
        <v>2012</v>
      </c>
      <c r="V110" t="b">
        <v>0</v>
      </c>
      <c r="W110" t="b">
        <v>0</v>
      </c>
      <c r="X110" t="s">
        <v>61</v>
      </c>
      <c r="Y110" t="str" cm="1">
        <f t="array" ref="Y110:Z110">_xlfn.TEXTSPLIT(X110, "/")</f>
        <v>film &amp; video</v>
      </c>
      <c r="Z110" t="str">
        <v>documentary</v>
      </c>
    </row>
    <row r="111" spans="1:26" ht="15.6" x14ac:dyDescent="0.3">
      <c r="A111">
        <v>109</v>
      </c>
      <c r="B111" t="s">
        <v>293</v>
      </c>
      <c r="C111" s="3" t="s">
        <v>294</v>
      </c>
      <c r="D111" s="4">
        <v>5200</v>
      </c>
      <c r="E111" s="4">
        <v>3079</v>
      </c>
      <c r="F111" s="5">
        <f t="shared" si="8"/>
        <v>0.5921153846153846</v>
      </c>
      <c r="G111" t="s">
        <v>28</v>
      </c>
      <c r="H111">
        <v>60</v>
      </c>
      <c r="I111" s="4">
        <f t="shared" si="9"/>
        <v>51.31666666666667</v>
      </c>
      <c r="J111" t="s">
        <v>37</v>
      </c>
      <c r="K111" t="s">
        <v>38</v>
      </c>
      <c r="L111">
        <v>1389506400</v>
      </c>
      <c r="M111" s="9">
        <f t="shared" si="10"/>
        <v>41651.25</v>
      </c>
      <c r="N111" s="14">
        <f t="shared" si="11"/>
        <v>1</v>
      </c>
      <c r="O111" s="14" t="s">
        <v>51</v>
      </c>
      <c r="P111" s="14">
        <f t="shared" si="12"/>
        <v>2014</v>
      </c>
      <c r="Q111">
        <v>1389679200</v>
      </c>
      <c r="R111" s="12">
        <f t="shared" si="13"/>
        <v>41653.25</v>
      </c>
      <c r="S111">
        <f t="shared" si="14"/>
        <v>1</v>
      </c>
      <c r="T111" t="s">
        <v>51</v>
      </c>
      <c r="U111">
        <f t="shared" si="15"/>
        <v>2014</v>
      </c>
      <c r="V111" t="b">
        <v>0</v>
      </c>
      <c r="W111" t="b">
        <v>0</v>
      </c>
      <c r="X111" t="s">
        <v>295</v>
      </c>
      <c r="Y111" t="str" cm="1">
        <f t="array" ref="Y111:Z111">_xlfn.TEXTSPLIT(X111, "/")</f>
        <v>film &amp; video</v>
      </c>
      <c r="Z111" t="str">
        <v>television</v>
      </c>
    </row>
    <row r="112" spans="1:26" ht="31.2" x14ac:dyDescent="0.3">
      <c r="A112">
        <v>110</v>
      </c>
      <c r="B112" t="s">
        <v>296</v>
      </c>
      <c r="C112" s="3" t="s">
        <v>297</v>
      </c>
      <c r="D112" s="4">
        <v>142400</v>
      </c>
      <c r="E112" s="4">
        <v>21307</v>
      </c>
      <c r="F112" s="5">
        <f t="shared" si="8"/>
        <v>0.14962780898876404</v>
      </c>
      <c r="G112" t="s">
        <v>28</v>
      </c>
      <c r="H112">
        <v>296</v>
      </c>
      <c r="I112" s="4">
        <f t="shared" si="9"/>
        <v>71.983108108108112</v>
      </c>
      <c r="J112" t="s">
        <v>37</v>
      </c>
      <c r="K112" t="s">
        <v>38</v>
      </c>
      <c r="L112">
        <v>1536642000</v>
      </c>
      <c r="M112" s="9">
        <f t="shared" si="10"/>
        <v>43354.208333333328</v>
      </c>
      <c r="N112" s="14">
        <f t="shared" si="11"/>
        <v>9</v>
      </c>
      <c r="O112" s="14" t="s">
        <v>48</v>
      </c>
      <c r="P112" s="14">
        <f t="shared" si="12"/>
        <v>2018</v>
      </c>
      <c r="Q112">
        <v>1538283600</v>
      </c>
      <c r="R112" s="12">
        <f t="shared" si="13"/>
        <v>43373.208333333328</v>
      </c>
      <c r="S112">
        <f t="shared" si="14"/>
        <v>9</v>
      </c>
      <c r="T112" t="s">
        <v>48</v>
      </c>
      <c r="U112">
        <f t="shared" si="15"/>
        <v>2018</v>
      </c>
      <c r="V112" t="b">
        <v>0</v>
      </c>
      <c r="W112" t="b">
        <v>0</v>
      </c>
      <c r="X112" t="s">
        <v>33</v>
      </c>
      <c r="Y112" t="str" cm="1">
        <f t="array" ref="Y112:Z112">_xlfn.TEXTSPLIT(X112, "/")</f>
        <v>food</v>
      </c>
      <c r="Z112" t="str">
        <v>food trucks</v>
      </c>
    </row>
    <row r="113" spans="1:26" ht="15.6" x14ac:dyDescent="0.3">
      <c r="A113">
        <v>111</v>
      </c>
      <c r="B113" t="s">
        <v>298</v>
      </c>
      <c r="C113" s="3" t="s">
        <v>299</v>
      </c>
      <c r="D113" s="4">
        <v>61400</v>
      </c>
      <c r="E113" s="4">
        <v>73653</v>
      </c>
      <c r="F113" s="5">
        <f t="shared" si="8"/>
        <v>1.1995602605863191</v>
      </c>
      <c r="G113" t="s">
        <v>36</v>
      </c>
      <c r="H113">
        <v>676</v>
      </c>
      <c r="I113" s="4">
        <f t="shared" si="9"/>
        <v>108.95414201183432</v>
      </c>
      <c r="J113" t="s">
        <v>37</v>
      </c>
      <c r="K113" t="s">
        <v>38</v>
      </c>
      <c r="L113">
        <v>1348290000</v>
      </c>
      <c r="M113" s="9">
        <f t="shared" si="10"/>
        <v>41174.208333333336</v>
      </c>
      <c r="N113" s="14">
        <f t="shared" si="11"/>
        <v>9</v>
      </c>
      <c r="O113" s="14" t="s">
        <v>48</v>
      </c>
      <c r="P113" s="14">
        <f t="shared" si="12"/>
        <v>2012</v>
      </c>
      <c r="Q113">
        <v>1348808400</v>
      </c>
      <c r="R113" s="12">
        <f t="shared" si="13"/>
        <v>41180.208333333336</v>
      </c>
      <c r="S113">
        <f t="shared" si="14"/>
        <v>9</v>
      </c>
      <c r="T113" t="s">
        <v>48</v>
      </c>
      <c r="U113">
        <f t="shared" si="15"/>
        <v>2012</v>
      </c>
      <c r="V113" t="b">
        <v>0</v>
      </c>
      <c r="W113" t="b">
        <v>0</v>
      </c>
      <c r="X113" t="s">
        <v>159</v>
      </c>
      <c r="Y113" t="str" cm="1">
        <f t="array" ref="Y113:Z113">_xlfn.TEXTSPLIT(X113, "/")</f>
        <v>publishing</v>
      </c>
      <c r="Z113" t="str">
        <v>radio &amp; podcasts</v>
      </c>
    </row>
    <row r="114" spans="1:26" ht="15.6" x14ac:dyDescent="0.3">
      <c r="A114">
        <v>112</v>
      </c>
      <c r="B114" t="s">
        <v>300</v>
      </c>
      <c r="C114" s="3" t="s">
        <v>301</v>
      </c>
      <c r="D114" s="4">
        <v>4700</v>
      </c>
      <c r="E114" s="4">
        <v>12635</v>
      </c>
      <c r="F114" s="5">
        <f t="shared" si="8"/>
        <v>2.6882978723404256</v>
      </c>
      <c r="G114" t="s">
        <v>36</v>
      </c>
      <c r="H114">
        <v>361</v>
      </c>
      <c r="I114" s="4">
        <f t="shared" si="9"/>
        <v>35</v>
      </c>
      <c r="J114" t="s">
        <v>43</v>
      </c>
      <c r="K114" t="s">
        <v>44</v>
      </c>
      <c r="L114">
        <v>1408856400</v>
      </c>
      <c r="M114" s="9">
        <f t="shared" si="10"/>
        <v>41875.208333333336</v>
      </c>
      <c r="N114" s="14">
        <f t="shared" si="11"/>
        <v>8</v>
      </c>
      <c r="O114" s="14" t="s">
        <v>39</v>
      </c>
      <c r="P114" s="14">
        <f t="shared" si="12"/>
        <v>2014</v>
      </c>
      <c r="Q114">
        <v>1410152400</v>
      </c>
      <c r="R114" s="12">
        <f t="shared" si="13"/>
        <v>41890.208333333336</v>
      </c>
      <c r="S114">
        <f t="shared" si="14"/>
        <v>9</v>
      </c>
      <c r="T114" t="s">
        <v>48</v>
      </c>
      <c r="U114">
        <f t="shared" si="15"/>
        <v>2014</v>
      </c>
      <c r="V114" t="b">
        <v>0</v>
      </c>
      <c r="W114" t="b">
        <v>0</v>
      </c>
      <c r="X114" t="s">
        <v>45</v>
      </c>
      <c r="Y114" t="str" cm="1">
        <f t="array" ref="Y114:Z114">_xlfn.TEXTSPLIT(X114, "/")</f>
        <v>technology</v>
      </c>
      <c r="Z114" t="str">
        <v>web</v>
      </c>
    </row>
    <row r="115" spans="1:26" ht="15.6" x14ac:dyDescent="0.3">
      <c r="A115">
        <v>113</v>
      </c>
      <c r="B115" t="s">
        <v>302</v>
      </c>
      <c r="C115" s="3" t="s">
        <v>303</v>
      </c>
      <c r="D115" s="4">
        <v>3300</v>
      </c>
      <c r="E115" s="4">
        <v>12437</v>
      </c>
      <c r="F115" s="5">
        <f t="shared" si="8"/>
        <v>3.7687878787878786</v>
      </c>
      <c r="G115" t="s">
        <v>36</v>
      </c>
      <c r="H115">
        <v>131</v>
      </c>
      <c r="I115" s="4">
        <f t="shared" si="9"/>
        <v>94.938931297709928</v>
      </c>
      <c r="J115" t="s">
        <v>37</v>
      </c>
      <c r="K115" t="s">
        <v>38</v>
      </c>
      <c r="L115">
        <v>1505192400</v>
      </c>
      <c r="M115" s="9">
        <f t="shared" si="10"/>
        <v>42990.208333333328</v>
      </c>
      <c r="N115" s="14">
        <f t="shared" si="11"/>
        <v>9</v>
      </c>
      <c r="O115" s="14" t="s">
        <v>48</v>
      </c>
      <c r="P115" s="14">
        <f t="shared" si="12"/>
        <v>2017</v>
      </c>
      <c r="Q115">
        <v>1505797200</v>
      </c>
      <c r="R115" s="12">
        <f t="shared" si="13"/>
        <v>42997.208333333328</v>
      </c>
      <c r="S115">
        <f t="shared" si="14"/>
        <v>9</v>
      </c>
      <c r="T115" t="s">
        <v>48</v>
      </c>
      <c r="U115">
        <f t="shared" si="15"/>
        <v>2017</v>
      </c>
      <c r="V115" t="b">
        <v>0</v>
      </c>
      <c r="W115" t="b">
        <v>0</v>
      </c>
      <c r="X115" t="s">
        <v>33</v>
      </c>
      <c r="Y115" t="str" cm="1">
        <f t="array" ref="Y115:Z115">_xlfn.TEXTSPLIT(X115, "/")</f>
        <v>food</v>
      </c>
      <c r="Z115" t="str">
        <v>food trucks</v>
      </c>
    </row>
    <row r="116" spans="1:26" ht="15.6" x14ac:dyDescent="0.3">
      <c r="A116">
        <v>114</v>
      </c>
      <c r="B116" t="s">
        <v>304</v>
      </c>
      <c r="C116" s="3" t="s">
        <v>305</v>
      </c>
      <c r="D116" s="4">
        <v>1900</v>
      </c>
      <c r="E116" s="4">
        <v>13816</v>
      </c>
      <c r="F116" s="5">
        <f t="shared" si="8"/>
        <v>7.2715789473684209</v>
      </c>
      <c r="G116" t="s">
        <v>36</v>
      </c>
      <c r="H116">
        <v>126</v>
      </c>
      <c r="I116" s="4">
        <f t="shared" si="9"/>
        <v>109.65079365079364</v>
      </c>
      <c r="J116" t="s">
        <v>37</v>
      </c>
      <c r="K116" t="s">
        <v>38</v>
      </c>
      <c r="L116">
        <v>1554786000</v>
      </c>
      <c r="M116" s="9">
        <f t="shared" si="10"/>
        <v>43564.208333333328</v>
      </c>
      <c r="N116" s="14">
        <f t="shared" si="11"/>
        <v>4</v>
      </c>
      <c r="O116" s="14" t="s">
        <v>85</v>
      </c>
      <c r="P116" s="14">
        <f t="shared" si="12"/>
        <v>2019</v>
      </c>
      <c r="Q116">
        <v>1554872400</v>
      </c>
      <c r="R116" s="12">
        <f t="shared" si="13"/>
        <v>43565.208333333328</v>
      </c>
      <c r="S116">
        <f t="shared" si="14"/>
        <v>4</v>
      </c>
      <c r="T116" t="s">
        <v>85</v>
      </c>
      <c r="U116">
        <f t="shared" si="15"/>
        <v>2019</v>
      </c>
      <c r="V116" t="b">
        <v>0</v>
      </c>
      <c r="W116" t="b">
        <v>1</v>
      </c>
      <c r="X116" t="s">
        <v>88</v>
      </c>
      <c r="Y116" t="str" cm="1">
        <f t="array" ref="Y116:Z116">_xlfn.TEXTSPLIT(X116, "/")</f>
        <v>technology</v>
      </c>
      <c r="Z116" t="str">
        <v>wearables</v>
      </c>
    </row>
    <row r="117" spans="1:26" ht="15.6" x14ac:dyDescent="0.3">
      <c r="A117">
        <v>115</v>
      </c>
      <c r="B117" t="s">
        <v>306</v>
      </c>
      <c r="C117" s="3" t="s">
        <v>307</v>
      </c>
      <c r="D117" s="4">
        <v>166700</v>
      </c>
      <c r="E117" s="4">
        <v>145382</v>
      </c>
      <c r="F117" s="5">
        <f t="shared" si="8"/>
        <v>0.87211757648470301</v>
      </c>
      <c r="G117" t="s">
        <v>28</v>
      </c>
      <c r="H117">
        <v>3304</v>
      </c>
      <c r="I117" s="4">
        <f t="shared" si="9"/>
        <v>44.001815980629537</v>
      </c>
      <c r="J117" t="s">
        <v>133</v>
      </c>
      <c r="K117" t="s">
        <v>134</v>
      </c>
      <c r="L117">
        <v>1510898400</v>
      </c>
      <c r="M117" s="9">
        <f t="shared" si="10"/>
        <v>43056.25</v>
      </c>
      <c r="N117" s="14">
        <f t="shared" si="11"/>
        <v>11</v>
      </c>
      <c r="O117" s="14" t="s">
        <v>31</v>
      </c>
      <c r="P117" s="14">
        <f t="shared" si="12"/>
        <v>2017</v>
      </c>
      <c r="Q117">
        <v>1513922400</v>
      </c>
      <c r="R117" s="12">
        <f t="shared" si="13"/>
        <v>43091.25</v>
      </c>
      <c r="S117">
        <f t="shared" si="14"/>
        <v>12</v>
      </c>
      <c r="T117" t="s">
        <v>32</v>
      </c>
      <c r="U117">
        <f t="shared" si="15"/>
        <v>2017</v>
      </c>
      <c r="V117" t="b">
        <v>0</v>
      </c>
      <c r="W117" t="b">
        <v>0</v>
      </c>
      <c r="X117" t="s">
        <v>145</v>
      </c>
      <c r="Y117" t="str" cm="1">
        <f t="array" ref="Y117:Z117">_xlfn.TEXTSPLIT(X117, "/")</f>
        <v>publishing</v>
      </c>
      <c r="Z117" t="str">
        <v>fiction</v>
      </c>
    </row>
    <row r="118" spans="1:26" ht="31.2" x14ac:dyDescent="0.3">
      <c r="A118">
        <v>116</v>
      </c>
      <c r="B118" t="s">
        <v>308</v>
      </c>
      <c r="C118" s="3" t="s">
        <v>309</v>
      </c>
      <c r="D118" s="4">
        <v>7200</v>
      </c>
      <c r="E118" s="4">
        <v>6336</v>
      </c>
      <c r="F118" s="5">
        <f t="shared" si="8"/>
        <v>0.88</v>
      </c>
      <c r="G118" t="s">
        <v>28</v>
      </c>
      <c r="H118">
        <v>73</v>
      </c>
      <c r="I118" s="4">
        <f t="shared" si="9"/>
        <v>86.794520547945211</v>
      </c>
      <c r="J118" t="s">
        <v>37</v>
      </c>
      <c r="K118" t="s">
        <v>38</v>
      </c>
      <c r="L118">
        <v>1442552400</v>
      </c>
      <c r="M118" s="9">
        <f t="shared" si="10"/>
        <v>42265.208333333328</v>
      </c>
      <c r="N118" s="14">
        <f t="shared" si="11"/>
        <v>9</v>
      </c>
      <c r="O118" s="14" t="s">
        <v>48</v>
      </c>
      <c r="P118" s="14">
        <f t="shared" si="12"/>
        <v>2015</v>
      </c>
      <c r="Q118">
        <v>1442638800</v>
      </c>
      <c r="R118" s="12">
        <f t="shared" si="13"/>
        <v>42266.208333333328</v>
      </c>
      <c r="S118">
        <f t="shared" si="14"/>
        <v>9</v>
      </c>
      <c r="T118" t="s">
        <v>48</v>
      </c>
      <c r="U118">
        <f t="shared" si="15"/>
        <v>2015</v>
      </c>
      <c r="V118" t="b">
        <v>0</v>
      </c>
      <c r="W118" t="b">
        <v>0</v>
      </c>
      <c r="X118" t="s">
        <v>52</v>
      </c>
      <c r="Y118" t="str" cm="1">
        <f t="array" ref="Y118:Z118">_xlfn.TEXTSPLIT(X118, "/")</f>
        <v>theater</v>
      </c>
      <c r="Z118" t="str">
        <v>plays</v>
      </c>
    </row>
    <row r="119" spans="1:26" ht="15.6" x14ac:dyDescent="0.3">
      <c r="A119">
        <v>117</v>
      </c>
      <c r="B119" t="s">
        <v>310</v>
      </c>
      <c r="C119" s="3" t="s">
        <v>311</v>
      </c>
      <c r="D119" s="4">
        <v>4900</v>
      </c>
      <c r="E119" s="4">
        <v>8523</v>
      </c>
      <c r="F119" s="5">
        <f t="shared" si="8"/>
        <v>1.7393877551020409</v>
      </c>
      <c r="G119" t="s">
        <v>36</v>
      </c>
      <c r="H119">
        <v>275</v>
      </c>
      <c r="I119" s="4">
        <f t="shared" si="9"/>
        <v>30.992727272727272</v>
      </c>
      <c r="J119" t="s">
        <v>37</v>
      </c>
      <c r="K119" t="s">
        <v>38</v>
      </c>
      <c r="L119">
        <v>1316667600</v>
      </c>
      <c r="M119" s="9">
        <f t="shared" si="10"/>
        <v>40808.208333333336</v>
      </c>
      <c r="N119" s="14">
        <f t="shared" si="11"/>
        <v>9</v>
      </c>
      <c r="O119" s="14" t="s">
        <v>48</v>
      </c>
      <c r="P119" s="14">
        <f t="shared" si="12"/>
        <v>2011</v>
      </c>
      <c r="Q119">
        <v>1317186000</v>
      </c>
      <c r="R119" s="12">
        <f t="shared" si="13"/>
        <v>40814.208333333336</v>
      </c>
      <c r="S119">
        <f t="shared" si="14"/>
        <v>9</v>
      </c>
      <c r="T119" t="s">
        <v>48</v>
      </c>
      <c r="U119">
        <f t="shared" si="15"/>
        <v>2011</v>
      </c>
      <c r="V119" t="b">
        <v>0</v>
      </c>
      <c r="W119" t="b">
        <v>0</v>
      </c>
      <c r="X119" t="s">
        <v>295</v>
      </c>
      <c r="Y119" t="str" cm="1">
        <f t="array" ref="Y119:Z119">_xlfn.TEXTSPLIT(X119, "/")</f>
        <v>film &amp; video</v>
      </c>
      <c r="Z119" t="str">
        <v>television</v>
      </c>
    </row>
    <row r="120" spans="1:26" ht="15.6" x14ac:dyDescent="0.3">
      <c r="A120">
        <v>118</v>
      </c>
      <c r="B120" t="s">
        <v>312</v>
      </c>
      <c r="C120" s="3" t="s">
        <v>313</v>
      </c>
      <c r="D120" s="4">
        <v>5400</v>
      </c>
      <c r="E120" s="4">
        <v>6351</v>
      </c>
      <c r="F120" s="5">
        <f t="shared" si="8"/>
        <v>1.1761111111111111</v>
      </c>
      <c r="G120" t="s">
        <v>36</v>
      </c>
      <c r="H120">
        <v>67</v>
      </c>
      <c r="I120" s="4">
        <f t="shared" si="9"/>
        <v>94.791044776119406</v>
      </c>
      <c r="J120" t="s">
        <v>37</v>
      </c>
      <c r="K120" t="s">
        <v>38</v>
      </c>
      <c r="L120">
        <v>1390716000</v>
      </c>
      <c r="M120" s="9">
        <f t="shared" si="10"/>
        <v>41665.25</v>
      </c>
      <c r="N120" s="14">
        <f t="shared" si="11"/>
        <v>1</v>
      </c>
      <c r="O120" s="14" t="s">
        <v>51</v>
      </c>
      <c r="P120" s="14">
        <f t="shared" si="12"/>
        <v>2014</v>
      </c>
      <c r="Q120">
        <v>1391234400</v>
      </c>
      <c r="R120" s="12">
        <f t="shared" si="13"/>
        <v>41671.25</v>
      </c>
      <c r="S120">
        <f t="shared" si="14"/>
        <v>2</v>
      </c>
      <c r="T120" t="s">
        <v>91</v>
      </c>
      <c r="U120">
        <f t="shared" si="15"/>
        <v>2014</v>
      </c>
      <c r="V120" t="b">
        <v>0</v>
      </c>
      <c r="W120" t="b">
        <v>0</v>
      </c>
      <c r="X120" t="s">
        <v>148</v>
      </c>
      <c r="Y120" t="str" cm="1">
        <f t="array" ref="Y120:Z120">_xlfn.TEXTSPLIT(X120, "/")</f>
        <v>photography</v>
      </c>
      <c r="Z120" t="str">
        <v>photography books</v>
      </c>
    </row>
    <row r="121" spans="1:26" ht="31.2" x14ac:dyDescent="0.3">
      <c r="A121">
        <v>119</v>
      </c>
      <c r="B121" t="s">
        <v>314</v>
      </c>
      <c r="C121" s="3" t="s">
        <v>315</v>
      </c>
      <c r="D121" s="4">
        <v>5000</v>
      </c>
      <c r="E121" s="4">
        <v>10748</v>
      </c>
      <c r="F121" s="5">
        <f t="shared" si="8"/>
        <v>2.1496</v>
      </c>
      <c r="G121" t="s">
        <v>36</v>
      </c>
      <c r="H121">
        <v>154</v>
      </c>
      <c r="I121" s="4">
        <f t="shared" si="9"/>
        <v>69.79220779220779</v>
      </c>
      <c r="J121" t="s">
        <v>37</v>
      </c>
      <c r="K121" t="s">
        <v>38</v>
      </c>
      <c r="L121">
        <v>1402894800</v>
      </c>
      <c r="M121" s="9">
        <f t="shared" si="10"/>
        <v>41806.208333333336</v>
      </c>
      <c r="N121" s="14">
        <f t="shared" si="11"/>
        <v>6</v>
      </c>
      <c r="O121" s="14" t="s">
        <v>80</v>
      </c>
      <c r="P121" s="14">
        <f t="shared" si="12"/>
        <v>2014</v>
      </c>
      <c r="Q121">
        <v>1404363600</v>
      </c>
      <c r="R121" s="12">
        <f t="shared" si="13"/>
        <v>41823.208333333336</v>
      </c>
      <c r="S121">
        <f t="shared" si="14"/>
        <v>7</v>
      </c>
      <c r="T121" t="s">
        <v>103</v>
      </c>
      <c r="U121">
        <f t="shared" si="15"/>
        <v>2014</v>
      </c>
      <c r="V121" t="b">
        <v>0</v>
      </c>
      <c r="W121" t="b">
        <v>1</v>
      </c>
      <c r="X121" t="s">
        <v>61</v>
      </c>
      <c r="Y121" t="str" cm="1">
        <f t="array" ref="Y121:Z121">_xlfn.TEXTSPLIT(X121, "/")</f>
        <v>film &amp; video</v>
      </c>
      <c r="Z121" t="str">
        <v>documentary</v>
      </c>
    </row>
    <row r="122" spans="1:26" ht="15.6" x14ac:dyDescent="0.3">
      <c r="A122">
        <v>120</v>
      </c>
      <c r="B122" t="s">
        <v>316</v>
      </c>
      <c r="C122" s="3" t="s">
        <v>317</v>
      </c>
      <c r="D122" s="4">
        <v>75100</v>
      </c>
      <c r="E122" s="4">
        <v>112272</v>
      </c>
      <c r="F122" s="5">
        <f t="shared" si="8"/>
        <v>1.4949667110519307</v>
      </c>
      <c r="G122" t="s">
        <v>36</v>
      </c>
      <c r="H122">
        <v>1782</v>
      </c>
      <c r="I122" s="4">
        <f t="shared" si="9"/>
        <v>63.003367003367003</v>
      </c>
      <c r="J122" t="s">
        <v>37</v>
      </c>
      <c r="K122" t="s">
        <v>38</v>
      </c>
      <c r="L122">
        <v>1429246800</v>
      </c>
      <c r="M122" s="9">
        <f t="shared" si="10"/>
        <v>42111.208333333328</v>
      </c>
      <c r="N122" s="14">
        <f t="shared" si="11"/>
        <v>4</v>
      </c>
      <c r="O122" s="14" t="s">
        <v>85</v>
      </c>
      <c r="P122" s="14">
        <f t="shared" si="12"/>
        <v>2015</v>
      </c>
      <c r="Q122">
        <v>1429592400</v>
      </c>
      <c r="R122" s="12">
        <f t="shared" si="13"/>
        <v>42115.208333333328</v>
      </c>
      <c r="S122">
        <f t="shared" si="14"/>
        <v>4</v>
      </c>
      <c r="T122" t="s">
        <v>85</v>
      </c>
      <c r="U122">
        <f t="shared" si="15"/>
        <v>2015</v>
      </c>
      <c r="V122" t="b">
        <v>0</v>
      </c>
      <c r="W122" t="b">
        <v>1</v>
      </c>
      <c r="X122" t="s">
        <v>318</v>
      </c>
      <c r="Y122" t="str" cm="1">
        <f t="array" ref="Y122:Z122">_xlfn.TEXTSPLIT(X122, "/")</f>
        <v>games</v>
      </c>
      <c r="Z122" t="str">
        <v>mobile games</v>
      </c>
    </row>
    <row r="123" spans="1:26" ht="15.6" x14ac:dyDescent="0.3">
      <c r="A123">
        <v>121</v>
      </c>
      <c r="B123" t="s">
        <v>319</v>
      </c>
      <c r="C123" s="3" t="s">
        <v>320</v>
      </c>
      <c r="D123" s="4">
        <v>45300</v>
      </c>
      <c r="E123" s="4">
        <v>99361</v>
      </c>
      <c r="F123" s="5">
        <f t="shared" si="8"/>
        <v>2.1933995584988963</v>
      </c>
      <c r="G123" t="s">
        <v>36</v>
      </c>
      <c r="H123">
        <v>903</v>
      </c>
      <c r="I123" s="4">
        <f t="shared" si="9"/>
        <v>110.0343300110742</v>
      </c>
      <c r="J123" t="s">
        <v>37</v>
      </c>
      <c r="K123" t="s">
        <v>38</v>
      </c>
      <c r="L123">
        <v>1412485200</v>
      </c>
      <c r="M123" s="9">
        <f t="shared" si="10"/>
        <v>41917.208333333336</v>
      </c>
      <c r="N123" s="14">
        <f t="shared" si="11"/>
        <v>10</v>
      </c>
      <c r="O123" s="14" t="s">
        <v>72</v>
      </c>
      <c r="P123" s="14">
        <f t="shared" si="12"/>
        <v>2014</v>
      </c>
      <c r="Q123">
        <v>1413608400</v>
      </c>
      <c r="R123" s="12">
        <f t="shared" si="13"/>
        <v>41930.208333333336</v>
      </c>
      <c r="S123">
        <f t="shared" si="14"/>
        <v>10</v>
      </c>
      <c r="T123" t="s">
        <v>72</v>
      </c>
      <c r="U123">
        <f t="shared" si="15"/>
        <v>2014</v>
      </c>
      <c r="V123" t="b">
        <v>0</v>
      </c>
      <c r="W123" t="b">
        <v>0</v>
      </c>
      <c r="X123" t="s">
        <v>115</v>
      </c>
      <c r="Y123" t="str" cm="1">
        <f t="array" ref="Y123:Z123">_xlfn.TEXTSPLIT(X123, "/")</f>
        <v>games</v>
      </c>
      <c r="Z123" t="str">
        <v>video games</v>
      </c>
    </row>
    <row r="124" spans="1:26" ht="15.6" x14ac:dyDescent="0.3">
      <c r="A124">
        <v>122</v>
      </c>
      <c r="B124" t="s">
        <v>321</v>
      </c>
      <c r="C124" s="3" t="s">
        <v>322</v>
      </c>
      <c r="D124" s="4">
        <v>136800</v>
      </c>
      <c r="E124" s="4">
        <v>88055</v>
      </c>
      <c r="F124" s="5">
        <f t="shared" si="8"/>
        <v>0.64367690058479532</v>
      </c>
      <c r="G124" t="s">
        <v>28</v>
      </c>
      <c r="H124">
        <v>3387</v>
      </c>
      <c r="I124" s="4">
        <f t="shared" si="9"/>
        <v>25.997933274284026</v>
      </c>
      <c r="J124" t="s">
        <v>37</v>
      </c>
      <c r="K124" t="s">
        <v>38</v>
      </c>
      <c r="L124">
        <v>1417068000</v>
      </c>
      <c r="M124" s="9">
        <f t="shared" si="10"/>
        <v>41970.25</v>
      </c>
      <c r="N124" s="14">
        <f t="shared" si="11"/>
        <v>11</v>
      </c>
      <c r="O124" s="14" t="s">
        <v>31</v>
      </c>
      <c r="P124" s="14">
        <f t="shared" si="12"/>
        <v>2014</v>
      </c>
      <c r="Q124">
        <v>1419400800</v>
      </c>
      <c r="R124" s="12">
        <f t="shared" si="13"/>
        <v>41997.25</v>
      </c>
      <c r="S124">
        <f t="shared" si="14"/>
        <v>12</v>
      </c>
      <c r="T124" t="s">
        <v>32</v>
      </c>
      <c r="U124">
        <f t="shared" si="15"/>
        <v>2014</v>
      </c>
      <c r="V124" t="b">
        <v>0</v>
      </c>
      <c r="W124" t="b">
        <v>0</v>
      </c>
      <c r="X124" t="s">
        <v>145</v>
      </c>
      <c r="Y124" t="str" cm="1">
        <f t="array" ref="Y124:Z124">_xlfn.TEXTSPLIT(X124, "/")</f>
        <v>publishing</v>
      </c>
      <c r="Z124" t="str">
        <v>fiction</v>
      </c>
    </row>
    <row r="125" spans="1:26" ht="15.6" x14ac:dyDescent="0.3">
      <c r="A125">
        <v>123</v>
      </c>
      <c r="B125" t="s">
        <v>323</v>
      </c>
      <c r="C125" s="3" t="s">
        <v>324</v>
      </c>
      <c r="D125" s="4">
        <v>177700</v>
      </c>
      <c r="E125" s="4">
        <v>33092</v>
      </c>
      <c r="F125" s="5">
        <f t="shared" si="8"/>
        <v>0.18622397298818233</v>
      </c>
      <c r="G125" t="s">
        <v>28</v>
      </c>
      <c r="H125">
        <v>662</v>
      </c>
      <c r="I125" s="4">
        <f t="shared" si="9"/>
        <v>49.987915407854985</v>
      </c>
      <c r="J125" t="s">
        <v>29</v>
      </c>
      <c r="K125" t="s">
        <v>30</v>
      </c>
      <c r="L125">
        <v>1448344800</v>
      </c>
      <c r="M125" s="9">
        <f>(((L125/60)/60)/24)+DATE(1970,1,1)</f>
        <v>42332.25</v>
      </c>
      <c r="N125" s="14">
        <f t="shared" si="11"/>
        <v>11</v>
      </c>
      <c r="O125" s="14" t="s">
        <v>31</v>
      </c>
      <c r="P125" s="14">
        <f t="shared" si="12"/>
        <v>2015</v>
      </c>
      <c r="Q125">
        <v>1448604000</v>
      </c>
      <c r="R125" s="12">
        <f t="shared" si="13"/>
        <v>42335.25</v>
      </c>
      <c r="S125">
        <f t="shared" si="14"/>
        <v>11</v>
      </c>
      <c r="T125" t="s">
        <v>31</v>
      </c>
      <c r="U125">
        <f t="shared" si="15"/>
        <v>2015</v>
      </c>
      <c r="V125" t="b">
        <v>1</v>
      </c>
      <c r="W125" t="b">
        <v>0</v>
      </c>
      <c r="X125" t="s">
        <v>52</v>
      </c>
      <c r="Y125" t="str" cm="1">
        <f t="array" ref="Y125:Z125">_xlfn.TEXTSPLIT(X125, "/")</f>
        <v>theater</v>
      </c>
      <c r="Z125" t="str">
        <v>plays</v>
      </c>
    </row>
    <row r="126" spans="1:26" ht="15.6" x14ac:dyDescent="0.3">
      <c r="A126">
        <v>124</v>
      </c>
      <c r="B126" t="s">
        <v>325</v>
      </c>
      <c r="C126" s="3" t="s">
        <v>326</v>
      </c>
      <c r="D126" s="4">
        <v>2600</v>
      </c>
      <c r="E126" s="4">
        <v>9562</v>
      </c>
      <c r="F126" s="5">
        <f t="shared" si="8"/>
        <v>3.6776923076923076</v>
      </c>
      <c r="G126" t="s">
        <v>36</v>
      </c>
      <c r="H126">
        <v>94</v>
      </c>
      <c r="I126" s="4">
        <f t="shared" si="9"/>
        <v>101.72340425531915</v>
      </c>
      <c r="J126" t="s">
        <v>133</v>
      </c>
      <c r="K126" t="s">
        <v>134</v>
      </c>
      <c r="L126">
        <v>1557723600</v>
      </c>
      <c r="M126" s="9">
        <f t="shared" ref="M126:M189" si="16">(((L126/60)/60)/24)+DATE(1970,1,1)</f>
        <v>43598.208333333328</v>
      </c>
      <c r="N126" s="14">
        <f t="shared" si="11"/>
        <v>5</v>
      </c>
      <c r="O126" s="14" t="s">
        <v>114</v>
      </c>
      <c r="P126" s="14">
        <f t="shared" si="12"/>
        <v>2019</v>
      </c>
      <c r="Q126">
        <v>1562302800</v>
      </c>
      <c r="R126" s="12">
        <f t="shared" si="13"/>
        <v>43651.208333333328</v>
      </c>
      <c r="S126">
        <f t="shared" si="14"/>
        <v>7</v>
      </c>
      <c r="T126" t="s">
        <v>103</v>
      </c>
      <c r="U126">
        <f t="shared" si="15"/>
        <v>2019</v>
      </c>
      <c r="V126" t="b">
        <v>0</v>
      </c>
      <c r="W126" t="b">
        <v>0</v>
      </c>
      <c r="X126" t="s">
        <v>148</v>
      </c>
      <c r="Y126" t="str" cm="1">
        <f t="array" ref="Y126:Z126">_xlfn.TEXTSPLIT(X126, "/")</f>
        <v>photography</v>
      </c>
      <c r="Z126" t="str">
        <v>photography books</v>
      </c>
    </row>
    <row r="127" spans="1:26" ht="15.6" x14ac:dyDescent="0.3">
      <c r="A127">
        <v>125</v>
      </c>
      <c r="B127" t="s">
        <v>327</v>
      </c>
      <c r="C127" s="3" t="s">
        <v>328</v>
      </c>
      <c r="D127" s="4">
        <v>5300</v>
      </c>
      <c r="E127" s="4">
        <v>8475</v>
      </c>
      <c r="F127" s="5">
        <f t="shared" si="8"/>
        <v>1.5990566037735849</v>
      </c>
      <c r="G127" t="s">
        <v>36</v>
      </c>
      <c r="H127">
        <v>180</v>
      </c>
      <c r="I127" s="4">
        <f t="shared" si="9"/>
        <v>47.083333333333336</v>
      </c>
      <c r="J127" t="s">
        <v>37</v>
      </c>
      <c r="K127" t="s">
        <v>38</v>
      </c>
      <c r="L127">
        <v>1537333200</v>
      </c>
      <c r="M127" s="9">
        <f t="shared" si="16"/>
        <v>43362.208333333328</v>
      </c>
      <c r="N127" s="14">
        <f t="shared" si="11"/>
        <v>9</v>
      </c>
      <c r="O127" s="14" t="s">
        <v>48</v>
      </c>
      <c r="P127" s="14">
        <f t="shared" si="12"/>
        <v>2018</v>
      </c>
      <c r="Q127">
        <v>1537678800</v>
      </c>
      <c r="R127" s="12">
        <f t="shared" si="13"/>
        <v>43366.208333333328</v>
      </c>
      <c r="S127">
        <f t="shared" si="14"/>
        <v>9</v>
      </c>
      <c r="T127" t="s">
        <v>48</v>
      </c>
      <c r="U127">
        <f t="shared" si="15"/>
        <v>2018</v>
      </c>
      <c r="V127" t="b">
        <v>0</v>
      </c>
      <c r="W127" t="b">
        <v>0</v>
      </c>
      <c r="X127" t="s">
        <v>52</v>
      </c>
      <c r="Y127" t="str" cm="1">
        <f t="array" ref="Y127:Z127">_xlfn.TEXTSPLIT(X127, "/")</f>
        <v>theater</v>
      </c>
      <c r="Z127" t="str">
        <v>plays</v>
      </c>
    </row>
    <row r="128" spans="1:26" ht="15.6" x14ac:dyDescent="0.3">
      <c r="A128">
        <v>126</v>
      </c>
      <c r="B128" t="s">
        <v>329</v>
      </c>
      <c r="C128" s="3" t="s">
        <v>330</v>
      </c>
      <c r="D128" s="4">
        <v>180200</v>
      </c>
      <c r="E128" s="4">
        <v>69617</v>
      </c>
      <c r="F128" s="5">
        <f t="shared" si="8"/>
        <v>0.38633185349611543</v>
      </c>
      <c r="G128" t="s">
        <v>28</v>
      </c>
      <c r="H128">
        <v>774</v>
      </c>
      <c r="I128" s="4">
        <f t="shared" si="9"/>
        <v>89.944444444444443</v>
      </c>
      <c r="J128" t="s">
        <v>37</v>
      </c>
      <c r="K128" t="s">
        <v>38</v>
      </c>
      <c r="L128">
        <v>1471150800</v>
      </c>
      <c r="M128" s="9">
        <f t="shared" si="16"/>
        <v>42596.208333333328</v>
      </c>
      <c r="N128" s="14">
        <f t="shared" si="11"/>
        <v>8</v>
      </c>
      <c r="O128" s="14" t="s">
        <v>39</v>
      </c>
      <c r="P128" s="14">
        <f t="shared" si="12"/>
        <v>2016</v>
      </c>
      <c r="Q128">
        <v>1473570000</v>
      </c>
      <c r="R128" s="12">
        <f t="shared" si="13"/>
        <v>42624.208333333328</v>
      </c>
      <c r="S128">
        <f t="shared" si="14"/>
        <v>9</v>
      </c>
      <c r="T128" t="s">
        <v>48</v>
      </c>
      <c r="U128">
        <f t="shared" si="15"/>
        <v>2016</v>
      </c>
      <c r="V128" t="b">
        <v>0</v>
      </c>
      <c r="W128" t="b">
        <v>1</v>
      </c>
      <c r="X128" t="s">
        <v>52</v>
      </c>
      <c r="Y128" t="str" cm="1">
        <f t="array" ref="Y128:Z128">_xlfn.TEXTSPLIT(X128, "/")</f>
        <v>theater</v>
      </c>
      <c r="Z128" t="str">
        <v>plays</v>
      </c>
    </row>
    <row r="129" spans="1:26" ht="15.6" x14ac:dyDescent="0.3">
      <c r="A129">
        <v>127</v>
      </c>
      <c r="B129" t="s">
        <v>331</v>
      </c>
      <c r="C129" s="3" t="s">
        <v>332</v>
      </c>
      <c r="D129" s="4">
        <v>103200</v>
      </c>
      <c r="E129" s="4">
        <v>53067</v>
      </c>
      <c r="F129" s="5">
        <f t="shared" si="8"/>
        <v>0.51421511627906979</v>
      </c>
      <c r="G129" t="s">
        <v>28</v>
      </c>
      <c r="H129">
        <v>672</v>
      </c>
      <c r="I129" s="4">
        <f t="shared" si="9"/>
        <v>78.96875</v>
      </c>
      <c r="J129" t="s">
        <v>29</v>
      </c>
      <c r="K129" t="s">
        <v>30</v>
      </c>
      <c r="L129">
        <v>1273640400</v>
      </c>
      <c r="M129" s="9">
        <f t="shared" si="16"/>
        <v>40310.208333333336</v>
      </c>
      <c r="N129" s="14">
        <f t="shared" si="11"/>
        <v>5</v>
      </c>
      <c r="O129" s="14" t="s">
        <v>114</v>
      </c>
      <c r="P129" s="14">
        <f t="shared" si="12"/>
        <v>2010</v>
      </c>
      <c r="Q129">
        <v>1273899600</v>
      </c>
      <c r="R129" s="12">
        <f t="shared" si="13"/>
        <v>40313.208333333336</v>
      </c>
      <c r="S129">
        <f t="shared" si="14"/>
        <v>5</v>
      </c>
      <c r="T129" t="s">
        <v>114</v>
      </c>
      <c r="U129">
        <f t="shared" si="15"/>
        <v>2010</v>
      </c>
      <c r="V129" t="b">
        <v>0</v>
      </c>
      <c r="W129" t="b">
        <v>0</v>
      </c>
      <c r="X129" t="s">
        <v>52</v>
      </c>
      <c r="Y129" t="str" cm="1">
        <f t="array" ref="Y129:Z129">_xlfn.TEXTSPLIT(X129, "/")</f>
        <v>theater</v>
      </c>
      <c r="Z129" t="str">
        <v>plays</v>
      </c>
    </row>
    <row r="130" spans="1:26" ht="15.6" x14ac:dyDescent="0.3">
      <c r="A130">
        <v>128</v>
      </c>
      <c r="B130" t="s">
        <v>333</v>
      </c>
      <c r="C130" s="3" t="s">
        <v>334</v>
      </c>
      <c r="D130" s="4">
        <v>70600</v>
      </c>
      <c r="E130" s="4">
        <v>42596</v>
      </c>
      <c r="F130" s="5">
        <f t="shared" si="8"/>
        <v>0.60334277620396604</v>
      </c>
      <c r="G130" t="s">
        <v>98</v>
      </c>
      <c r="H130">
        <v>532</v>
      </c>
      <c r="I130" s="4">
        <f t="shared" si="9"/>
        <v>80.067669172932327</v>
      </c>
      <c r="J130" t="s">
        <v>37</v>
      </c>
      <c r="K130" t="s">
        <v>38</v>
      </c>
      <c r="L130">
        <v>1282885200</v>
      </c>
      <c r="M130" s="9">
        <f t="shared" si="16"/>
        <v>40417.208333333336</v>
      </c>
      <c r="N130" s="14">
        <f t="shared" si="11"/>
        <v>8</v>
      </c>
      <c r="O130" s="14" t="s">
        <v>39</v>
      </c>
      <c r="P130" s="14">
        <f t="shared" si="12"/>
        <v>2010</v>
      </c>
      <c r="Q130">
        <v>1284008400</v>
      </c>
      <c r="R130" s="12">
        <f t="shared" si="13"/>
        <v>40430.208333333336</v>
      </c>
      <c r="S130">
        <f t="shared" si="14"/>
        <v>9</v>
      </c>
      <c r="T130" t="s">
        <v>48</v>
      </c>
      <c r="U130">
        <f t="shared" si="15"/>
        <v>2010</v>
      </c>
      <c r="V130" t="b">
        <v>0</v>
      </c>
      <c r="W130" t="b">
        <v>0</v>
      </c>
      <c r="X130" t="s">
        <v>40</v>
      </c>
      <c r="Y130" t="str" cm="1">
        <f t="array" ref="Y130:Z130">_xlfn.TEXTSPLIT(X130, "/")</f>
        <v>music</v>
      </c>
      <c r="Z130" t="str">
        <v>rock</v>
      </c>
    </row>
    <row r="131" spans="1:26" ht="15.6" x14ac:dyDescent="0.3">
      <c r="A131">
        <v>129</v>
      </c>
      <c r="B131" t="s">
        <v>335</v>
      </c>
      <c r="C131" s="3" t="s">
        <v>336</v>
      </c>
      <c r="D131" s="4">
        <v>148500</v>
      </c>
      <c r="E131" s="4">
        <v>4756</v>
      </c>
      <c r="F131" s="5">
        <f t="shared" ref="F131:F194" si="17">E131/D131</f>
        <v>3.2026936026936029E-2</v>
      </c>
      <c r="G131" t="s">
        <v>98</v>
      </c>
      <c r="H131">
        <v>55</v>
      </c>
      <c r="I131" s="4">
        <f t="shared" ref="I131:I194" si="18">IFERROR(E131/H131,0)</f>
        <v>86.472727272727269</v>
      </c>
      <c r="J131" t="s">
        <v>43</v>
      </c>
      <c r="K131" t="s">
        <v>44</v>
      </c>
      <c r="L131">
        <v>1422943200</v>
      </c>
      <c r="M131" s="9">
        <f t="shared" si="16"/>
        <v>42038.25</v>
      </c>
      <c r="N131" s="14">
        <f t="shared" ref="N131:N194" si="19">MONTH(M131)</f>
        <v>2</v>
      </c>
      <c r="O131" s="14" t="s">
        <v>91</v>
      </c>
      <c r="P131" s="14">
        <f t="shared" ref="P131:P194" si="20">YEAR(M131)</f>
        <v>2015</v>
      </c>
      <c r="Q131">
        <v>1425103200</v>
      </c>
      <c r="R131" s="12">
        <f t="shared" ref="R131:R194" si="21">(((Q131/60)/60)/24)+DATE(1970,1,1)</f>
        <v>42063.25</v>
      </c>
      <c r="S131">
        <f t="shared" ref="S131:S194" si="22">MONTH(R131)</f>
        <v>2</v>
      </c>
      <c r="T131" t="s">
        <v>91</v>
      </c>
      <c r="U131">
        <f t="shared" ref="U131:U194" si="23">YEAR(R131)</f>
        <v>2015</v>
      </c>
      <c r="V131" t="b">
        <v>0</v>
      </c>
      <c r="W131" t="b">
        <v>0</v>
      </c>
      <c r="X131" t="s">
        <v>33</v>
      </c>
      <c r="Y131" t="str" cm="1">
        <f t="array" ref="Y131:Z131">_xlfn.TEXTSPLIT(X131, "/")</f>
        <v>food</v>
      </c>
      <c r="Z131" t="str">
        <v>food trucks</v>
      </c>
    </row>
    <row r="132" spans="1:26" ht="15.6" x14ac:dyDescent="0.3">
      <c r="A132">
        <v>130</v>
      </c>
      <c r="B132" t="s">
        <v>337</v>
      </c>
      <c r="C132" s="3" t="s">
        <v>338</v>
      </c>
      <c r="D132" s="4">
        <v>9600</v>
      </c>
      <c r="E132" s="4">
        <v>14925</v>
      </c>
      <c r="F132" s="5">
        <f t="shared" si="17"/>
        <v>1.5546875</v>
      </c>
      <c r="G132" t="s">
        <v>36</v>
      </c>
      <c r="H132">
        <v>533</v>
      </c>
      <c r="I132" s="4">
        <f t="shared" si="18"/>
        <v>28.001876172607879</v>
      </c>
      <c r="J132" t="s">
        <v>55</v>
      </c>
      <c r="K132" t="s">
        <v>56</v>
      </c>
      <c r="L132">
        <v>1319605200</v>
      </c>
      <c r="M132" s="9">
        <f t="shared" si="16"/>
        <v>40842.208333333336</v>
      </c>
      <c r="N132" s="14">
        <f t="shared" si="19"/>
        <v>10</v>
      </c>
      <c r="O132" s="14" t="s">
        <v>72</v>
      </c>
      <c r="P132" s="14">
        <f t="shared" si="20"/>
        <v>2011</v>
      </c>
      <c r="Q132">
        <v>1320991200</v>
      </c>
      <c r="R132" s="12">
        <f t="shared" si="21"/>
        <v>40858.25</v>
      </c>
      <c r="S132">
        <f t="shared" si="22"/>
        <v>11</v>
      </c>
      <c r="T132" t="s">
        <v>31</v>
      </c>
      <c r="U132">
        <f t="shared" si="23"/>
        <v>2011</v>
      </c>
      <c r="V132" t="b">
        <v>0</v>
      </c>
      <c r="W132" t="b">
        <v>0</v>
      </c>
      <c r="X132" t="s">
        <v>73</v>
      </c>
      <c r="Y132" t="str" cm="1">
        <f t="array" ref="Y132:Z132">_xlfn.TEXTSPLIT(X132, "/")</f>
        <v>film &amp; video</v>
      </c>
      <c r="Z132" t="str">
        <v>drama</v>
      </c>
    </row>
    <row r="133" spans="1:26" ht="31.2" x14ac:dyDescent="0.3">
      <c r="A133">
        <v>131</v>
      </c>
      <c r="B133" t="s">
        <v>339</v>
      </c>
      <c r="C133" s="3" t="s">
        <v>340</v>
      </c>
      <c r="D133" s="4">
        <v>164700</v>
      </c>
      <c r="E133" s="4">
        <v>166116</v>
      </c>
      <c r="F133" s="5">
        <f t="shared" si="17"/>
        <v>1.0085974499089254</v>
      </c>
      <c r="G133" t="s">
        <v>36</v>
      </c>
      <c r="H133">
        <v>2443</v>
      </c>
      <c r="I133" s="4">
        <f t="shared" si="18"/>
        <v>67.996725337699544</v>
      </c>
      <c r="J133" t="s">
        <v>59</v>
      </c>
      <c r="K133" t="s">
        <v>60</v>
      </c>
      <c r="L133">
        <v>1385704800</v>
      </c>
      <c r="M133" s="9">
        <f t="shared" si="16"/>
        <v>41607.25</v>
      </c>
      <c r="N133" s="14">
        <f t="shared" si="19"/>
        <v>11</v>
      </c>
      <c r="O133" s="14" t="s">
        <v>31</v>
      </c>
      <c r="P133" s="14">
        <f t="shared" si="20"/>
        <v>2013</v>
      </c>
      <c r="Q133">
        <v>1386828000</v>
      </c>
      <c r="R133" s="12">
        <f t="shared" si="21"/>
        <v>41620.25</v>
      </c>
      <c r="S133">
        <f t="shared" si="22"/>
        <v>12</v>
      </c>
      <c r="T133" t="s">
        <v>32</v>
      </c>
      <c r="U133">
        <f t="shared" si="23"/>
        <v>2013</v>
      </c>
      <c r="V133" t="b">
        <v>0</v>
      </c>
      <c r="W133" t="b">
        <v>0</v>
      </c>
      <c r="X133" t="s">
        <v>45</v>
      </c>
      <c r="Y133" t="str" cm="1">
        <f t="array" ref="Y133:Z133">_xlfn.TEXTSPLIT(X133, "/")</f>
        <v>technology</v>
      </c>
      <c r="Z133" t="str">
        <v>web</v>
      </c>
    </row>
    <row r="134" spans="1:26" ht="15.6" x14ac:dyDescent="0.3">
      <c r="A134">
        <v>132</v>
      </c>
      <c r="B134" t="s">
        <v>341</v>
      </c>
      <c r="C134" s="3" t="s">
        <v>342</v>
      </c>
      <c r="D134" s="4">
        <v>3300</v>
      </c>
      <c r="E134" s="4">
        <v>3834</v>
      </c>
      <c r="F134" s="5">
        <f t="shared" si="17"/>
        <v>1.1618181818181819</v>
      </c>
      <c r="G134" t="s">
        <v>36</v>
      </c>
      <c r="H134">
        <v>89</v>
      </c>
      <c r="I134" s="4">
        <f t="shared" si="18"/>
        <v>43.078651685393261</v>
      </c>
      <c r="J134" t="s">
        <v>37</v>
      </c>
      <c r="K134" t="s">
        <v>38</v>
      </c>
      <c r="L134">
        <v>1515736800</v>
      </c>
      <c r="M134" s="9">
        <f t="shared" si="16"/>
        <v>43112.25</v>
      </c>
      <c r="N134" s="14">
        <f t="shared" si="19"/>
        <v>1</v>
      </c>
      <c r="O134" s="14" t="s">
        <v>51</v>
      </c>
      <c r="P134" s="14">
        <f t="shared" si="20"/>
        <v>2018</v>
      </c>
      <c r="Q134">
        <v>1517119200</v>
      </c>
      <c r="R134" s="12">
        <f t="shared" si="21"/>
        <v>43128.25</v>
      </c>
      <c r="S134">
        <f t="shared" si="22"/>
        <v>1</v>
      </c>
      <c r="T134" t="s">
        <v>51</v>
      </c>
      <c r="U134">
        <f t="shared" si="23"/>
        <v>2018</v>
      </c>
      <c r="V134" t="b">
        <v>0</v>
      </c>
      <c r="W134" t="b">
        <v>1</v>
      </c>
      <c r="X134" t="s">
        <v>52</v>
      </c>
      <c r="Y134" t="str" cm="1">
        <f t="array" ref="Y134:Z134">_xlfn.TEXTSPLIT(X134, "/")</f>
        <v>theater</v>
      </c>
      <c r="Z134" t="str">
        <v>plays</v>
      </c>
    </row>
    <row r="135" spans="1:26" ht="15.6" x14ac:dyDescent="0.3">
      <c r="A135">
        <v>133</v>
      </c>
      <c r="B135" t="s">
        <v>343</v>
      </c>
      <c r="C135" s="3" t="s">
        <v>344</v>
      </c>
      <c r="D135" s="4">
        <v>4500</v>
      </c>
      <c r="E135" s="4">
        <v>13985</v>
      </c>
      <c r="F135" s="5">
        <f t="shared" si="17"/>
        <v>3.1077777777777778</v>
      </c>
      <c r="G135" t="s">
        <v>36</v>
      </c>
      <c r="H135">
        <v>159</v>
      </c>
      <c r="I135" s="4">
        <f t="shared" si="18"/>
        <v>87.95597484276729</v>
      </c>
      <c r="J135" t="s">
        <v>37</v>
      </c>
      <c r="K135" t="s">
        <v>38</v>
      </c>
      <c r="L135">
        <v>1313125200</v>
      </c>
      <c r="M135" s="9">
        <f t="shared" si="16"/>
        <v>40767.208333333336</v>
      </c>
      <c r="N135" s="14">
        <f t="shared" si="19"/>
        <v>8</v>
      </c>
      <c r="O135" s="14" t="s">
        <v>39</v>
      </c>
      <c r="P135" s="14">
        <f t="shared" si="20"/>
        <v>2011</v>
      </c>
      <c r="Q135">
        <v>1315026000</v>
      </c>
      <c r="R135" s="12">
        <f t="shared" si="21"/>
        <v>40789.208333333336</v>
      </c>
      <c r="S135">
        <f t="shared" si="22"/>
        <v>9</v>
      </c>
      <c r="T135" t="s">
        <v>48</v>
      </c>
      <c r="U135">
        <f t="shared" si="23"/>
        <v>2011</v>
      </c>
      <c r="V135" t="b">
        <v>0</v>
      </c>
      <c r="W135" t="b">
        <v>0</v>
      </c>
      <c r="X135" t="s">
        <v>345</v>
      </c>
      <c r="Y135" t="str" cm="1">
        <f t="array" ref="Y135:Z135">_xlfn.TEXTSPLIT(X135, "/")</f>
        <v>music</v>
      </c>
      <c r="Z135" t="str">
        <v>world music</v>
      </c>
    </row>
    <row r="136" spans="1:26" ht="15.6" x14ac:dyDescent="0.3">
      <c r="A136">
        <v>134</v>
      </c>
      <c r="B136" t="s">
        <v>346</v>
      </c>
      <c r="C136" s="3" t="s">
        <v>347</v>
      </c>
      <c r="D136" s="4">
        <v>99500</v>
      </c>
      <c r="E136" s="4">
        <v>89288</v>
      </c>
      <c r="F136" s="5">
        <f t="shared" si="17"/>
        <v>0.89736683417085428</v>
      </c>
      <c r="G136" t="s">
        <v>28</v>
      </c>
      <c r="H136">
        <v>940</v>
      </c>
      <c r="I136" s="4">
        <f t="shared" si="18"/>
        <v>94.987234042553197</v>
      </c>
      <c r="J136" t="s">
        <v>124</v>
      </c>
      <c r="K136" t="s">
        <v>125</v>
      </c>
      <c r="L136">
        <v>1308459600</v>
      </c>
      <c r="M136" s="9">
        <f t="shared" si="16"/>
        <v>40713.208333333336</v>
      </c>
      <c r="N136" s="14">
        <f t="shared" si="19"/>
        <v>6</v>
      </c>
      <c r="O136" s="14" t="s">
        <v>80</v>
      </c>
      <c r="P136" s="14">
        <f t="shared" si="20"/>
        <v>2011</v>
      </c>
      <c r="Q136">
        <v>1312693200</v>
      </c>
      <c r="R136" s="12">
        <f t="shared" si="21"/>
        <v>40762.208333333336</v>
      </c>
      <c r="S136">
        <f t="shared" si="22"/>
        <v>8</v>
      </c>
      <c r="T136" t="s">
        <v>39</v>
      </c>
      <c r="U136">
        <f t="shared" si="23"/>
        <v>2011</v>
      </c>
      <c r="V136" t="b">
        <v>0</v>
      </c>
      <c r="W136" t="b">
        <v>1</v>
      </c>
      <c r="X136" t="s">
        <v>61</v>
      </c>
      <c r="Y136" t="str" cm="1">
        <f t="array" ref="Y136:Z136">_xlfn.TEXTSPLIT(X136, "/")</f>
        <v>film &amp; video</v>
      </c>
      <c r="Z136" t="str">
        <v>documentary</v>
      </c>
    </row>
    <row r="137" spans="1:26" ht="15.6" x14ac:dyDescent="0.3">
      <c r="A137">
        <v>135</v>
      </c>
      <c r="B137" t="s">
        <v>348</v>
      </c>
      <c r="C137" s="3" t="s">
        <v>349</v>
      </c>
      <c r="D137" s="4">
        <v>7700</v>
      </c>
      <c r="E137" s="4">
        <v>5488</v>
      </c>
      <c r="F137" s="5">
        <f t="shared" si="17"/>
        <v>0.71272727272727276</v>
      </c>
      <c r="G137" t="s">
        <v>28</v>
      </c>
      <c r="H137">
        <v>117</v>
      </c>
      <c r="I137" s="4">
        <f t="shared" si="18"/>
        <v>46.905982905982903</v>
      </c>
      <c r="J137" t="s">
        <v>37</v>
      </c>
      <c r="K137" t="s">
        <v>38</v>
      </c>
      <c r="L137">
        <v>1362636000</v>
      </c>
      <c r="M137" s="9">
        <f t="shared" si="16"/>
        <v>41340.25</v>
      </c>
      <c r="N137" s="14">
        <f t="shared" si="19"/>
        <v>3</v>
      </c>
      <c r="O137" s="14" t="s">
        <v>84</v>
      </c>
      <c r="P137" s="14">
        <f t="shared" si="20"/>
        <v>2013</v>
      </c>
      <c r="Q137">
        <v>1363064400</v>
      </c>
      <c r="R137" s="12">
        <f t="shared" si="21"/>
        <v>41345.208333333336</v>
      </c>
      <c r="S137">
        <f t="shared" si="22"/>
        <v>3</v>
      </c>
      <c r="T137" t="s">
        <v>84</v>
      </c>
      <c r="U137">
        <f t="shared" si="23"/>
        <v>2013</v>
      </c>
      <c r="V137" t="b">
        <v>0</v>
      </c>
      <c r="W137" t="b">
        <v>1</v>
      </c>
      <c r="X137" t="s">
        <v>52</v>
      </c>
      <c r="Y137" t="str" cm="1">
        <f t="array" ref="Y137:Z137">_xlfn.TEXTSPLIT(X137, "/")</f>
        <v>theater</v>
      </c>
      <c r="Z137" t="str">
        <v>plays</v>
      </c>
    </row>
    <row r="138" spans="1:26" ht="31.2" x14ac:dyDescent="0.3">
      <c r="A138">
        <v>136</v>
      </c>
      <c r="B138" t="s">
        <v>350</v>
      </c>
      <c r="C138" s="3" t="s">
        <v>351</v>
      </c>
      <c r="D138" s="4">
        <v>82800</v>
      </c>
      <c r="E138" s="4">
        <v>2721</v>
      </c>
      <c r="F138" s="5">
        <f t="shared" si="17"/>
        <v>3.2862318840579711E-2</v>
      </c>
      <c r="G138" t="s">
        <v>98</v>
      </c>
      <c r="H138">
        <v>58</v>
      </c>
      <c r="I138" s="4">
        <f t="shared" si="18"/>
        <v>46.913793103448278</v>
      </c>
      <c r="J138" t="s">
        <v>37</v>
      </c>
      <c r="K138" t="s">
        <v>38</v>
      </c>
      <c r="L138">
        <v>1402117200</v>
      </c>
      <c r="M138" s="9">
        <f t="shared" si="16"/>
        <v>41797.208333333336</v>
      </c>
      <c r="N138" s="14">
        <f t="shared" si="19"/>
        <v>6</v>
      </c>
      <c r="O138" s="14" t="s">
        <v>80</v>
      </c>
      <c r="P138" s="14">
        <f t="shared" si="20"/>
        <v>2014</v>
      </c>
      <c r="Q138">
        <v>1403154000</v>
      </c>
      <c r="R138" s="12">
        <f t="shared" si="21"/>
        <v>41809.208333333336</v>
      </c>
      <c r="S138">
        <f t="shared" si="22"/>
        <v>6</v>
      </c>
      <c r="T138" t="s">
        <v>80</v>
      </c>
      <c r="U138">
        <f t="shared" si="23"/>
        <v>2014</v>
      </c>
      <c r="V138" t="b">
        <v>0</v>
      </c>
      <c r="W138" t="b">
        <v>1</v>
      </c>
      <c r="X138" t="s">
        <v>73</v>
      </c>
      <c r="Y138" t="str" cm="1">
        <f t="array" ref="Y138:Z138">_xlfn.TEXTSPLIT(X138, "/")</f>
        <v>film &amp; video</v>
      </c>
      <c r="Z138" t="str">
        <v>drama</v>
      </c>
    </row>
    <row r="139" spans="1:26" ht="15.6" x14ac:dyDescent="0.3">
      <c r="A139">
        <v>137</v>
      </c>
      <c r="B139" t="s">
        <v>352</v>
      </c>
      <c r="C139" s="3" t="s">
        <v>353</v>
      </c>
      <c r="D139" s="4">
        <v>1800</v>
      </c>
      <c r="E139" s="4">
        <v>4712</v>
      </c>
      <c r="F139" s="5">
        <f t="shared" si="17"/>
        <v>2.617777777777778</v>
      </c>
      <c r="G139" t="s">
        <v>36</v>
      </c>
      <c r="H139">
        <v>50</v>
      </c>
      <c r="I139" s="4">
        <f t="shared" si="18"/>
        <v>94.24</v>
      </c>
      <c r="J139" t="s">
        <v>37</v>
      </c>
      <c r="K139" t="s">
        <v>38</v>
      </c>
      <c r="L139">
        <v>1286341200</v>
      </c>
      <c r="M139" s="9">
        <f t="shared" si="16"/>
        <v>40457.208333333336</v>
      </c>
      <c r="N139" s="14">
        <f t="shared" si="19"/>
        <v>10</v>
      </c>
      <c r="O139" s="14" t="s">
        <v>72</v>
      </c>
      <c r="P139" s="14">
        <f t="shared" si="20"/>
        <v>2010</v>
      </c>
      <c r="Q139">
        <v>1286859600</v>
      </c>
      <c r="R139" s="12">
        <f t="shared" si="21"/>
        <v>40463.208333333336</v>
      </c>
      <c r="S139">
        <f t="shared" si="22"/>
        <v>10</v>
      </c>
      <c r="T139" t="s">
        <v>72</v>
      </c>
      <c r="U139">
        <f t="shared" si="23"/>
        <v>2010</v>
      </c>
      <c r="V139" t="b">
        <v>0</v>
      </c>
      <c r="W139" t="b">
        <v>0</v>
      </c>
      <c r="X139" t="s">
        <v>92</v>
      </c>
      <c r="Y139" t="str" cm="1">
        <f t="array" ref="Y139:Z139">_xlfn.TEXTSPLIT(X139, "/")</f>
        <v>publishing</v>
      </c>
      <c r="Z139" t="str">
        <v>nonfiction</v>
      </c>
    </row>
    <row r="140" spans="1:26" ht="31.2" x14ac:dyDescent="0.3">
      <c r="A140">
        <v>138</v>
      </c>
      <c r="B140" t="s">
        <v>354</v>
      </c>
      <c r="C140" s="3" t="s">
        <v>355</v>
      </c>
      <c r="D140" s="4">
        <v>9600</v>
      </c>
      <c r="E140" s="4">
        <v>9216</v>
      </c>
      <c r="F140" s="5">
        <f t="shared" si="17"/>
        <v>0.96</v>
      </c>
      <c r="G140" t="s">
        <v>28</v>
      </c>
      <c r="H140">
        <v>115</v>
      </c>
      <c r="I140" s="4">
        <f t="shared" si="18"/>
        <v>80.139130434782615</v>
      </c>
      <c r="J140" t="s">
        <v>37</v>
      </c>
      <c r="K140" t="s">
        <v>38</v>
      </c>
      <c r="L140">
        <v>1348808400</v>
      </c>
      <c r="M140" s="9">
        <f t="shared" si="16"/>
        <v>41180.208333333336</v>
      </c>
      <c r="N140" s="14">
        <f t="shared" si="19"/>
        <v>9</v>
      </c>
      <c r="O140" s="14" t="s">
        <v>48</v>
      </c>
      <c r="P140" s="14">
        <f t="shared" si="20"/>
        <v>2012</v>
      </c>
      <c r="Q140">
        <v>1349326800</v>
      </c>
      <c r="R140" s="12">
        <f t="shared" si="21"/>
        <v>41186.208333333336</v>
      </c>
      <c r="S140">
        <f t="shared" si="22"/>
        <v>10</v>
      </c>
      <c r="T140" t="s">
        <v>72</v>
      </c>
      <c r="U140">
        <f t="shared" si="23"/>
        <v>2012</v>
      </c>
      <c r="V140" t="b">
        <v>0</v>
      </c>
      <c r="W140" t="b">
        <v>0</v>
      </c>
      <c r="X140" t="s">
        <v>318</v>
      </c>
      <c r="Y140" t="str" cm="1">
        <f t="array" ref="Y140:Z140">_xlfn.TEXTSPLIT(X140, "/")</f>
        <v>games</v>
      </c>
      <c r="Z140" t="str">
        <v>mobile games</v>
      </c>
    </row>
    <row r="141" spans="1:26" ht="15.6" x14ac:dyDescent="0.3">
      <c r="A141">
        <v>139</v>
      </c>
      <c r="B141" t="s">
        <v>356</v>
      </c>
      <c r="C141" s="3" t="s">
        <v>357</v>
      </c>
      <c r="D141" s="4">
        <v>92100</v>
      </c>
      <c r="E141" s="4">
        <v>19246</v>
      </c>
      <c r="F141" s="5">
        <f t="shared" si="17"/>
        <v>0.20896851248642778</v>
      </c>
      <c r="G141" t="s">
        <v>28</v>
      </c>
      <c r="H141">
        <v>326</v>
      </c>
      <c r="I141" s="4">
        <f t="shared" si="18"/>
        <v>59.036809815950917</v>
      </c>
      <c r="J141" t="s">
        <v>37</v>
      </c>
      <c r="K141" t="s">
        <v>38</v>
      </c>
      <c r="L141">
        <v>1429592400</v>
      </c>
      <c r="M141" s="9">
        <f t="shared" si="16"/>
        <v>42115.208333333328</v>
      </c>
      <c r="N141" s="14">
        <f t="shared" si="19"/>
        <v>4</v>
      </c>
      <c r="O141" s="14" t="s">
        <v>85</v>
      </c>
      <c r="P141" s="14">
        <f t="shared" si="20"/>
        <v>2015</v>
      </c>
      <c r="Q141">
        <v>1430974800</v>
      </c>
      <c r="R141" s="12">
        <f t="shared" si="21"/>
        <v>42131.208333333328</v>
      </c>
      <c r="S141">
        <f t="shared" si="22"/>
        <v>5</v>
      </c>
      <c r="T141" t="s">
        <v>114</v>
      </c>
      <c r="U141">
        <f t="shared" si="23"/>
        <v>2015</v>
      </c>
      <c r="V141" t="b">
        <v>0</v>
      </c>
      <c r="W141" t="b">
        <v>1</v>
      </c>
      <c r="X141" t="s">
        <v>88</v>
      </c>
      <c r="Y141" t="str" cm="1">
        <f t="array" ref="Y141:Z141">_xlfn.TEXTSPLIT(X141, "/")</f>
        <v>technology</v>
      </c>
      <c r="Z141" t="str">
        <v>wearables</v>
      </c>
    </row>
    <row r="142" spans="1:26" ht="31.2" x14ac:dyDescent="0.3">
      <c r="A142">
        <v>140</v>
      </c>
      <c r="B142" t="s">
        <v>358</v>
      </c>
      <c r="C142" s="3" t="s">
        <v>359</v>
      </c>
      <c r="D142" s="4">
        <v>5500</v>
      </c>
      <c r="E142" s="4">
        <v>12274</v>
      </c>
      <c r="F142" s="5">
        <f t="shared" si="17"/>
        <v>2.2316363636363636</v>
      </c>
      <c r="G142" t="s">
        <v>36</v>
      </c>
      <c r="H142">
        <v>186</v>
      </c>
      <c r="I142" s="4">
        <f t="shared" si="18"/>
        <v>65.989247311827953</v>
      </c>
      <c r="J142" t="s">
        <v>37</v>
      </c>
      <c r="K142" t="s">
        <v>38</v>
      </c>
      <c r="L142">
        <v>1519538400</v>
      </c>
      <c r="M142" s="9">
        <f t="shared" si="16"/>
        <v>43156.25</v>
      </c>
      <c r="N142" s="14">
        <f t="shared" si="19"/>
        <v>2</v>
      </c>
      <c r="O142" s="14" t="s">
        <v>91</v>
      </c>
      <c r="P142" s="14">
        <f t="shared" si="20"/>
        <v>2018</v>
      </c>
      <c r="Q142">
        <v>1519970400</v>
      </c>
      <c r="R142" s="12">
        <f t="shared" si="21"/>
        <v>43161.25</v>
      </c>
      <c r="S142">
        <f t="shared" si="22"/>
        <v>3</v>
      </c>
      <c r="T142" t="s">
        <v>84</v>
      </c>
      <c r="U142">
        <f t="shared" si="23"/>
        <v>2018</v>
      </c>
      <c r="V142" t="b">
        <v>0</v>
      </c>
      <c r="W142" t="b">
        <v>0</v>
      </c>
      <c r="X142" t="s">
        <v>61</v>
      </c>
      <c r="Y142" t="str" cm="1">
        <f t="array" ref="Y142:Z142">_xlfn.TEXTSPLIT(X142, "/")</f>
        <v>film &amp; video</v>
      </c>
      <c r="Z142" t="str">
        <v>documentary</v>
      </c>
    </row>
    <row r="143" spans="1:26" ht="15.6" x14ac:dyDescent="0.3">
      <c r="A143">
        <v>141</v>
      </c>
      <c r="B143" t="s">
        <v>360</v>
      </c>
      <c r="C143" s="3" t="s">
        <v>361</v>
      </c>
      <c r="D143" s="4">
        <v>64300</v>
      </c>
      <c r="E143" s="4">
        <v>65323</v>
      </c>
      <c r="F143" s="5">
        <f t="shared" si="17"/>
        <v>1.0159097978227061</v>
      </c>
      <c r="G143" t="s">
        <v>36</v>
      </c>
      <c r="H143">
        <v>1071</v>
      </c>
      <c r="I143" s="4">
        <f t="shared" si="18"/>
        <v>60.992530345471522</v>
      </c>
      <c r="J143" t="s">
        <v>37</v>
      </c>
      <c r="K143" t="s">
        <v>38</v>
      </c>
      <c r="L143">
        <v>1434085200</v>
      </c>
      <c r="M143" s="9">
        <f t="shared" si="16"/>
        <v>42167.208333333328</v>
      </c>
      <c r="N143" s="14">
        <f t="shared" si="19"/>
        <v>6</v>
      </c>
      <c r="O143" s="14" t="s">
        <v>80</v>
      </c>
      <c r="P143" s="14">
        <f t="shared" si="20"/>
        <v>2015</v>
      </c>
      <c r="Q143">
        <v>1434603600</v>
      </c>
      <c r="R143" s="12">
        <f t="shared" si="21"/>
        <v>42173.208333333328</v>
      </c>
      <c r="S143">
        <f t="shared" si="22"/>
        <v>6</v>
      </c>
      <c r="T143" t="s">
        <v>80</v>
      </c>
      <c r="U143">
        <f t="shared" si="23"/>
        <v>2015</v>
      </c>
      <c r="V143" t="b">
        <v>0</v>
      </c>
      <c r="W143" t="b">
        <v>0</v>
      </c>
      <c r="X143" t="s">
        <v>45</v>
      </c>
      <c r="Y143" t="str" cm="1">
        <f t="array" ref="Y143:Z143">_xlfn.TEXTSPLIT(X143, "/")</f>
        <v>technology</v>
      </c>
      <c r="Z143" t="str">
        <v>web</v>
      </c>
    </row>
    <row r="144" spans="1:26" ht="31.2" x14ac:dyDescent="0.3">
      <c r="A144">
        <v>142</v>
      </c>
      <c r="B144" t="s">
        <v>362</v>
      </c>
      <c r="C144" s="3" t="s">
        <v>363</v>
      </c>
      <c r="D144" s="4">
        <v>5000</v>
      </c>
      <c r="E144" s="4">
        <v>11502</v>
      </c>
      <c r="F144" s="5">
        <f t="shared" si="17"/>
        <v>2.3003999999999998</v>
      </c>
      <c r="G144" t="s">
        <v>36</v>
      </c>
      <c r="H144">
        <v>117</v>
      </c>
      <c r="I144" s="4">
        <f t="shared" si="18"/>
        <v>98.307692307692307</v>
      </c>
      <c r="J144" t="s">
        <v>37</v>
      </c>
      <c r="K144" t="s">
        <v>38</v>
      </c>
      <c r="L144">
        <v>1333688400</v>
      </c>
      <c r="M144" s="9">
        <f t="shared" si="16"/>
        <v>41005.208333333336</v>
      </c>
      <c r="N144" s="14">
        <f t="shared" si="19"/>
        <v>4</v>
      </c>
      <c r="O144" s="14" t="s">
        <v>85</v>
      </c>
      <c r="P144" s="14">
        <f t="shared" si="20"/>
        <v>2012</v>
      </c>
      <c r="Q144">
        <v>1337230800</v>
      </c>
      <c r="R144" s="12">
        <f t="shared" si="21"/>
        <v>41046.208333333336</v>
      </c>
      <c r="S144">
        <f t="shared" si="22"/>
        <v>5</v>
      </c>
      <c r="T144" t="s">
        <v>114</v>
      </c>
      <c r="U144">
        <f t="shared" si="23"/>
        <v>2012</v>
      </c>
      <c r="V144" t="b">
        <v>0</v>
      </c>
      <c r="W144" t="b">
        <v>0</v>
      </c>
      <c r="X144" t="s">
        <v>45</v>
      </c>
      <c r="Y144" t="str" cm="1">
        <f t="array" ref="Y144:Z144">_xlfn.TEXTSPLIT(X144, "/")</f>
        <v>technology</v>
      </c>
      <c r="Z144" t="str">
        <v>web</v>
      </c>
    </row>
    <row r="145" spans="1:26" ht="15.6" x14ac:dyDescent="0.3">
      <c r="A145">
        <v>143</v>
      </c>
      <c r="B145" t="s">
        <v>364</v>
      </c>
      <c r="C145" s="3" t="s">
        <v>365</v>
      </c>
      <c r="D145" s="4">
        <v>5400</v>
      </c>
      <c r="E145" s="4">
        <v>7322</v>
      </c>
      <c r="F145" s="5">
        <f t="shared" si="17"/>
        <v>1.355925925925926</v>
      </c>
      <c r="G145" t="s">
        <v>36</v>
      </c>
      <c r="H145">
        <v>70</v>
      </c>
      <c r="I145" s="4">
        <f t="shared" si="18"/>
        <v>104.6</v>
      </c>
      <c r="J145" t="s">
        <v>37</v>
      </c>
      <c r="K145" t="s">
        <v>38</v>
      </c>
      <c r="L145">
        <v>1277701200</v>
      </c>
      <c r="M145" s="9">
        <f t="shared" si="16"/>
        <v>40357.208333333336</v>
      </c>
      <c r="N145" s="14">
        <f t="shared" si="19"/>
        <v>6</v>
      </c>
      <c r="O145" s="14" t="s">
        <v>80</v>
      </c>
      <c r="P145" s="14">
        <f t="shared" si="20"/>
        <v>2010</v>
      </c>
      <c r="Q145">
        <v>1279429200</v>
      </c>
      <c r="R145" s="12">
        <f t="shared" si="21"/>
        <v>40377.208333333336</v>
      </c>
      <c r="S145">
        <f t="shared" si="22"/>
        <v>7</v>
      </c>
      <c r="T145" t="s">
        <v>103</v>
      </c>
      <c r="U145">
        <f t="shared" si="23"/>
        <v>2010</v>
      </c>
      <c r="V145" t="b">
        <v>0</v>
      </c>
      <c r="W145" t="b">
        <v>0</v>
      </c>
      <c r="X145" t="s">
        <v>81</v>
      </c>
      <c r="Y145" t="str" cm="1">
        <f t="array" ref="Y145:Z145">_xlfn.TEXTSPLIT(X145, "/")</f>
        <v>music</v>
      </c>
      <c r="Z145" t="str">
        <v>indie rock</v>
      </c>
    </row>
    <row r="146" spans="1:26" ht="15.6" x14ac:dyDescent="0.3">
      <c r="A146">
        <v>144</v>
      </c>
      <c r="B146" t="s">
        <v>366</v>
      </c>
      <c r="C146" s="3" t="s">
        <v>367</v>
      </c>
      <c r="D146" s="4">
        <v>9000</v>
      </c>
      <c r="E146" s="4">
        <v>11619</v>
      </c>
      <c r="F146" s="5">
        <f t="shared" si="17"/>
        <v>1.2909999999999999</v>
      </c>
      <c r="G146" t="s">
        <v>36</v>
      </c>
      <c r="H146">
        <v>135</v>
      </c>
      <c r="I146" s="4">
        <f t="shared" si="18"/>
        <v>86.066666666666663</v>
      </c>
      <c r="J146" t="s">
        <v>37</v>
      </c>
      <c r="K146" t="s">
        <v>38</v>
      </c>
      <c r="L146">
        <v>1560747600</v>
      </c>
      <c r="M146" s="9">
        <f t="shared" si="16"/>
        <v>43633.208333333328</v>
      </c>
      <c r="N146" s="14">
        <f t="shared" si="19"/>
        <v>6</v>
      </c>
      <c r="O146" s="14" t="s">
        <v>80</v>
      </c>
      <c r="P146" s="14">
        <f t="shared" si="20"/>
        <v>2019</v>
      </c>
      <c r="Q146">
        <v>1561438800</v>
      </c>
      <c r="R146" s="12">
        <f t="shared" si="21"/>
        <v>43641.208333333328</v>
      </c>
      <c r="S146">
        <f t="shared" si="22"/>
        <v>6</v>
      </c>
      <c r="T146" t="s">
        <v>80</v>
      </c>
      <c r="U146">
        <f t="shared" si="23"/>
        <v>2019</v>
      </c>
      <c r="V146" t="b">
        <v>0</v>
      </c>
      <c r="W146" t="b">
        <v>0</v>
      </c>
      <c r="X146" t="s">
        <v>52</v>
      </c>
      <c r="Y146" t="str" cm="1">
        <f t="array" ref="Y146:Z146">_xlfn.TEXTSPLIT(X146, "/")</f>
        <v>theater</v>
      </c>
      <c r="Z146" t="str">
        <v>plays</v>
      </c>
    </row>
    <row r="147" spans="1:26" ht="15.6" x14ac:dyDescent="0.3">
      <c r="A147">
        <v>145</v>
      </c>
      <c r="B147" t="s">
        <v>368</v>
      </c>
      <c r="C147" s="3" t="s">
        <v>369</v>
      </c>
      <c r="D147" s="4">
        <v>25000</v>
      </c>
      <c r="E147" s="4">
        <v>59128</v>
      </c>
      <c r="F147" s="5">
        <f t="shared" si="17"/>
        <v>2.3651200000000001</v>
      </c>
      <c r="G147" t="s">
        <v>36</v>
      </c>
      <c r="H147">
        <v>768</v>
      </c>
      <c r="I147" s="4">
        <f t="shared" si="18"/>
        <v>76.989583333333329</v>
      </c>
      <c r="J147" t="s">
        <v>124</v>
      </c>
      <c r="K147" t="s">
        <v>125</v>
      </c>
      <c r="L147">
        <v>1410066000</v>
      </c>
      <c r="M147" s="9">
        <f t="shared" si="16"/>
        <v>41889.208333333336</v>
      </c>
      <c r="N147" s="14">
        <f t="shared" si="19"/>
        <v>9</v>
      </c>
      <c r="O147" s="14" t="s">
        <v>48</v>
      </c>
      <c r="P147" s="14">
        <f t="shared" si="20"/>
        <v>2014</v>
      </c>
      <c r="Q147">
        <v>1410498000</v>
      </c>
      <c r="R147" s="12">
        <f t="shared" si="21"/>
        <v>41894.208333333336</v>
      </c>
      <c r="S147">
        <f t="shared" si="22"/>
        <v>9</v>
      </c>
      <c r="T147" t="s">
        <v>48</v>
      </c>
      <c r="U147">
        <f t="shared" si="23"/>
        <v>2014</v>
      </c>
      <c r="V147" t="b">
        <v>0</v>
      </c>
      <c r="W147" t="b">
        <v>0</v>
      </c>
      <c r="X147" t="s">
        <v>88</v>
      </c>
      <c r="Y147" t="str" cm="1">
        <f t="array" ref="Y147:Z147">_xlfn.TEXTSPLIT(X147, "/")</f>
        <v>technology</v>
      </c>
      <c r="Z147" t="str">
        <v>wearables</v>
      </c>
    </row>
    <row r="148" spans="1:26" ht="31.2" x14ac:dyDescent="0.3">
      <c r="A148">
        <v>146</v>
      </c>
      <c r="B148" t="s">
        <v>370</v>
      </c>
      <c r="C148" s="3" t="s">
        <v>371</v>
      </c>
      <c r="D148" s="4">
        <v>8800</v>
      </c>
      <c r="E148" s="4">
        <v>1518</v>
      </c>
      <c r="F148" s="5">
        <f t="shared" si="17"/>
        <v>0.17249999999999999</v>
      </c>
      <c r="G148" t="s">
        <v>98</v>
      </c>
      <c r="H148">
        <v>51</v>
      </c>
      <c r="I148" s="4">
        <f t="shared" si="18"/>
        <v>29.764705882352942</v>
      </c>
      <c r="J148" t="s">
        <v>37</v>
      </c>
      <c r="K148" t="s">
        <v>38</v>
      </c>
      <c r="L148">
        <v>1320732000</v>
      </c>
      <c r="M148" s="9">
        <f t="shared" si="16"/>
        <v>40855.25</v>
      </c>
      <c r="N148" s="14">
        <f t="shared" si="19"/>
        <v>11</v>
      </c>
      <c r="O148" s="14" t="s">
        <v>31</v>
      </c>
      <c r="P148" s="14">
        <f t="shared" si="20"/>
        <v>2011</v>
      </c>
      <c r="Q148">
        <v>1322460000</v>
      </c>
      <c r="R148" s="12">
        <f t="shared" si="21"/>
        <v>40875.25</v>
      </c>
      <c r="S148">
        <f t="shared" si="22"/>
        <v>11</v>
      </c>
      <c r="T148" t="s">
        <v>31</v>
      </c>
      <c r="U148">
        <f t="shared" si="23"/>
        <v>2011</v>
      </c>
      <c r="V148" t="b">
        <v>0</v>
      </c>
      <c r="W148" t="b">
        <v>0</v>
      </c>
      <c r="X148" t="s">
        <v>52</v>
      </c>
      <c r="Y148" t="str" cm="1">
        <f t="array" ref="Y148:Z148">_xlfn.TEXTSPLIT(X148, "/")</f>
        <v>theater</v>
      </c>
      <c r="Z148" t="str">
        <v>plays</v>
      </c>
    </row>
    <row r="149" spans="1:26" ht="31.2" x14ac:dyDescent="0.3">
      <c r="A149">
        <v>147</v>
      </c>
      <c r="B149" t="s">
        <v>372</v>
      </c>
      <c r="C149" s="3" t="s">
        <v>373</v>
      </c>
      <c r="D149" s="4">
        <v>8300</v>
      </c>
      <c r="E149" s="4">
        <v>9337</v>
      </c>
      <c r="F149" s="5">
        <f t="shared" si="17"/>
        <v>1.1249397590361445</v>
      </c>
      <c r="G149" t="s">
        <v>36</v>
      </c>
      <c r="H149">
        <v>199</v>
      </c>
      <c r="I149" s="4">
        <f t="shared" si="18"/>
        <v>46.91959798994975</v>
      </c>
      <c r="J149" t="s">
        <v>37</v>
      </c>
      <c r="K149" t="s">
        <v>38</v>
      </c>
      <c r="L149">
        <v>1465794000</v>
      </c>
      <c r="M149" s="9">
        <f t="shared" si="16"/>
        <v>42534.208333333328</v>
      </c>
      <c r="N149" s="14">
        <f t="shared" si="19"/>
        <v>6</v>
      </c>
      <c r="O149" s="14" t="s">
        <v>80</v>
      </c>
      <c r="P149" s="14">
        <f t="shared" si="20"/>
        <v>2016</v>
      </c>
      <c r="Q149">
        <v>1466312400</v>
      </c>
      <c r="R149" s="12">
        <f t="shared" si="21"/>
        <v>42540.208333333328</v>
      </c>
      <c r="S149">
        <f t="shared" si="22"/>
        <v>6</v>
      </c>
      <c r="T149" t="s">
        <v>80</v>
      </c>
      <c r="U149">
        <f t="shared" si="23"/>
        <v>2016</v>
      </c>
      <c r="V149" t="b">
        <v>0</v>
      </c>
      <c r="W149" t="b">
        <v>1</v>
      </c>
      <c r="X149" t="s">
        <v>52</v>
      </c>
      <c r="Y149" t="str" cm="1">
        <f t="array" ref="Y149:Z149">_xlfn.TEXTSPLIT(X149, "/")</f>
        <v>theater</v>
      </c>
      <c r="Z149" t="str">
        <v>plays</v>
      </c>
    </row>
    <row r="150" spans="1:26" ht="15.6" x14ac:dyDescent="0.3">
      <c r="A150">
        <v>148</v>
      </c>
      <c r="B150" t="s">
        <v>374</v>
      </c>
      <c r="C150" s="3" t="s">
        <v>375</v>
      </c>
      <c r="D150" s="4">
        <v>9300</v>
      </c>
      <c r="E150" s="4">
        <v>11255</v>
      </c>
      <c r="F150" s="5">
        <f t="shared" si="17"/>
        <v>1.2102150537634409</v>
      </c>
      <c r="G150" t="s">
        <v>36</v>
      </c>
      <c r="H150">
        <v>107</v>
      </c>
      <c r="I150" s="4">
        <f t="shared" si="18"/>
        <v>105.18691588785046</v>
      </c>
      <c r="J150" t="s">
        <v>37</v>
      </c>
      <c r="K150" t="s">
        <v>38</v>
      </c>
      <c r="L150">
        <v>1500958800</v>
      </c>
      <c r="M150" s="9">
        <f t="shared" si="16"/>
        <v>42941.208333333328</v>
      </c>
      <c r="N150" s="14">
        <f t="shared" si="19"/>
        <v>7</v>
      </c>
      <c r="O150" s="14" t="s">
        <v>103</v>
      </c>
      <c r="P150" s="14">
        <f t="shared" si="20"/>
        <v>2017</v>
      </c>
      <c r="Q150">
        <v>1501736400</v>
      </c>
      <c r="R150" s="12">
        <f t="shared" si="21"/>
        <v>42950.208333333328</v>
      </c>
      <c r="S150">
        <f t="shared" si="22"/>
        <v>8</v>
      </c>
      <c r="T150" t="s">
        <v>39</v>
      </c>
      <c r="U150">
        <f t="shared" si="23"/>
        <v>2017</v>
      </c>
      <c r="V150" t="b">
        <v>0</v>
      </c>
      <c r="W150" t="b">
        <v>0</v>
      </c>
      <c r="X150" t="s">
        <v>88</v>
      </c>
      <c r="Y150" t="str" cm="1">
        <f t="array" ref="Y150:Z150">_xlfn.TEXTSPLIT(X150, "/")</f>
        <v>technology</v>
      </c>
      <c r="Z150" t="str">
        <v>wearables</v>
      </c>
    </row>
    <row r="151" spans="1:26" ht="15.6" x14ac:dyDescent="0.3">
      <c r="A151">
        <v>149</v>
      </c>
      <c r="B151" t="s">
        <v>376</v>
      </c>
      <c r="C151" s="3" t="s">
        <v>377</v>
      </c>
      <c r="D151" s="4">
        <v>6200</v>
      </c>
      <c r="E151" s="4">
        <v>13632</v>
      </c>
      <c r="F151" s="5">
        <f t="shared" si="17"/>
        <v>2.1987096774193549</v>
      </c>
      <c r="G151" t="s">
        <v>36</v>
      </c>
      <c r="H151">
        <v>195</v>
      </c>
      <c r="I151" s="4">
        <f t="shared" si="18"/>
        <v>69.907692307692301</v>
      </c>
      <c r="J151" t="s">
        <v>37</v>
      </c>
      <c r="K151" t="s">
        <v>38</v>
      </c>
      <c r="L151">
        <v>1357020000</v>
      </c>
      <c r="M151" s="9">
        <f t="shared" si="16"/>
        <v>41275.25</v>
      </c>
      <c r="N151" s="14">
        <f t="shared" si="19"/>
        <v>1</v>
      </c>
      <c r="O151" s="14" t="s">
        <v>51</v>
      </c>
      <c r="P151" s="14">
        <f t="shared" si="20"/>
        <v>2013</v>
      </c>
      <c r="Q151">
        <v>1361512800</v>
      </c>
      <c r="R151" s="12">
        <f t="shared" si="21"/>
        <v>41327.25</v>
      </c>
      <c r="S151">
        <f t="shared" si="22"/>
        <v>2</v>
      </c>
      <c r="T151" t="s">
        <v>91</v>
      </c>
      <c r="U151">
        <f t="shared" si="23"/>
        <v>2013</v>
      </c>
      <c r="V151" t="b">
        <v>0</v>
      </c>
      <c r="W151" t="b">
        <v>0</v>
      </c>
      <c r="X151" t="s">
        <v>81</v>
      </c>
      <c r="Y151" t="str" cm="1">
        <f t="array" ref="Y151:Z151">_xlfn.TEXTSPLIT(X151, "/")</f>
        <v>music</v>
      </c>
      <c r="Z151" t="str">
        <v>indie rock</v>
      </c>
    </row>
    <row r="152" spans="1:26" ht="15.6" x14ac:dyDescent="0.3">
      <c r="A152">
        <v>150</v>
      </c>
      <c r="B152" t="s">
        <v>378</v>
      </c>
      <c r="C152" s="3" t="s">
        <v>379</v>
      </c>
      <c r="D152" s="4">
        <v>100</v>
      </c>
      <c r="E152" s="4">
        <v>1</v>
      </c>
      <c r="F152" s="5">
        <f t="shared" si="17"/>
        <v>0.01</v>
      </c>
      <c r="G152" t="s">
        <v>28</v>
      </c>
      <c r="H152">
        <v>1</v>
      </c>
      <c r="I152" s="4">
        <f t="shared" si="18"/>
        <v>1</v>
      </c>
      <c r="J152" t="s">
        <v>37</v>
      </c>
      <c r="K152" t="s">
        <v>38</v>
      </c>
      <c r="L152">
        <v>1544940000</v>
      </c>
      <c r="M152" s="9">
        <f t="shared" si="16"/>
        <v>43450.25</v>
      </c>
      <c r="N152" s="14">
        <f t="shared" si="19"/>
        <v>12</v>
      </c>
      <c r="O152" s="14" t="s">
        <v>32</v>
      </c>
      <c r="P152" s="14">
        <f t="shared" si="20"/>
        <v>2018</v>
      </c>
      <c r="Q152">
        <v>1545026400</v>
      </c>
      <c r="R152" s="12">
        <f t="shared" si="21"/>
        <v>43451.25</v>
      </c>
      <c r="S152">
        <f t="shared" si="22"/>
        <v>12</v>
      </c>
      <c r="T152" t="s">
        <v>32</v>
      </c>
      <c r="U152">
        <f t="shared" si="23"/>
        <v>2018</v>
      </c>
      <c r="V152" t="b">
        <v>0</v>
      </c>
      <c r="W152" t="b">
        <v>0</v>
      </c>
      <c r="X152" t="s">
        <v>40</v>
      </c>
      <c r="Y152" t="str" cm="1">
        <f t="array" ref="Y152:Z152">_xlfn.TEXTSPLIT(X152, "/")</f>
        <v>music</v>
      </c>
      <c r="Z152" t="str">
        <v>rock</v>
      </c>
    </row>
    <row r="153" spans="1:26" ht="15.6" x14ac:dyDescent="0.3">
      <c r="A153">
        <v>151</v>
      </c>
      <c r="B153" t="s">
        <v>380</v>
      </c>
      <c r="C153" s="3" t="s">
        <v>381</v>
      </c>
      <c r="D153" s="4">
        <v>137200</v>
      </c>
      <c r="E153" s="4">
        <v>88037</v>
      </c>
      <c r="F153" s="5">
        <f t="shared" si="17"/>
        <v>0.64166909620991253</v>
      </c>
      <c r="G153" t="s">
        <v>28</v>
      </c>
      <c r="H153">
        <v>1467</v>
      </c>
      <c r="I153" s="4">
        <f t="shared" si="18"/>
        <v>60.011588275391958</v>
      </c>
      <c r="J153" t="s">
        <v>37</v>
      </c>
      <c r="K153" t="s">
        <v>38</v>
      </c>
      <c r="L153">
        <v>1402290000</v>
      </c>
      <c r="M153" s="9">
        <f t="shared" si="16"/>
        <v>41799.208333333336</v>
      </c>
      <c r="N153" s="14">
        <f t="shared" si="19"/>
        <v>6</v>
      </c>
      <c r="O153" s="14" t="s">
        <v>80</v>
      </c>
      <c r="P153" s="14">
        <f t="shared" si="20"/>
        <v>2014</v>
      </c>
      <c r="Q153">
        <v>1406696400</v>
      </c>
      <c r="R153" s="12">
        <f t="shared" si="21"/>
        <v>41850.208333333336</v>
      </c>
      <c r="S153">
        <f t="shared" si="22"/>
        <v>7</v>
      </c>
      <c r="T153" t="s">
        <v>103</v>
      </c>
      <c r="U153">
        <f t="shared" si="23"/>
        <v>2014</v>
      </c>
      <c r="V153" t="b">
        <v>0</v>
      </c>
      <c r="W153" t="b">
        <v>0</v>
      </c>
      <c r="X153" t="s">
        <v>69</v>
      </c>
      <c r="Y153" t="str" cm="1">
        <f t="array" ref="Y153:Z153">_xlfn.TEXTSPLIT(X153, "/")</f>
        <v>music</v>
      </c>
      <c r="Z153" t="str">
        <v>electric music</v>
      </c>
    </row>
    <row r="154" spans="1:26" ht="15.6" x14ac:dyDescent="0.3">
      <c r="A154">
        <v>152</v>
      </c>
      <c r="B154" t="s">
        <v>382</v>
      </c>
      <c r="C154" s="3" t="s">
        <v>383</v>
      </c>
      <c r="D154" s="4">
        <v>41500</v>
      </c>
      <c r="E154" s="4">
        <v>175573</v>
      </c>
      <c r="F154" s="5">
        <f t="shared" si="17"/>
        <v>4.2306746987951804</v>
      </c>
      <c r="G154" t="s">
        <v>36</v>
      </c>
      <c r="H154">
        <v>3376</v>
      </c>
      <c r="I154" s="4">
        <f t="shared" si="18"/>
        <v>52.006220379146917</v>
      </c>
      <c r="J154" t="s">
        <v>37</v>
      </c>
      <c r="K154" t="s">
        <v>38</v>
      </c>
      <c r="L154">
        <v>1487311200</v>
      </c>
      <c r="M154" s="9">
        <f t="shared" si="16"/>
        <v>42783.25</v>
      </c>
      <c r="N154" s="14">
        <f t="shared" si="19"/>
        <v>2</v>
      </c>
      <c r="O154" s="14" t="s">
        <v>91</v>
      </c>
      <c r="P154" s="14">
        <f t="shared" si="20"/>
        <v>2017</v>
      </c>
      <c r="Q154">
        <v>1487916000</v>
      </c>
      <c r="R154" s="12">
        <f t="shared" si="21"/>
        <v>42790.25</v>
      </c>
      <c r="S154">
        <f t="shared" si="22"/>
        <v>2</v>
      </c>
      <c r="T154" t="s">
        <v>91</v>
      </c>
      <c r="U154">
        <f t="shared" si="23"/>
        <v>2017</v>
      </c>
      <c r="V154" t="b">
        <v>0</v>
      </c>
      <c r="W154" t="b">
        <v>0</v>
      </c>
      <c r="X154" t="s">
        <v>81</v>
      </c>
      <c r="Y154" t="str" cm="1">
        <f t="array" ref="Y154:Z154">_xlfn.TEXTSPLIT(X154, "/")</f>
        <v>music</v>
      </c>
      <c r="Z154" t="str">
        <v>indie rock</v>
      </c>
    </row>
    <row r="155" spans="1:26" ht="15.6" x14ac:dyDescent="0.3">
      <c r="A155">
        <v>153</v>
      </c>
      <c r="B155" t="s">
        <v>384</v>
      </c>
      <c r="C155" s="3" t="s">
        <v>385</v>
      </c>
      <c r="D155" s="4">
        <v>189400</v>
      </c>
      <c r="E155" s="4">
        <v>176112</v>
      </c>
      <c r="F155" s="5">
        <f t="shared" si="17"/>
        <v>0.92984160506863778</v>
      </c>
      <c r="G155" t="s">
        <v>28</v>
      </c>
      <c r="H155">
        <v>5681</v>
      </c>
      <c r="I155" s="4">
        <f t="shared" si="18"/>
        <v>31.000176025347649</v>
      </c>
      <c r="J155" t="s">
        <v>37</v>
      </c>
      <c r="K155" t="s">
        <v>38</v>
      </c>
      <c r="L155">
        <v>1350622800</v>
      </c>
      <c r="M155" s="9">
        <f t="shared" si="16"/>
        <v>41201.208333333336</v>
      </c>
      <c r="N155" s="14">
        <f t="shared" si="19"/>
        <v>10</v>
      </c>
      <c r="O155" s="14" t="s">
        <v>72</v>
      </c>
      <c r="P155" s="14">
        <f t="shared" si="20"/>
        <v>2012</v>
      </c>
      <c r="Q155">
        <v>1351141200</v>
      </c>
      <c r="R155" s="12">
        <f t="shared" si="21"/>
        <v>41207.208333333336</v>
      </c>
      <c r="S155">
        <f t="shared" si="22"/>
        <v>10</v>
      </c>
      <c r="T155" t="s">
        <v>72</v>
      </c>
      <c r="U155">
        <f t="shared" si="23"/>
        <v>2012</v>
      </c>
      <c r="V155" t="b">
        <v>0</v>
      </c>
      <c r="W155" t="b">
        <v>0</v>
      </c>
      <c r="X155" t="s">
        <v>52</v>
      </c>
      <c r="Y155" t="str" cm="1">
        <f t="array" ref="Y155:Z155">_xlfn.TEXTSPLIT(X155, "/")</f>
        <v>theater</v>
      </c>
      <c r="Z155" t="str">
        <v>plays</v>
      </c>
    </row>
    <row r="156" spans="1:26" ht="15.6" x14ac:dyDescent="0.3">
      <c r="A156">
        <v>154</v>
      </c>
      <c r="B156" t="s">
        <v>386</v>
      </c>
      <c r="C156" s="3" t="s">
        <v>387</v>
      </c>
      <c r="D156" s="4">
        <v>171300</v>
      </c>
      <c r="E156" s="4">
        <v>100650</v>
      </c>
      <c r="F156" s="5">
        <f t="shared" si="17"/>
        <v>0.58756567425569173</v>
      </c>
      <c r="G156" t="s">
        <v>28</v>
      </c>
      <c r="H156">
        <v>1059</v>
      </c>
      <c r="I156" s="4">
        <f t="shared" si="18"/>
        <v>95.042492917847028</v>
      </c>
      <c r="J156" t="s">
        <v>37</v>
      </c>
      <c r="K156" t="s">
        <v>38</v>
      </c>
      <c r="L156">
        <v>1463029200</v>
      </c>
      <c r="M156" s="9">
        <f t="shared" si="16"/>
        <v>42502.208333333328</v>
      </c>
      <c r="N156" s="14">
        <f t="shared" si="19"/>
        <v>5</v>
      </c>
      <c r="O156" s="14" t="s">
        <v>114</v>
      </c>
      <c r="P156" s="14">
        <f t="shared" si="20"/>
        <v>2016</v>
      </c>
      <c r="Q156">
        <v>1465016400</v>
      </c>
      <c r="R156" s="12">
        <f t="shared" si="21"/>
        <v>42525.208333333328</v>
      </c>
      <c r="S156">
        <f t="shared" si="22"/>
        <v>6</v>
      </c>
      <c r="T156" t="s">
        <v>80</v>
      </c>
      <c r="U156">
        <f t="shared" si="23"/>
        <v>2016</v>
      </c>
      <c r="V156" t="b">
        <v>0</v>
      </c>
      <c r="W156" t="b">
        <v>1</v>
      </c>
      <c r="X156" t="s">
        <v>81</v>
      </c>
      <c r="Y156" t="str" cm="1">
        <f t="array" ref="Y156:Z156">_xlfn.TEXTSPLIT(X156, "/")</f>
        <v>music</v>
      </c>
      <c r="Z156" t="str">
        <v>indie rock</v>
      </c>
    </row>
    <row r="157" spans="1:26" ht="15.6" x14ac:dyDescent="0.3">
      <c r="A157">
        <v>155</v>
      </c>
      <c r="B157" t="s">
        <v>388</v>
      </c>
      <c r="C157" s="3" t="s">
        <v>389</v>
      </c>
      <c r="D157" s="4">
        <v>139500</v>
      </c>
      <c r="E157" s="4">
        <v>90706</v>
      </c>
      <c r="F157" s="5">
        <f t="shared" si="17"/>
        <v>0.65022222222222226</v>
      </c>
      <c r="G157" t="s">
        <v>28</v>
      </c>
      <c r="H157">
        <v>1194</v>
      </c>
      <c r="I157" s="4">
        <f t="shared" si="18"/>
        <v>75.968174204355108</v>
      </c>
      <c r="J157" t="s">
        <v>37</v>
      </c>
      <c r="K157" t="s">
        <v>38</v>
      </c>
      <c r="L157">
        <v>1269493200</v>
      </c>
      <c r="M157" s="9">
        <f t="shared" si="16"/>
        <v>40262.208333333336</v>
      </c>
      <c r="N157" s="14">
        <f t="shared" si="19"/>
        <v>3</v>
      </c>
      <c r="O157" s="14" t="s">
        <v>84</v>
      </c>
      <c r="P157" s="14">
        <f t="shared" si="20"/>
        <v>2010</v>
      </c>
      <c r="Q157">
        <v>1270789200</v>
      </c>
      <c r="R157" s="12">
        <f t="shared" si="21"/>
        <v>40277.208333333336</v>
      </c>
      <c r="S157">
        <f t="shared" si="22"/>
        <v>4</v>
      </c>
      <c r="T157" t="s">
        <v>85</v>
      </c>
      <c r="U157">
        <f t="shared" si="23"/>
        <v>2010</v>
      </c>
      <c r="V157" t="b">
        <v>0</v>
      </c>
      <c r="W157" t="b">
        <v>0</v>
      </c>
      <c r="X157" t="s">
        <v>52</v>
      </c>
      <c r="Y157" t="str" cm="1">
        <f t="array" ref="Y157:Z157">_xlfn.TEXTSPLIT(X157, "/")</f>
        <v>theater</v>
      </c>
      <c r="Z157" t="str">
        <v>plays</v>
      </c>
    </row>
    <row r="158" spans="1:26" ht="15.6" x14ac:dyDescent="0.3">
      <c r="A158">
        <v>156</v>
      </c>
      <c r="B158" t="s">
        <v>390</v>
      </c>
      <c r="C158" s="3" t="s">
        <v>391</v>
      </c>
      <c r="D158" s="4">
        <v>36400</v>
      </c>
      <c r="E158" s="4">
        <v>26914</v>
      </c>
      <c r="F158" s="5">
        <f t="shared" si="17"/>
        <v>0.73939560439560437</v>
      </c>
      <c r="G158" t="s">
        <v>98</v>
      </c>
      <c r="H158">
        <v>379</v>
      </c>
      <c r="I158" s="4">
        <f t="shared" si="18"/>
        <v>71.013192612137203</v>
      </c>
      <c r="J158" t="s">
        <v>43</v>
      </c>
      <c r="K158" t="s">
        <v>44</v>
      </c>
      <c r="L158">
        <v>1570251600</v>
      </c>
      <c r="M158" s="9">
        <f t="shared" si="16"/>
        <v>43743.208333333328</v>
      </c>
      <c r="N158" s="14">
        <f t="shared" si="19"/>
        <v>10</v>
      </c>
      <c r="O158" s="14" t="s">
        <v>72</v>
      </c>
      <c r="P158" s="14">
        <f t="shared" si="20"/>
        <v>2019</v>
      </c>
      <c r="Q158">
        <v>1572325200</v>
      </c>
      <c r="R158" s="12">
        <f t="shared" si="21"/>
        <v>43767.208333333328</v>
      </c>
      <c r="S158">
        <f t="shared" si="22"/>
        <v>10</v>
      </c>
      <c r="T158" t="s">
        <v>72</v>
      </c>
      <c r="U158">
        <f t="shared" si="23"/>
        <v>2019</v>
      </c>
      <c r="V158" t="b">
        <v>0</v>
      </c>
      <c r="W158" t="b">
        <v>0</v>
      </c>
      <c r="X158" t="s">
        <v>40</v>
      </c>
      <c r="Y158" t="str" cm="1">
        <f t="array" ref="Y158:Z158">_xlfn.TEXTSPLIT(X158, "/")</f>
        <v>music</v>
      </c>
      <c r="Z158" t="str">
        <v>rock</v>
      </c>
    </row>
    <row r="159" spans="1:26" ht="15.6" x14ac:dyDescent="0.3">
      <c r="A159">
        <v>157</v>
      </c>
      <c r="B159" t="s">
        <v>392</v>
      </c>
      <c r="C159" s="3" t="s">
        <v>393</v>
      </c>
      <c r="D159" s="4">
        <v>4200</v>
      </c>
      <c r="E159" s="4">
        <v>2212</v>
      </c>
      <c r="F159" s="5">
        <f t="shared" si="17"/>
        <v>0.52666666666666662</v>
      </c>
      <c r="G159" t="s">
        <v>28</v>
      </c>
      <c r="H159">
        <v>30</v>
      </c>
      <c r="I159" s="4">
        <f t="shared" si="18"/>
        <v>73.733333333333334</v>
      </c>
      <c r="J159" t="s">
        <v>43</v>
      </c>
      <c r="K159" t="s">
        <v>44</v>
      </c>
      <c r="L159">
        <v>1388383200</v>
      </c>
      <c r="M159" s="9">
        <f t="shared" si="16"/>
        <v>41638.25</v>
      </c>
      <c r="N159" s="14">
        <f t="shared" si="19"/>
        <v>12</v>
      </c>
      <c r="O159" s="14" t="s">
        <v>32</v>
      </c>
      <c r="P159" s="14">
        <f t="shared" si="20"/>
        <v>2013</v>
      </c>
      <c r="Q159">
        <v>1389420000</v>
      </c>
      <c r="R159" s="12">
        <f t="shared" si="21"/>
        <v>41650.25</v>
      </c>
      <c r="S159">
        <f t="shared" si="22"/>
        <v>1</v>
      </c>
      <c r="T159" t="s">
        <v>51</v>
      </c>
      <c r="U159">
        <f t="shared" si="23"/>
        <v>2014</v>
      </c>
      <c r="V159" t="b">
        <v>0</v>
      </c>
      <c r="W159" t="b">
        <v>0</v>
      </c>
      <c r="X159" t="s">
        <v>148</v>
      </c>
      <c r="Y159" t="str" cm="1">
        <f t="array" ref="Y159:Z159">_xlfn.TEXTSPLIT(X159, "/")</f>
        <v>photography</v>
      </c>
      <c r="Z159" t="str">
        <v>photography books</v>
      </c>
    </row>
    <row r="160" spans="1:26" ht="15.6" x14ac:dyDescent="0.3">
      <c r="A160">
        <v>158</v>
      </c>
      <c r="B160" t="s">
        <v>394</v>
      </c>
      <c r="C160" s="3" t="s">
        <v>395</v>
      </c>
      <c r="D160" s="4">
        <v>2100</v>
      </c>
      <c r="E160" s="4">
        <v>4640</v>
      </c>
      <c r="F160" s="5">
        <f t="shared" si="17"/>
        <v>2.2095238095238097</v>
      </c>
      <c r="G160" t="s">
        <v>36</v>
      </c>
      <c r="H160">
        <v>41</v>
      </c>
      <c r="I160" s="4">
        <f t="shared" si="18"/>
        <v>113.17073170731707</v>
      </c>
      <c r="J160" t="s">
        <v>37</v>
      </c>
      <c r="K160" t="s">
        <v>38</v>
      </c>
      <c r="L160">
        <v>1449554400</v>
      </c>
      <c r="M160" s="9">
        <f t="shared" si="16"/>
        <v>42346.25</v>
      </c>
      <c r="N160" s="14">
        <f t="shared" si="19"/>
        <v>12</v>
      </c>
      <c r="O160" s="14" t="s">
        <v>32</v>
      </c>
      <c r="P160" s="14">
        <f t="shared" si="20"/>
        <v>2015</v>
      </c>
      <c r="Q160">
        <v>1449640800</v>
      </c>
      <c r="R160" s="12">
        <f t="shared" si="21"/>
        <v>42347.25</v>
      </c>
      <c r="S160">
        <f t="shared" si="22"/>
        <v>12</v>
      </c>
      <c r="T160" t="s">
        <v>32</v>
      </c>
      <c r="U160">
        <f t="shared" si="23"/>
        <v>2015</v>
      </c>
      <c r="V160" t="b">
        <v>0</v>
      </c>
      <c r="W160" t="b">
        <v>0</v>
      </c>
      <c r="X160" t="s">
        <v>40</v>
      </c>
      <c r="Y160" t="str" cm="1">
        <f t="array" ref="Y160:Z160">_xlfn.TEXTSPLIT(X160, "/")</f>
        <v>music</v>
      </c>
      <c r="Z160" t="str">
        <v>rock</v>
      </c>
    </row>
    <row r="161" spans="1:26" ht="15.6" x14ac:dyDescent="0.3">
      <c r="A161">
        <v>159</v>
      </c>
      <c r="B161" t="s">
        <v>396</v>
      </c>
      <c r="C161" s="3" t="s">
        <v>397</v>
      </c>
      <c r="D161" s="4">
        <v>191200</v>
      </c>
      <c r="E161" s="4">
        <v>191222</v>
      </c>
      <c r="F161" s="5">
        <f t="shared" si="17"/>
        <v>1.0001150627615063</v>
      </c>
      <c r="G161" t="s">
        <v>36</v>
      </c>
      <c r="H161">
        <v>1821</v>
      </c>
      <c r="I161" s="4">
        <f t="shared" si="18"/>
        <v>105.00933552992861</v>
      </c>
      <c r="J161" t="s">
        <v>37</v>
      </c>
      <c r="K161" t="s">
        <v>38</v>
      </c>
      <c r="L161">
        <v>1553662800</v>
      </c>
      <c r="M161" s="9">
        <f t="shared" si="16"/>
        <v>43551.208333333328</v>
      </c>
      <c r="N161" s="14">
        <f t="shared" si="19"/>
        <v>3</v>
      </c>
      <c r="O161" s="14" t="s">
        <v>84</v>
      </c>
      <c r="P161" s="14">
        <f t="shared" si="20"/>
        <v>2019</v>
      </c>
      <c r="Q161">
        <v>1555218000</v>
      </c>
      <c r="R161" s="12">
        <f t="shared" si="21"/>
        <v>43569.208333333328</v>
      </c>
      <c r="S161">
        <f t="shared" si="22"/>
        <v>4</v>
      </c>
      <c r="T161" t="s">
        <v>85</v>
      </c>
      <c r="U161">
        <f t="shared" si="23"/>
        <v>2019</v>
      </c>
      <c r="V161" t="b">
        <v>0</v>
      </c>
      <c r="W161" t="b">
        <v>1</v>
      </c>
      <c r="X161" t="s">
        <v>52</v>
      </c>
      <c r="Y161" t="str" cm="1">
        <f t="array" ref="Y161:Z161">_xlfn.TEXTSPLIT(X161, "/")</f>
        <v>theater</v>
      </c>
      <c r="Z161" t="str">
        <v>plays</v>
      </c>
    </row>
    <row r="162" spans="1:26" ht="15.6" x14ac:dyDescent="0.3">
      <c r="A162">
        <v>160</v>
      </c>
      <c r="B162" t="s">
        <v>398</v>
      </c>
      <c r="C162" s="3" t="s">
        <v>399</v>
      </c>
      <c r="D162" s="4">
        <v>8000</v>
      </c>
      <c r="E162" s="4">
        <v>12985</v>
      </c>
      <c r="F162" s="5">
        <f t="shared" si="17"/>
        <v>1.6231249999999999</v>
      </c>
      <c r="G162" t="s">
        <v>36</v>
      </c>
      <c r="H162">
        <v>164</v>
      </c>
      <c r="I162" s="4">
        <f t="shared" si="18"/>
        <v>79.176829268292678</v>
      </c>
      <c r="J162" t="s">
        <v>37</v>
      </c>
      <c r="K162" t="s">
        <v>38</v>
      </c>
      <c r="L162">
        <v>1556341200</v>
      </c>
      <c r="M162" s="9">
        <f t="shared" si="16"/>
        <v>43582.208333333328</v>
      </c>
      <c r="N162" s="14">
        <f t="shared" si="19"/>
        <v>4</v>
      </c>
      <c r="O162" s="14" t="s">
        <v>85</v>
      </c>
      <c r="P162" s="14">
        <f t="shared" si="20"/>
        <v>2019</v>
      </c>
      <c r="Q162">
        <v>1557723600</v>
      </c>
      <c r="R162" s="12">
        <f t="shared" si="21"/>
        <v>43598.208333333328</v>
      </c>
      <c r="S162">
        <f t="shared" si="22"/>
        <v>5</v>
      </c>
      <c r="T162" t="s">
        <v>114</v>
      </c>
      <c r="U162">
        <f t="shared" si="23"/>
        <v>2019</v>
      </c>
      <c r="V162" t="b">
        <v>0</v>
      </c>
      <c r="W162" t="b">
        <v>0</v>
      </c>
      <c r="X162" t="s">
        <v>88</v>
      </c>
      <c r="Y162" t="str" cm="1">
        <f t="array" ref="Y162:Z162">_xlfn.TEXTSPLIT(X162, "/")</f>
        <v>technology</v>
      </c>
      <c r="Z162" t="str">
        <v>wearables</v>
      </c>
    </row>
    <row r="163" spans="1:26" ht="31.2" x14ac:dyDescent="0.3">
      <c r="A163">
        <v>161</v>
      </c>
      <c r="B163" t="s">
        <v>400</v>
      </c>
      <c r="C163" s="3" t="s">
        <v>401</v>
      </c>
      <c r="D163" s="4">
        <v>5500</v>
      </c>
      <c r="E163" s="4">
        <v>4300</v>
      </c>
      <c r="F163" s="5">
        <f t="shared" si="17"/>
        <v>0.78181818181818186</v>
      </c>
      <c r="G163" t="s">
        <v>28</v>
      </c>
      <c r="H163">
        <v>75</v>
      </c>
      <c r="I163" s="4">
        <f t="shared" si="18"/>
        <v>57.333333333333336</v>
      </c>
      <c r="J163" t="s">
        <v>37</v>
      </c>
      <c r="K163" t="s">
        <v>38</v>
      </c>
      <c r="L163">
        <v>1442984400</v>
      </c>
      <c r="M163" s="9">
        <f t="shared" si="16"/>
        <v>42270.208333333328</v>
      </c>
      <c r="N163" s="14">
        <f t="shared" si="19"/>
        <v>9</v>
      </c>
      <c r="O163" s="14" t="s">
        <v>48</v>
      </c>
      <c r="P163" s="14">
        <f t="shared" si="20"/>
        <v>2015</v>
      </c>
      <c r="Q163">
        <v>1443502800</v>
      </c>
      <c r="R163" s="12">
        <f t="shared" si="21"/>
        <v>42276.208333333328</v>
      </c>
      <c r="S163">
        <f t="shared" si="22"/>
        <v>9</v>
      </c>
      <c r="T163" t="s">
        <v>48</v>
      </c>
      <c r="U163">
        <f t="shared" si="23"/>
        <v>2015</v>
      </c>
      <c r="V163" t="b">
        <v>0</v>
      </c>
      <c r="W163" t="b">
        <v>1</v>
      </c>
      <c r="X163" t="s">
        <v>45</v>
      </c>
      <c r="Y163" t="str" cm="1">
        <f t="array" ref="Y163:Z163">_xlfn.TEXTSPLIT(X163, "/")</f>
        <v>technology</v>
      </c>
      <c r="Z163" t="str">
        <v>web</v>
      </c>
    </row>
    <row r="164" spans="1:26" ht="31.2" x14ac:dyDescent="0.3">
      <c r="A164">
        <v>162</v>
      </c>
      <c r="B164" t="s">
        <v>402</v>
      </c>
      <c r="C164" s="3" t="s">
        <v>403</v>
      </c>
      <c r="D164" s="4">
        <v>6100</v>
      </c>
      <c r="E164" s="4">
        <v>9134</v>
      </c>
      <c r="F164" s="5">
        <f t="shared" si="17"/>
        <v>1.4973770491803278</v>
      </c>
      <c r="G164" t="s">
        <v>36</v>
      </c>
      <c r="H164">
        <v>157</v>
      </c>
      <c r="I164" s="4">
        <f t="shared" si="18"/>
        <v>58.178343949044589</v>
      </c>
      <c r="J164" t="s">
        <v>124</v>
      </c>
      <c r="K164" t="s">
        <v>125</v>
      </c>
      <c r="L164">
        <v>1544248800</v>
      </c>
      <c r="M164" s="9">
        <f t="shared" si="16"/>
        <v>43442.25</v>
      </c>
      <c r="N164" s="14">
        <f t="shared" si="19"/>
        <v>12</v>
      </c>
      <c r="O164" s="14" t="s">
        <v>32</v>
      </c>
      <c r="P164" s="14">
        <f t="shared" si="20"/>
        <v>2018</v>
      </c>
      <c r="Q164">
        <v>1546840800</v>
      </c>
      <c r="R164" s="12">
        <f t="shared" si="21"/>
        <v>43472.25</v>
      </c>
      <c r="S164">
        <f t="shared" si="22"/>
        <v>1</v>
      </c>
      <c r="T164" t="s">
        <v>51</v>
      </c>
      <c r="U164">
        <f t="shared" si="23"/>
        <v>2019</v>
      </c>
      <c r="V164" t="b">
        <v>0</v>
      </c>
      <c r="W164" t="b">
        <v>0</v>
      </c>
      <c r="X164" t="s">
        <v>40</v>
      </c>
      <c r="Y164" t="str" cm="1">
        <f t="array" ref="Y164:Z164">_xlfn.TEXTSPLIT(X164, "/")</f>
        <v>music</v>
      </c>
      <c r="Z164" t="str">
        <v>rock</v>
      </c>
    </row>
    <row r="165" spans="1:26" ht="15.6" x14ac:dyDescent="0.3">
      <c r="A165">
        <v>163</v>
      </c>
      <c r="B165" t="s">
        <v>404</v>
      </c>
      <c r="C165" s="3" t="s">
        <v>405</v>
      </c>
      <c r="D165" s="4">
        <v>3500</v>
      </c>
      <c r="E165" s="4">
        <v>8864</v>
      </c>
      <c r="F165" s="5">
        <f t="shared" si="17"/>
        <v>2.5325714285714285</v>
      </c>
      <c r="G165" t="s">
        <v>36</v>
      </c>
      <c r="H165">
        <v>246</v>
      </c>
      <c r="I165" s="4">
        <f t="shared" si="18"/>
        <v>36.032520325203251</v>
      </c>
      <c r="J165" t="s">
        <v>37</v>
      </c>
      <c r="K165" t="s">
        <v>38</v>
      </c>
      <c r="L165">
        <v>1508475600</v>
      </c>
      <c r="M165" s="9">
        <f t="shared" si="16"/>
        <v>43028.208333333328</v>
      </c>
      <c r="N165" s="14">
        <f t="shared" si="19"/>
        <v>10</v>
      </c>
      <c r="O165" s="14" t="s">
        <v>72</v>
      </c>
      <c r="P165" s="14">
        <f t="shared" si="20"/>
        <v>2017</v>
      </c>
      <c r="Q165">
        <v>1512712800</v>
      </c>
      <c r="R165" s="12">
        <f t="shared" si="21"/>
        <v>43077.25</v>
      </c>
      <c r="S165">
        <f t="shared" si="22"/>
        <v>12</v>
      </c>
      <c r="T165" t="s">
        <v>32</v>
      </c>
      <c r="U165">
        <f t="shared" si="23"/>
        <v>2017</v>
      </c>
      <c r="V165" t="b">
        <v>0</v>
      </c>
      <c r="W165" t="b">
        <v>1</v>
      </c>
      <c r="X165" t="s">
        <v>148</v>
      </c>
      <c r="Y165" t="str" cm="1">
        <f t="array" ref="Y165:Z165">_xlfn.TEXTSPLIT(X165, "/")</f>
        <v>photography</v>
      </c>
      <c r="Z165" t="str">
        <v>photography books</v>
      </c>
    </row>
    <row r="166" spans="1:26" ht="15.6" x14ac:dyDescent="0.3">
      <c r="A166">
        <v>164</v>
      </c>
      <c r="B166" t="s">
        <v>406</v>
      </c>
      <c r="C166" s="3" t="s">
        <v>407</v>
      </c>
      <c r="D166" s="4">
        <v>150500</v>
      </c>
      <c r="E166" s="4">
        <v>150755</v>
      </c>
      <c r="F166" s="5">
        <f t="shared" si="17"/>
        <v>1.0016943521594683</v>
      </c>
      <c r="G166" t="s">
        <v>36</v>
      </c>
      <c r="H166">
        <v>1396</v>
      </c>
      <c r="I166" s="4">
        <f t="shared" si="18"/>
        <v>107.99068767908309</v>
      </c>
      <c r="J166" t="s">
        <v>37</v>
      </c>
      <c r="K166" t="s">
        <v>38</v>
      </c>
      <c r="L166">
        <v>1507438800</v>
      </c>
      <c r="M166" s="9">
        <f t="shared" si="16"/>
        <v>43016.208333333328</v>
      </c>
      <c r="N166" s="14">
        <f t="shared" si="19"/>
        <v>10</v>
      </c>
      <c r="O166" s="14" t="s">
        <v>72</v>
      </c>
      <c r="P166" s="14">
        <f t="shared" si="20"/>
        <v>2017</v>
      </c>
      <c r="Q166">
        <v>1507525200</v>
      </c>
      <c r="R166" s="12">
        <f t="shared" si="21"/>
        <v>43017.208333333328</v>
      </c>
      <c r="S166">
        <f t="shared" si="22"/>
        <v>10</v>
      </c>
      <c r="T166" t="s">
        <v>72</v>
      </c>
      <c r="U166">
        <f t="shared" si="23"/>
        <v>2017</v>
      </c>
      <c r="V166" t="b">
        <v>0</v>
      </c>
      <c r="W166" t="b">
        <v>0</v>
      </c>
      <c r="X166" t="s">
        <v>52</v>
      </c>
      <c r="Y166" t="str" cm="1">
        <f t="array" ref="Y166:Z166">_xlfn.TEXTSPLIT(X166, "/")</f>
        <v>theater</v>
      </c>
      <c r="Z166" t="str">
        <v>plays</v>
      </c>
    </row>
    <row r="167" spans="1:26" ht="15.6" x14ac:dyDescent="0.3">
      <c r="A167">
        <v>165</v>
      </c>
      <c r="B167" t="s">
        <v>408</v>
      </c>
      <c r="C167" s="3" t="s">
        <v>409</v>
      </c>
      <c r="D167" s="4">
        <v>90400</v>
      </c>
      <c r="E167" s="4">
        <v>110279</v>
      </c>
      <c r="F167" s="5">
        <f t="shared" si="17"/>
        <v>1.2199004424778761</v>
      </c>
      <c r="G167" t="s">
        <v>36</v>
      </c>
      <c r="H167">
        <v>2506</v>
      </c>
      <c r="I167" s="4">
        <f t="shared" si="18"/>
        <v>44.005985634477256</v>
      </c>
      <c r="J167" t="s">
        <v>37</v>
      </c>
      <c r="K167" t="s">
        <v>38</v>
      </c>
      <c r="L167">
        <v>1501563600</v>
      </c>
      <c r="M167" s="9">
        <f t="shared" si="16"/>
        <v>42948.208333333328</v>
      </c>
      <c r="N167" s="14">
        <f t="shared" si="19"/>
        <v>8</v>
      </c>
      <c r="O167" s="14" t="s">
        <v>39</v>
      </c>
      <c r="P167" s="14">
        <f t="shared" si="20"/>
        <v>2017</v>
      </c>
      <c r="Q167">
        <v>1504328400</v>
      </c>
      <c r="R167" s="12">
        <f t="shared" si="21"/>
        <v>42980.208333333328</v>
      </c>
      <c r="S167">
        <f t="shared" si="22"/>
        <v>9</v>
      </c>
      <c r="T167" t="s">
        <v>48</v>
      </c>
      <c r="U167">
        <f t="shared" si="23"/>
        <v>2017</v>
      </c>
      <c r="V167" t="b">
        <v>0</v>
      </c>
      <c r="W167" t="b">
        <v>0</v>
      </c>
      <c r="X167" t="s">
        <v>45</v>
      </c>
      <c r="Y167" t="str" cm="1">
        <f t="array" ref="Y167:Z167">_xlfn.TEXTSPLIT(X167, "/")</f>
        <v>technology</v>
      </c>
      <c r="Z167" t="str">
        <v>web</v>
      </c>
    </row>
    <row r="168" spans="1:26" ht="15.6" x14ac:dyDescent="0.3">
      <c r="A168">
        <v>166</v>
      </c>
      <c r="B168" t="s">
        <v>410</v>
      </c>
      <c r="C168" s="3" t="s">
        <v>411</v>
      </c>
      <c r="D168" s="4">
        <v>9800</v>
      </c>
      <c r="E168" s="4">
        <v>13439</v>
      </c>
      <c r="F168" s="5">
        <f t="shared" si="17"/>
        <v>1.3713265306122449</v>
      </c>
      <c r="G168" t="s">
        <v>36</v>
      </c>
      <c r="H168">
        <v>244</v>
      </c>
      <c r="I168" s="4">
        <f t="shared" si="18"/>
        <v>55.077868852459019</v>
      </c>
      <c r="J168" t="s">
        <v>37</v>
      </c>
      <c r="K168" t="s">
        <v>38</v>
      </c>
      <c r="L168">
        <v>1292997600</v>
      </c>
      <c r="M168" s="9">
        <f t="shared" si="16"/>
        <v>40534.25</v>
      </c>
      <c r="N168" s="14">
        <f t="shared" si="19"/>
        <v>12</v>
      </c>
      <c r="O168" s="14" t="s">
        <v>32</v>
      </c>
      <c r="P168" s="14">
        <f t="shared" si="20"/>
        <v>2010</v>
      </c>
      <c r="Q168">
        <v>1293343200</v>
      </c>
      <c r="R168" s="12">
        <f t="shared" si="21"/>
        <v>40538.25</v>
      </c>
      <c r="S168">
        <f t="shared" si="22"/>
        <v>12</v>
      </c>
      <c r="T168" t="s">
        <v>32</v>
      </c>
      <c r="U168">
        <f t="shared" si="23"/>
        <v>2010</v>
      </c>
      <c r="V168" t="b">
        <v>0</v>
      </c>
      <c r="W168" t="b">
        <v>0</v>
      </c>
      <c r="X168" t="s">
        <v>148</v>
      </c>
      <c r="Y168" t="str" cm="1">
        <f t="array" ref="Y168:Z168">_xlfn.TEXTSPLIT(X168, "/")</f>
        <v>photography</v>
      </c>
      <c r="Z168" t="str">
        <v>photography books</v>
      </c>
    </row>
    <row r="169" spans="1:26" ht="15.6" x14ac:dyDescent="0.3">
      <c r="A169">
        <v>167</v>
      </c>
      <c r="B169" t="s">
        <v>412</v>
      </c>
      <c r="C169" s="3" t="s">
        <v>413</v>
      </c>
      <c r="D169" s="4">
        <v>2600</v>
      </c>
      <c r="E169" s="4">
        <v>10804</v>
      </c>
      <c r="F169" s="5">
        <f t="shared" si="17"/>
        <v>4.155384615384615</v>
      </c>
      <c r="G169" t="s">
        <v>36</v>
      </c>
      <c r="H169">
        <v>146</v>
      </c>
      <c r="I169" s="4">
        <f t="shared" si="18"/>
        <v>74</v>
      </c>
      <c r="J169" t="s">
        <v>43</v>
      </c>
      <c r="K169" t="s">
        <v>44</v>
      </c>
      <c r="L169">
        <v>1370840400</v>
      </c>
      <c r="M169" s="9">
        <f t="shared" si="16"/>
        <v>41435.208333333336</v>
      </c>
      <c r="N169" s="14">
        <f t="shared" si="19"/>
        <v>6</v>
      </c>
      <c r="O169" s="14" t="s">
        <v>80</v>
      </c>
      <c r="P169" s="14">
        <f t="shared" si="20"/>
        <v>2013</v>
      </c>
      <c r="Q169">
        <v>1371704400</v>
      </c>
      <c r="R169" s="12">
        <f t="shared" si="21"/>
        <v>41445.208333333336</v>
      </c>
      <c r="S169">
        <f t="shared" si="22"/>
        <v>6</v>
      </c>
      <c r="T169" t="s">
        <v>80</v>
      </c>
      <c r="U169">
        <f t="shared" si="23"/>
        <v>2013</v>
      </c>
      <c r="V169" t="b">
        <v>0</v>
      </c>
      <c r="W169" t="b">
        <v>0</v>
      </c>
      <c r="X169" t="s">
        <v>52</v>
      </c>
      <c r="Y169" t="str" cm="1">
        <f t="array" ref="Y169:Z169">_xlfn.TEXTSPLIT(X169, "/")</f>
        <v>theater</v>
      </c>
      <c r="Z169" t="str">
        <v>plays</v>
      </c>
    </row>
    <row r="170" spans="1:26" ht="15.6" x14ac:dyDescent="0.3">
      <c r="A170">
        <v>168</v>
      </c>
      <c r="B170" t="s">
        <v>414</v>
      </c>
      <c r="C170" s="3" t="s">
        <v>415</v>
      </c>
      <c r="D170" s="4">
        <v>128100</v>
      </c>
      <c r="E170" s="4">
        <v>40107</v>
      </c>
      <c r="F170" s="5">
        <f t="shared" si="17"/>
        <v>0.3130913348946136</v>
      </c>
      <c r="G170" t="s">
        <v>28</v>
      </c>
      <c r="H170">
        <v>955</v>
      </c>
      <c r="I170" s="4">
        <f t="shared" si="18"/>
        <v>41.996858638743454</v>
      </c>
      <c r="J170" t="s">
        <v>55</v>
      </c>
      <c r="K170" t="s">
        <v>56</v>
      </c>
      <c r="L170">
        <v>1550815200</v>
      </c>
      <c r="M170" s="9">
        <f t="shared" si="16"/>
        <v>43518.25</v>
      </c>
      <c r="N170" s="14">
        <f t="shared" si="19"/>
        <v>2</v>
      </c>
      <c r="O170" s="14" t="s">
        <v>91</v>
      </c>
      <c r="P170" s="14">
        <f t="shared" si="20"/>
        <v>2019</v>
      </c>
      <c r="Q170">
        <v>1552798800</v>
      </c>
      <c r="R170" s="12">
        <f t="shared" si="21"/>
        <v>43541.208333333328</v>
      </c>
      <c r="S170">
        <f t="shared" si="22"/>
        <v>3</v>
      </c>
      <c r="T170" t="s">
        <v>84</v>
      </c>
      <c r="U170">
        <f t="shared" si="23"/>
        <v>2019</v>
      </c>
      <c r="V170" t="b">
        <v>0</v>
      </c>
      <c r="W170" t="b">
        <v>1</v>
      </c>
      <c r="X170" t="s">
        <v>81</v>
      </c>
      <c r="Y170" t="str" cm="1">
        <f t="array" ref="Y170:Z170">_xlfn.TEXTSPLIT(X170, "/")</f>
        <v>music</v>
      </c>
      <c r="Z170" t="str">
        <v>indie rock</v>
      </c>
    </row>
    <row r="171" spans="1:26" ht="15.6" x14ac:dyDescent="0.3">
      <c r="A171">
        <v>169</v>
      </c>
      <c r="B171" t="s">
        <v>416</v>
      </c>
      <c r="C171" s="3" t="s">
        <v>417</v>
      </c>
      <c r="D171" s="4">
        <v>23300</v>
      </c>
      <c r="E171" s="4">
        <v>98811</v>
      </c>
      <c r="F171" s="5">
        <f t="shared" si="17"/>
        <v>4.240815450643777</v>
      </c>
      <c r="G171" t="s">
        <v>36</v>
      </c>
      <c r="H171">
        <v>1267</v>
      </c>
      <c r="I171" s="4">
        <f t="shared" si="18"/>
        <v>77.988161010260455</v>
      </c>
      <c r="J171" t="s">
        <v>37</v>
      </c>
      <c r="K171" t="s">
        <v>38</v>
      </c>
      <c r="L171">
        <v>1339909200</v>
      </c>
      <c r="M171" s="9">
        <f t="shared" si="16"/>
        <v>41077.208333333336</v>
      </c>
      <c r="N171" s="14">
        <f t="shared" si="19"/>
        <v>6</v>
      </c>
      <c r="O171" s="14" t="s">
        <v>80</v>
      </c>
      <c r="P171" s="14">
        <f t="shared" si="20"/>
        <v>2012</v>
      </c>
      <c r="Q171">
        <v>1342328400</v>
      </c>
      <c r="R171" s="12">
        <f t="shared" si="21"/>
        <v>41105.208333333336</v>
      </c>
      <c r="S171">
        <f t="shared" si="22"/>
        <v>7</v>
      </c>
      <c r="T171" t="s">
        <v>103</v>
      </c>
      <c r="U171">
        <f t="shared" si="23"/>
        <v>2012</v>
      </c>
      <c r="V171" t="b">
        <v>0</v>
      </c>
      <c r="W171" t="b">
        <v>1</v>
      </c>
      <c r="X171" t="s">
        <v>126</v>
      </c>
      <c r="Y171" t="str" cm="1">
        <f t="array" ref="Y171:Z171">_xlfn.TEXTSPLIT(X171, "/")</f>
        <v>film &amp; video</v>
      </c>
      <c r="Z171" t="str">
        <v>shorts</v>
      </c>
    </row>
    <row r="172" spans="1:26" ht="15.6" x14ac:dyDescent="0.3">
      <c r="A172">
        <v>170</v>
      </c>
      <c r="B172" t="s">
        <v>418</v>
      </c>
      <c r="C172" s="3" t="s">
        <v>419</v>
      </c>
      <c r="D172" s="4">
        <v>188100</v>
      </c>
      <c r="E172" s="4">
        <v>5528</v>
      </c>
      <c r="F172" s="5">
        <f t="shared" si="17"/>
        <v>2.9388623072833599E-2</v>
      </c>
      <c r="G172" t="s">
        <v>28</v>
      </c>
      <c r="H172">
        <v>67</v>
      </c>
      <c r="I172" s="4">
        <f t="shared" si="18"/>
        <v>82.507462686567166</v>
      </c>
      <c r="J172" t="s">
        <v>37</v>
      </c>
      <c r="K172" t="s">
        <v>38</v>
      </c>
      <c r="L172">
        <v>1501736400</v>
      </c>
      <c r="M172" s="9">
        <f t="shared" si="16"/>
        <v>42950.208333333328</v>
      </c>
      <c r="N172" s="14">
        <f t="shared" si="19"/>
        <v>8</v>
      </c>
      <c r="O172" s="14" t="s">
        <v>39</v>
      </c>
      <c r="P172" s="14">
        <f t="shared" si="20"/>
        <v>2017</v>
      </c>
      <c r="Q172">
        <v>1502341200</v>
      </c>
      <c r="R172" s="12">
        <f t="shared" si="21"/>
        <v>42957.208333333328</v>
      </c>
      <c r="S172">
        <f t="shared" si="22"/>
        <v>8</v>
      </c>
      <c r="T172" t="s">
        <v>39</v>
      </c>
      <c r="U172">
        <f t="shared" si="23"/>
        <v>2017</v>
      </c>
      <c r="V172" t="b">
        <v>0</v>
      </c>
      <c r="W172" t="b">
        <v>0</v>
      </c>
      <c r="X172" t="s">
        <v>81</v>
      </c>
      <c r="Y172" t="str" cm="1">
        <f t="array" ref="Y172:Z172">_xlfn.TEXTSPLIT(X172, "/")</f>
        <v>music</v>
      </c>
      <c r="Z172" t="str">
        <v>indie rock</v>
      </c>
    </row>
    <row r="173" spans="1:26" ht="31.2" x14ac:dyDescent="0.3">
      <c r="A173">
        <v>171</v>
      </c>
      <c r="B173" t="s">
        <v>420</v>
      </c>
      <c r="C173" s="3" t="s">
        <v>421</v>
      </c>
      <c r="D173" s="4">
        <v>4900</v>
      </c>
      <c r="E173" s="4">
        <v>521</v>
      </c>
      <c r="F173" s="5">
        <f t="shared" si="17"/>
        <v>0.1063265306122449</v>
      </c>
      <c r="G173" t="s">
        <v>28</v>
      </c>
      <c r="H173">
        <v>5</v>
      </c>
      <c r="I173" s="4">
        <f t="shared" si="18"/>
        <v>104.2</v>
      </c>
      <c r="J173" t="s">
        <v>37</v>
      </c>
      <c r="K173" t="s">
        <v>38</v>
      </c>
      <c r="L173">
        <v>1395291600</v>
      </c>
      <c r="M173" s="9">
        <f t="shared" si="16"/>
        <v>41718.208333333336</v>
      </c>
      <c r="N173" s="14">
        <f t="shared" si="19"/>
        <v>3</v>
      </c>
      <c r="O173" s="14" t="s">
        <v>84</v>
      </c>
      <c r="P173" s="14">
        <f t="shared" si="20"/>
        <v>2014</v>
      </c>
      <c r="Q173">
        <v>1397192400</v>
      </c>
      <c r="R173" s="12">
        <f t="shared" si="21"/>
        <v>41740.208333333336</v>
      </c>
      <c r="S173">
        <f t="shared" si="22"/>
        <v>4</v>
      </c>
      <c r="T173" t="s">
        <v>85</v>
      </c>
      <c r="U173">
        <f t="shared" si="23"/>
        <v>2014</v>
      </c>
      <c r="V173" t="b">
        <v>0</v>
      </c>
      <c r="W173" t="b">
        <v>0</v>
      </c>
      <c r="X173" t="s">
        <v>232</v>
      </c>
      <c r="Y173" t="str" cm="1">
        <f t="array" ref="Y173:Z173">_xlfn.TEXTSPLIT(X173, "/")</f>
        <v>publishing</v>
      </c>
      <c r="Z173" t="str">
        <v>translations</v>
      </c>
    </row>
    <row r="174" spans="1:26" ht="15.6" x14ac:dyDescent="0.3">
      <c r="A174">
        <v>172</v>
      </c>
      <c r="B174" t="s">
        <v>422</v>
      </c>
      <c r="C174" s="3" t="s">
        <v>423</v>
      </c>
      <c r="D174" s="4">
        <v>800</v>
      </c>
      <c r="E174" s="4">
        <v>663</v>
      </c>
      <c r="F174" s="5">
        <f t="shared" si="17"/>
        <v>0.82874999999999999</v>
      </c>
      <c r="G174" t="s">
        <v>28</v>
      </c>
      <c r="H174">
        <v>26</v>
      </c>
      <c r="I174" s="4">
        <f t="shared" si="18"/>
        <v>25.5</v>
      </c>
      <c r="J174" t="s">
        <v>37</v>
      </c>
      <c r="K174" t="s">
        <v>38</v>
      </c>
      <c r="L174">
        <v>1405746000</v>
      </c>
      <c r="M174" s="9">
        <f t="shared" si="16"/>
        <v>41839.208333333336</v>
      </c>
      <c r="N174" s="14">
        <f t="shared" si="19"/>
        <v>7</v>
      </c>
      <c r="O174" s="14" t="s">
        <v>103</v>
      </c>
      <c r="P174" s="14">
        <f t="shared" si="20"/>
        <v>2014</v>
      </c>
      <c r="Q174">
        <v>1407042000</v>
      </c>
      <c r="R174" s="12">
        <f t="shared" si="21"/>
        <v>41854.208333333336</v>
      </c>
      <c r="S174">
        <f t="shared" si="22"/>
        <v>8</v>
      </c>
      <c r="T174" t="s">
        <v>39</v>
      </c>
      <c r="U174">
        <f t="shared" si="23"/>
        <v>2014</v>
      </c>
      <c r="V174" t="b">
        <v>0</v>
      </c>
      <c r="W174" t="b">
        <v>1</v>
      </c>
      <c r="X174" t="s">
        <v>61</v>
      </c>
      <c r="Y174" t="str" cm="1">
        <f t="array" ref="Y174:Z174">_xlfn.TEXTSPLIT(X174, "/")</f>
        <v>film &amp; video</v>
      </c>
      <c r="Z174" t="str">
        <v>documentary</v>
      </c>
    </row>
    <row r="175" spans="1:26" ht="31.2" x14ac:dyDescent="0.3">
      <c r="A175">
        <v>173</v>
      </c>
      <c r="B175" t="s">
        <v>424</v>
      </c>
      <c r="C175" s="3" t="s">
        <v>425</v>
      </c>
      <c r="D175" s="4">
        <v>96700</v>
      </c>
      <c r="E175" s="4">
        <v>157635</v>
      </c>
      <c r="F175" s="5">
        <f t="shared" si="17"/>
        <v>1.6301447776628748</v>
      </c>
      <c r="G175" t="s">
        <v>36</v>
      </c>
      <c r="H175">
        <v>1561</v>
      </c>
      <c r="I175" s="4">
        <f t="shared" si="18"/>
        <v>100.98334401024984</v>
      </c>
      <c r="J175" t="s">
        <v>37</v>
      </c>
      <c r="K175" t="s">
        <v>38</v>
      </c>
      <c r="L175">
        <v>1368853200</v>
      </c>
      <c r="M175" s="9">
        <f t="shared" si="16"/>
        <v>41412.208333333336</v>
      </c>
      <c r="N175" s="14">
        <f t="shared" si="19"/>
        <v>5</v>
      </c>
      <c r="O175" s="14" t="s">
        <v>114</v>
      </c>
      <c r="P175" s="14">
        <f t="shared" si="20"/>
        <v>2013</v>
      </c>
      <c r="Q175">
        <v>1369371600</v>
      </c>
      <c r="R175" s="12">
        <f t="shared" si="21"/>
        <v>41418.208333333336</v>
      </c>
      <c r="S175">
        <f t="shared" si="22"/>
        <v>5</v>
      </c>
      <c r="T175" t="s">
        <v>114</v>
      </c>
      <c r="U175">
        <f t="shared" si="23"/>
        <v>2013</v>
      </c>
      <c r="V175" t="b">
        <v>0</v>
      </c>
      <c r="W175" t="b">
        <v>0</v>
      </c>
      <c r="X175" t="s">
        <v>52</v>
      </c>
      <c r="Y175" t="str" cm="1">
        <f t="array" ref="Y175:Z175">_xlfn.TEXTSPLIT(X175, "/")</f>
        <v>theater</v>
      </c>
      <c r="Z175" t="str">
        <v>plays</v>
      </c>
    </row>
    <row r="176" spans="1:26" ht="15.6" x14ac:dyDescent="0.3">
      <c r="A176">
        <v>174</v>
      </c>
      <c r="B176" t="s">
        <v>426</v>
      </c>
      <c r="C176" s="3" t="s">
        <v>427</v>
      </c>
      <c r="D176" s="4">
        <v>600</v>
      </c>
      <c r="E176" s="4">
        <v>5368</v>
      </c>
      <c r="F176" s="5">
        <f t="shared" si="17"/>
        <v>8.9466666666666672</v>
      </c>
      <c r="G176" t="s">
        <v>36</v>
      </c>
      <c r="H176">
        <v>48</v>
      </c>
      <c r="I176" s="4">
        <f t="shared" si="18"/>
        <v>111.83333333333333</v>
      </c>
      <c r="J176" t="s">
        <v>37</v>
      </c>
      <c r="K176" t="s">
        <v>38</v>
      </c>
      <c r="L176">
        <v>1444021200</v>
      </c>
      <c r="M176" s="9">
        <f t="shared" si="16"/>
        <v>42282.208333333328</v>
      </c>
      <c r="N176" s="14">
        <f t="shared" si="19"/>
        <v>10</v>
      </c>
      <c r="O176" s="14" t="s">
        <v>72</v>
      </c>
      <c r="P176" s="14">
        <f t="shared" si="20"/>
        <v>2015</v>
      </c>
      <c r="Q176">
        <v>1444107600</v>
      </c>
      <c r="R176" s="12">
        <f t="shared" si="21"/>
        <v>42283.208333333328</v>
      </c>
      <c r="S176">
        <f t="shared" si="22"/>
        <v>10</v>
      </c>
      <c r="T176" t="s">
        <v>72</v>
      </c>
      <c r="U176">
        <f t="shared" si="23"/>
        <v>2015</v>
      </c>
      <c r="V176" t="b">
        <v>0</v>
      </c>
      <c r="W176" t="b">
        <v>1</v>
      </c>
      <c r="X176" t="s">
        <v>88</v>
      </c>
      <c r="Y176" t="str" cm="1">
        <f t="array" ref="Y176:Z176">_xlfn.TEXTSPLIT(X176, "/")</f>
        <v>technology</v>
      </c>
      <c r="Z176" t="str">
        <v>wearables</v>
      </c>
    </row>
    <row r="177" spans="1:26" ht="15.6" x14ac:dyDescent="0.3">
      <c r="A177">
        <v>175</v>
      </c>
      <c r="B177" t="s">
        <v>428</v>
      </c>
      <c r="C177" s="3" t="s">
        <v>429</v>
      </c>
      <c r="D177" s="4">
        <v>181200</v>
      </c>
      <c r="E177" s="4">
        <v>47459</v>
      </c>
      <c r="F177" s="5">
        <f t="shared" si="17"/>
        <v>0.26191501103752757</v>
      </c>
      <c r="G177" t="s">
        <v>28</v>
      </c>
      <c r="H177">
        <v>1130</v>
      </c>
      <c r="I177" s="4">
        <f t="shared" si="18"/>
        <v>41.999115044247787</v>
      </c>
      <c r="J177" t="s">
        <v>37</v>
      </c>
      <c r="K177" t="s">
        <v>38</v>
      </c>
      <c r="L177">
        <v>1472619600</v>
      </c>
      <c r="M177" s="9">
        <f t="shared" si="16"/>
        <v>42613.208333333328</v>
      </c>
      <c r="N177" s="14">
        <f t="shared" si="19"/>
        <v>8</v>
      </c>
      <c r="O177" s="14" t="s">
        <v>39</v>
      </c>
      <c r="P177" s="14">
        <f t="shared" si="20"/>
        <v>2016</v>
      </c>
      <c r="Q177">
        <v>1474261200</v>
      </c>
      <c r="R177" s="12">
        <f t="shared" si="21"/>
        <v>42632.208333333328</v>
      </c>
      <c r="S177">
        <f t="shared" si="22"/>
        <v>9</v>
      </c>
      <c r="T177" t="s">
        <v>48</v>
      </c>
      <c r="U177">
        <f t="shared" si="23"/>
        <v>2016</v>
      </c>
      <c r="V177" t="b">
        <v>0</v>
      </c>
      <c r="W177" t="b">
        <v>0</v>
      </c>
      <c r="X177" t="s">
        <v>52</v>
      </c>
      <c r="Y177" t="str" cm="1">
        <f t="array" ref="Y177:Z177">_xlfn.TEXTSPLIT(X177, "/")</f>
        <v>theater</v>
      </c>
      <c r="Z177" t="str">
        <v>plays</v>
      </c>
    </row>
    <row r="178" spans="1:26" ht="31.2" x14ac:dyDescent="0.3">
      <c r="A178">
        <v>176</v>
      </c>
      <c r="B178" t="s">
        <v>430</v>
      </c>
      <c r="C178" s="3" t="s">
        <v>431</v>
      </c>
      <c r="D178" s="4">
        <v>115000</v>
      </c>
      <c r="E178" s="4">
        <v>86060</v>
      </c>
      <c r="F178" s="5">
        <f t="shared" si="17"/>
        <v>0.74834782608695649</v>
      </c>
      <c r="G178" t="s">
        <v>28</v>
      </c>
      <c r="H178">
        <v>782</v>
      </c>
      <c r="I178" s="4">
        <f t="shared" si="18"/>
        <v>110.05115089514067</v>
      </c>
      <c r="J178" t="s">
        <v>37</v>
      </c>
      <c r="K178" t="s">
        <v>38</v>
      </c>
      <c r="L178">
        <v>1472878800</v>
      </c>
      <c r="M178" s="9">
        <f t="shared" si="16"/>
        <v>42616.208333333328</v>
      </c>
      <c r="N178" s="14">
        <f t="shared" si="19"/>
        <v>9</v>
      </c>
      <c r="O178" s="14" t="s">
        <v>48</v>
      </c>
      <c r="P178" s="14">
        <f t="shared" si="20"/>
        <v>2016</v>
      </c>
      <c r="Q178">
        <v>1473656400</v>
      </c>
      <c r="R178" s="12">
        <f t="shared" si="21"/>
        <v>42625.208333333328</v>
      </c>
      <c r="S178">
        <f t="shared" si="22"/>
        <v>9</v>
      </c>
      <c r="T178" t="s">
        <v>48</v>
      </c>
      <c r="U178">
        <f t="shared" si="23"/>
        <v>2016</v>
      </c>
      <c r="V178" t="b">
        <v>0</v>
      </c>
      <c r="W178" t="b">
        <v>0</v>
      </c>
      <c r="X178" t="s">
        <v>52</v>
      </c>
      <c r="Y178" t="str" cm="1">
        <f t="array" ref="Y178:Z178">_xlfn.TEXTSPLIT(X178, "/")</f>
        <v>theater</v>
      </c>
      <c r="Z178" t="str">
        <v>plays</v>
      </c>
    </row>
    <row r="179" spans="1:26" ht="15.6" x14ac:dyDescent="0.3">
      <c r="A179">
        <v>177</v>
      </c>
      <c r="B179" t="s">
        <v>432</v>
      </c>
      <c r="C179" s="3" t="s">
        <v>433</v>
      </c>
      <c r="D179" s="4">
        <v>38800</v>
      </c>
      <c r="E179" s="4">
        <v>161593</v>
      </c>
      <c r="F179" s="5">
        <f t="shared" si="17"/>
        <v>4.1647680412371137</v>
      </c>
      <c r="G179" t="s">
        <v>36</v>
      </c>
      <c r="H179">
        <v>2739</v>
      </c>
      <c r="I179" s="4">
        <f t="shared" si="18"/>
        <v>58.997079225994888</v>
      </c>
      <c r="J179" t="s">
        <v>37</v>
      </c>
      <c r="K179" t="s">
        <v>38</v>
      </c>
      <c r="L179">
        <v>1289800800</v>
      </c>
      <c r="M179" s="9">
        <f t="shared" si="16"/>
        <v>40497.25</v>
      </c>
      <c r="N179" s="14">
        <f t="shared" si="19"/>
        <v>11</v>
      </c>
      <c r="O179" s="14" t="s">
        <v>31</v>
      </c>
      <c r="P179" s="14">
        <f t="shared" si="20"/>
        <v>2010</v>
      </c>
      <c r="Q179">
        <v>1291960800</v>
      </c>
      <c r="R179" s="12">
        <f t="shared" si="21"/>
        <v>40522.25</v>
      </c>
      <c r="S179">
        <f t="shared" si="22"/>
        <v>12</v>
      </c>
      <c r="T179" t="s">
        <v>32</v>
      </c>
      <c r="U179">
        <f t="shared" si="23"/>
        <v>2010</v>
      </c>
      <c r="V179" t="b">
        <v>0</v>
      </c>
      <c r="W179" t="b">
        <v>0</v>
      </c>
      <c r="X179" t="s">
        <v>52</v>
      </c>
      <c r="Y179" t="str" cm="1">
        <f t="array" ref="Y179:Z179">_xlfn.TEXTSPLIT(X179, "/")</f>
        <v>theater</v>
      </c>
      <c r="Z179" t="str">
        <v>plays</v>
      </c>
    </row>
    <row r="180" spans="1:26" ht="15.6" x14ac:dyDescent="0.3">
      <c r="A180">
        <v>178</v>
      </c>
      <c r="B180" t="s">
        <v>434</v>
      </c>
      <c r="C180" s="3" t="s">
        <v>435</v>
      </c>
      <c r="D180" s="4">
        <v>7200</v>
      </c>
      <c r="E180" s="4">
        <v>6927</v>
      </c>
      <c r="F180" s="5">
        <f t="shared" si="17"/>
        <v>0.96208333333333329</v>
      </c>
      <c r="G180" t="s">
        <v>28</v>
      </c>
      <c r="H180">
        <v>210</v>
      </c>
      <c r="I180" s="4">
        <f t="shared" si="18"/>
        <v>32.985714285714288</v>
      </c>
      <c r="J180" t="s">
        <v>37</v>
      </c>
      <c r="K180" t="s">
        <v>38</v>
      </c>
      <c r="L180">
        <v>1505970000</v>
      </c>
      <c r="M180" s="9">
        <f t="shared" si="16"/>
        <v>42999.208333333328</v>
      </c>
      <c r="N180" s="14">
        <f t="shared" si="19"/>
        <v>9</v>
      </c>
      <c r="O180" s="14" t="s">
        <v>48</v>
      </c>
      <c r="P180" s="14">
        <f t="shared" si="20"/>
        <v>2017</v>
      </c>
      <c r="Q180">
        <v>1506747600</v>
      </c>
      <c r="R180" s="12">
        <f t="shared" si="21"/>
        <v>43008.208333333328</v>
      </c>
      <c r="S180">
        <f t="shared" si="22"/>
        <v>9</v>
      </c>
      <c r="T180" t="s">
        <v>48</v>
      </c>
      <c r="U180">
        <f t="shared" si="23"/>
        <v>2017</v>
      </c>
      <c r="V180" t="b">
        <v>0</v>
      </c>
      <c r="W180" t="b">
        <v>0</v>
      </c>
      <c r="X180" t="s">
        <v>33</v>
      </c>
      <c r="Y180" t="str" cm="1">
        <f t="array" ref="Y180:Z180">_xlfn.TEXTSPLIT(X180, "/")</f>
        <v>food</v>
      </c>
      <c r="Z180" t="str">
        <v>food trucks</v>
      </c>
    </row>
    <row r="181" spans="1:26" ht="31.2" x14ac:dyDescent="0.3">
      <c r="A181">
        <v>179</v>
      </c>
      <c r="B181" t="s">
        <v>436</v>
      </c>
      <c r="C181" s="3" t="s">
        <v>437</v>
      </c>
      <c r="D181" s="4">
        <v>44500</v>
      </c>
      <c r="E181" s="4">
        <v>159185</v>
      </c>
      <c r="F181" s="5">
        <f t="shared" si="17"/>
        <v>3.5771910112359548</v>
      </c>
      <c r="G181" t="s">
        <v>36</v>
      </c>
      <c r="H181">
        <v>3537</v>
      </c>
      <c r="I181" s="4">
        <f t="shared" si="18"/>
        <v>45.005654509471306</v>
      </c>
      <c r="J181" t="s">
        <v>29</v>
      </c>
      <c r="K181" t="s">
        <v>30</v>
      </c>
      <c r="L181">
        <v>1363496400</v>
      </c>
      <c r="M181" s="9">
        <f t="shared" si="16"/>
        <v>41350.208333333336</v>
      </c>
      <c r="N181" s="14">
        <f t="shared" si="19"/>
        <v>3</v>
      </c>
      <c r="O181" s="14" t="s">
        <v>84</v>
      </c>
      <c r="P181" s="14">
        <f t="shared" si="20"/>
        <v>2013</v>
      </c>
      <c r="Q181">
        <v>1363582800</v>
      </c>
      <c r="R181" s="12">
        <f t="shared" si="21"/>
        <v>41351.208333333336</v>
      </c>
      <c r="S181">
        <f t="shared" si="22"/>
        <v>3</v>
      </c>
      <c r="T181" t="s">
        <v>84</v>
      </c>
      <c r="U181">
        <f t="shared" si="23"/>
        <v>2013</v>
      </c>
      <c r="V181" t="b">
        <v>0</v>
      </c>
      <c r="W181" t="b">
        <v>1</v>
      </c>
      <c r="X181" t="s">
        <v>52</v>
      </c>
      <c r="Y181" t="str" cm="1">
        <f t="array" ref="Y181:Z181">_xlfn.TEXTSPLIT(X181, "/")</f>
        <v>theater</v>
      </c>
      <c r="Z181" t="str">
        <v>plays</v>
      </c>
    </row>
    <row r="182" spans="1:26" ht="15.6" x14ac:dyDescent="0.3">
      <c r="A182">
        <v>180</v>
      </c>
      <c r="B182" t="s">
        <v>438</v>
      </c>
      <c r="C182" s="3" t="s">
        <v>439</v>
      </c>
      <c r="D182" s="4">
        <v>56000</v>
      </c>
      <c r="E182" s="4">
        <v>172736</v>
      </c>
      <c r="F182" s="5">
        <f t="shared" si="17"/>
        <v>3.0845714285714285</v>
      </c>
      <c r="G182" t="s">
        <v>36</v>
      </c>
      <c r="H182">
        <v>2107</v>
      </c>
      <c r="I182" s="4">
        <f t="shared" si="18"/>
        <v>81.98196487897485</v>
      </c>
      <c r="J182" t="s">
        <v>43</v>
      </c>
      <c r="K182" t="s">
        <v>44</v>
      </c>
      <c r="L182">
        <v>1269234000</v>
      </c>
      <c r="M182" s="9">
        <f t="shared" si="16"/>
        <v>40259.208333333336</v>
      </c>
      <c r="N182" s="14">
        <f t="shared" si="19"/>
        <v>3</v>
      </c>
      <c r="O182" s="14" t="s">
        <v>84</v>
      </c>
      <c r="P182" s="14">
        <f t="shared" si="20"/>
        <v>2010</v>
      </c>
      <c r="Q182">
        <v>1269666000</v>
      </c>
      <c r="R182" s="12">
        <f t="shared" si="21"/>
        <v>40264.208333333336</v>
      </c>
      <c r="S182">
        <f t="shared" si="22"/>
        <v>3</v>
      </c>
      <c r="T182" t="s">
        <v>84</v>
      </c>
      <c r="U182">
        <f t="shared" si="23"/>
        <v>2010</v>
      </c>
      <c r="V182" t="b">
        <v>0</v>
      </c>
      <c r="W182" t="b">
        <v>0</v>
      </c>
      <c r="X182" t="s">
        <v>88</v>
      </c>
      <c r="Y182" t="str" cm="1">
        <f t="array" ref="Y182:Z182">_xlfn.TEXTSPLIT(X182, "/")</f>
        <v>technology</v>
      </c>
      <c r="Z182" t="str">
        <v>wearables</v>
      </c>
    </row>
    <row r="183" spans="1:26" ht="15.6" x14ac:dyDescent="0.3">
      <c r="A183">
        <v>181</v>
      </c>
      <c r="B183" t="s">
        <v>440</v>
      </c>
      <c r="C183" s="3" t="s">
        <v>441</v>
      </c>
      <c r="D183" s="4">
        <v>8600</v>
      </c>
      <c r="E183" s="4">
        <v>5315</v>
      </c>
      <c r="F183" s="5">
        <f t="shared" si="17"/>
        <v>0.61802325581395345</v>
      </c>
      <c r="G183" t="s">
        <v>28</v>
      </c>
      <c r="H183">
        <v>136</v>
      </c>
      <c r="I183" s="4">
        <f t="shared" si="18"/>
        <v>39.080882352941174</v>
      </c>
      <c r="J183" t="s">
        <v>37</v>
      </c>
      <c r="K183" t="s">
        <v>38</v>
      </c>
      <c r="L183">
        <v>1507093200</v>
      </c>
      <c r="M183" s="9">
        <f t="shared" si="16"/>
        <v>43012.208333333328</v>
      </c>
      <c r="N183" s="14">
        <f t="shared" si="19"/>
        <v>10</v>
      </c>
      <c r="O183" s="14" t="s">
        <v>72</v>
      </c>
      <c r="P183" s="14">
        <f t="shared" si="20"/>
        <v>2017</v>
      </c>
      <c r="Q183">
        <v>1508648400</v>
      </c>
      <c r="R183" s="12">
        <f t="shared" si="21"/>
        <v>43030.208333333328</v>
      </c>
      <c r="S183">
        <f t="shared" si="22"/>
        <v>10</v>
      </c>
      <c r="T183" t="s">
        <v>72</v>
      </c>
      <c r="U183">
        <f t="shared" si="23"/>
        <v>2017</v>
      </c>
      <c r="V183" t="b">
        <v>0</v>
      </c>
      <c r="W183" t="b">
        <v>0</v>
      </c>
      <c r="X183" t="s">
        <v>45</v>
      </c>
      <c r="Y183" t="str" cm="1">
        <f t="array" ref="Y183:Z183">_xlfn.TEXTSPLIT(X183, "/")</f>
        <v>technology</v>
      </c>
      <c r="Z183" t="str">
        <v>web</v>
      </c>
    </row>
    <row r="184" spans="1:26" ht="31.2" x14ac:dyDescent="0.3">
      <c r="A184">
        <v>182</v>
      </c>
      <c r="B184" t="s">
        <v>442</v>
      </c>
      <c r="C184" s="3" t="s">
        <v>443</v>
      </c>
      <c r="D184" s="4">
        <v>27100</v>
      </c>
      <c r="E184" s="4">
        <v>195750</v>
      </c>
      <c r="F184" s="5">
        <f t="shared" si="17"/>
        <v>7.2232472324723247</v>
      </c>
      <c r="G184" t="s">
        <v>36</v>
      </c>
      <c r="H184">
        <v>3318</v>
      </c>
      <c r="I184" s="4">
        <f t="shared" si="18"/>
        <v>58.996383363471971</v>
      </c>
      <c r="J184" t="s">
        <v>55</v>
      </c>
      <c r="K184" t="s">
        <v>56</v>
      </c>
      <c r="L184">
        <v>1560574800</v>
      </c>
      <c r="M184" s="9">
        <f t="shared" si="16"/>
        <v>43631.208333333328</v>
      </c>
      <c r="N184" s="14">
        <f t="shared" si="19"/>
        <v>6</v>
      </c>
      <c r="O184" s="14" t="s">
        <v>80</v>
      </c>
      <c r="P184" s="14">
        <f t="shared" si="20"/>
        <v>2019</v>
      </c>
      <c r="Q184">
        <v>1561957200</v>
      </c>
      <c r="R184" s="12">
        <f t="shared" si="21"/>
        <v>43647.208333333328</v>
      </c>
      <c r="S184">
        <f t="shared" si="22"/>
        <v>7</v>
      </c>
      <c r="T184" t="s">
        <v>103</v>
      </c>
      <c r="U184">
        <f t="shared" si="23"/>
        <v>2019</v>
      </c>
      <c r="V184" t="b">
        <v>0</v>
      </c>
      <c r="W184" t="b">
        <v>0</v>
      </c>
      <c r="X184" t="s">
        <v>52</v>
      </c>
      <c r="Y184" t="str" cm="1">
        <f t="array" ref="Y184:Z184">_xlfn.TEXTSPLIT(X184, "/")</f>
        <v>theater</v>
      </c>
      <c r="Z184" t="str">
        <v>plays</v>
      </c>
    </row>
    <row r="185" spans="1:26" ht="31.2" x14ac:dyDescent="0.3">
      <c r="A185">
        <v>183</v>
      </c>
      <c r="B185" t="s">
        <v>444</v>
      </c>
      <c r="C185" s="3" t="s">
        <v>445</v>
      </c>
      <c r="D185" s="4">
        <v>5100</v>
      </c>
      <c r="E185" s="4">
        <v>3525</v>
      </c>
      <c r="F185" s="5">
        <f t="shared" si="17"/>
        <v>0.69117647058823528</v>
      </c>
      <c r="G185" t="s">
        <v>28</v>
      </c>
      <c r="H185">
        <v>86</v>
      </c>
      <c r="I185" s="4">
        <f t="shared" si="18"/>
        <v>40.988372093023258</v>
      </c>
      <c r="J185" t="s">
        <v>29</v>
      </c>
      <c r="K185" t="s">
        <v>30</v>
      </c>
      <c r="L185">
        <v>1284008400</v>
      </c>
      <c r="M185" s="9">
        <f t="shared" si="16"/>
        <v>40430.208333333336</v>
      </c>
      <c r="N185" s="14">
        <f t="shared" si="19"/>
        <v>9</v>
      </c>
      <c r="O185" s="14" t="s">
        <v>48</v>
      </c>
      <c r="P185" s="14">
        <f t="shared" si="20"/>
        <v>2010</v>
      </c>
      <c r="Q185">
        <v>1285131600</v>
      </c>
      <c r="R185" s="12">
        <f t="shared" si="21"/>
        <v>40443.208333333336</v>
      </c>
      <c r="S185">
        <f t="shared" si="22"/>
        <v>9</v>
      </c>
      <c r="T185" t="s">
        <v>48</v>
      </c>
      <c r="U185">
        <f t="shared" si="23"/>
        <v>2010</v>
      </c>
      <c r="V185" t="b">
        <v>0</v>
      </c>
      <c r="W185" t="b">
        <v>0</v>
      </c>
      <c r="X185" t="s">
        <v>40</v>
      </c>
      <c r="Y185" t="str" cm="1">
        <f t="array" ref="Y185:Z185">_xlfn.TEXTSPLIT(X185, "/")</f>
        <v>music</v>
      </c>
      <c r="Z185" t="str">
        <v>rock</v>
      </c>
    </row>
    <row r="186" spans="1:26" ht="15.6" x14ac:dyDescent="0.3">
      <c r="A186">
        <v>184</v>
      </c>
      <c r="B186" t="s">
        <v>446</v>
      </c>
      <c r="C186" s="3" t="s">
        <v>447</v>
      </c>
      <c r="D186" s="4">
        <v>3600</v>
      </c>
      <c r="E186" s="4">
        <v>10550</v>
      </c>
      <c r="F186" s="5">
        <f t="shared" si="17"/>
        <v>2.9305555555555554</v>
      </c>
      <c r="G186" t="s">
        <v>36</v>
      </c>
      <c r="H186">
        <v>340</v>
      </c>
      <c r="I186" s="4">
        <f t="shared" si="18"/>
        <v>31.029411764705884</v>
      </c>
      <c r="J186" t="s">
        <v>37</v>
      </c>
      <c r="K186" t="s">
        <v>38</v>
      </c>
      <c r="L186">
        <v>1556859600</v>
      </c>
      <c r="M186" s="9">
        <f t="shared" si="16"/>
        <v>43588.208333333328</v>
      </c>
      <c r="N186" s="14">
        <f t="shared" si="19"/>
        <v>5</v>
      </c>
      <c r="O186" s="14" t="s">
        <v>114</v>
      </c>
      <c r="P186" s="14">
        <f t="shared" si="20"/>
        <v>2019</v>
      </c>
      <c r="Q186">
        <v>1556946000</v>
      </c>
      <c r="R186" s="12">
        <f t="shared" si="21"/>
        <v>43589.208333333328</v>
      </c>
      <c r="S186">
        <f t="shared" si="22"/>
        <v>5</v>
      </c>
      <c r="T186" t="s">
        <v>114</v>
      </c>
      <c r="U186">
        <f t="shared" si="23"/>
        <v>2019</v>
      </c>
      <c r="V186" t="b">
        <v>0</v>
      </c>
      <c r="W186" t="b">
        <v>0</v>
      </c>
      <c r="X186" t="s">
        <v>52</v>
      </c>
      <c r="Y186" t="str" cm="1">
        <f t="array" ref="Y186:Z186">_xlfn.TEXTSPLIT(X186, "/")</f>
        <v>theater</v>
      </c>
      <c r="Z186" t="str">
        <v>plays</v>
      </c>
    </row>
    <row r="187" spans="1:26" ht="15.6" x14ac:dyDescent="0.3">
      <c r="A187">
        <v>185</v>
      </c>
      <c r="B187" t="s">
        <v>448</v>
      </c>
      <c r="C187" s="3" t="s">
        <v>449</v>
      </c>
      <c r="D187" s="4">
        <v>1000</v>
      </c>
      <c r="E187" s="4">
        <v>718</v>
      </c>
      <c r="F187" s="5">
        <f t="shared" si="17"/>
        <v>0.71799999999999997</v>
      </c>
      <c r="G187" t="s">
        <v>28</v>
      </c>
      <c r="H187">
        <v>19</v>
      </c>
      <c r="I187" s="4">
        <f t="shared" si="18"/>
        <v>37.789473684210527</v>
      </c>
      <c r="J187" t="s">
        <v>37</v>
      </c>
      <c r="K187" t="s">
        <v>38</v>
      </c>
      <c r="L187">
        <v>1526187600</v>
      </c>
      <c r="M187" s="9">
        <f t="shared" si="16"/>
        <v>43233.208333333328</v>
      </c>
      <c r="N187" s="14">
        <f t="shared" si="19"/>
        <v>5</v>
      </c>
      <c r="O187" s="14" t="s">
        <v>114</v>
      </c>
      <c r="P187" s="14">
        <f t="shared" si="20"/>
        <v>2018</v>
      </c>
      <c r="Q187">
        <v>1527138000</v>
      </c>
      <c r="R187" s="12">
        <f t="shared" si="21"/>
        <v>43244.208333333328</v>
      </c>
      <c r="S187">
        <f t="shared" si="22"/>
        <v>5</v>
      </c>
      <c r="T187" t="s">
        <v>114</v>
      </c>
      <c r="U187">
        <f t="shared" si="23"/>
        <v>2018</v>
      </c>
      <c r="V187" t="b">
        <v>0</v>
      </c>
      <c r="W187" t="b">
        <v>0</v>
      </c>
      <c r="X187" t="s">
        <v>295</v>
      </c>
      <c r="Y187" t="str" cm="1">
        <f t="array" ref="Y187:Z187">_xlfn.TEXTSPLIT(X187, "/")</f>
        <v>film &amp; video</v>
      </c>
      <c r="Z187" t="str">
        <v>television</v>
      </c>
    </row>
    <row r="188" spans="1:26" ht="15.6" x14ac:dyDescent="0.3">
      <c r="A188">
        <v>186</v>
      </c>
      <c r="B188" t="s">
        <v>450</v>
      </c>
      <c r="C188" s="3" t="s">
        <v>451</v>
      </c>
      <c r="D188" s="4">
        <v>88800</v>
      </c>
      <c r="E188" s="4">
        <v>28358</v>
      </c>
      <c r="F188" s="5">
        <f t="shared" si="17"/>
        <v>0.31934684684684683</v>
      </c>
      <c r="G188" t="s">
        <v>28</v>
      </c>
      <c r="H188">
        <v>886</v>
      </c>
      <c r="I188" s="4">
        <f t="shared" si="18"/>
        <v>32.006772009029348</v>
      </c>
      <c r="J188" t="s">
        <v>37</v>
      </c>
      <c r="K188" t="s">
        <v>38</v>
      </c>
      <c r="L188">
        <v>1400821200</v>
      </c>
      <c r="M188" s="9">
        <f t="shared" si="16"/>
        <v>41782.208333333336</v>
      </c>
      <c r="N188" s="14">
        <f t="shared" si="19"/>
        <v>5</v>
      </c>
      <c r="O188" s="14" t="s">
        <v>114</v>
      </c>
      <c r="P188" s="14">
        <f t="shared" si="20"/>
        <v>2014</v>
      </c>
      <c r="Q188">
        <v>1402117200</v>
      </c>
      <c r="R188" s="12">
        <f t="shared" si="21"/>
        <v>41797.208333333336</v>
      </c>
      <c r="S188">
        <f t="shared" si="22"/>
        <v>6</v>
      </c>
      <c r="T188" t="s">
        <v>80</v>
      </c>
      <c r="U188">
        <f t="shared" si="23"/>
        <v>2014</v>
      </c>
      <c r="V188" t="b">
        <v>0</v>
      </c>
      <c r="W188" t="b">
        <v>0</v>
      </c>
      <c r="X188" t="s">
        <v>52</v>
      </c>
      <c r="Y188" t="str" cm="1">
        <f t="array" ref="Y188:Z188">_xlfn.TEXTSPLIT(X188, "/")</f>
        <v>theater</v>
      </c>
      <c r="Z188" t="str">
        <v>plays</v>
      </c>
    </row>
    <row r="189" spans="1:26" ht="15.6" x14ac:dyDescent="0.3">
      <c r="A189">
        <v>187</v>
      </c>
      <c r="B189" t="s">
        <v>452</v>
      </c>
      <c r="C189" s="3" t="s">
        <v>453</v>
      </c>
      <c r="D189" s="4">
        <v>60200</v>
      </c>
      <c r="E189" s="4">
        <v>138384</v>
      </c>
      <c r="F189" s="5">
        <f t="shared" si="17"/>
        <v>2.2987375415282392</v>
      </c>
      <c r="G189" t="s">
        <v>36</v>
      </c>
      <c r="H189">
        <v>1442</v>
      </c>
      <c r="I189" s="4">
        <f t="shared" si="18"/>
        <v>95.966712898751737</v>
      </c>
      <c r="J189" t="s">
        <v>29</v>
      </c>
      <c r="K189" t="s">
        <v>30</v>
      </c>
      <c r="L189">
        <v>1361599200</v>
      </c>
      <c r="M189" s="9">
        <f t="shared" si="16"/>
        <v>41328.25</v>
      </c>
      <c r="N189" s="14">
        <f t="shared" si="19"/>
        <v>2</v>
      </c>
      <c r="O189" s="14" t="s">
        <v>91</v>
      </c>
      <c r="P189" s="14">
        <f t="shared" si="20"/>
        <v>2013</v>
      </c>
      <c r="Q189">
        <v>1364014800</v>
      </c>
      <c r="R189" s="12">
        <f t="shared" si="21"/>
        <v>41356.208333333336</v>
      </c>
      <c r="S189">
        <f t="shared" si="22"/>
        <v>3</v>
      </c>
      <c r="T189" t="s">
        <v>84</v>
      </c>
      <c r="U189">
        <f t="shared" si="23"/>
        <v>2013</v>
      </c>
      <c r="V189" t="b">
        <v>0</v>
      </c>
      <c r="W189" t="b">
        <v>1</v>
      </c>
      <c r="X189" t="s">
        <v>126</v>
      </c>
      <c r="Y189" t="str" cm="1">
        <f t="array" ref="Y189:Z189">_xlfn.TEXTSPLIT(X189, "/")</f>
        <v>film &amp; video</v>
      </c>
      <c r="Z189" t="str">
        <v>shorts</v>
      </c>
    </row>
    <row r="190" spans="1:26" ht="15.6" x14ac:dyDescent="0.3">
      <c r="A190">
        <v>188</v>
      </c>
      <c r="B190" t="s">
        <v>454</v>
      </c>
      <c r="C190" s="3" t="s">
        <v>455</v>
      </c>
      <c r="D190" s="4">
        <v>8200</v>
      </c>
      <c r="E190" s="4">
        <v>2625</v>
      </c>
      <c r="F190" s="5">
        <f t="shared" si="17"/>
        <v>0.3201219512195122</v>
      </c>
      <c r="G190" t="s">
        <v>28</v>
      </c>
      <c r="H190">
        <v>35</v>
      </c>
      <c r="I190" s="4">
        <f t="shared" si="18"/>
        <v>75</v>
      </c>
      <c r="J190" t="s">
        <v>133</v>
      </c>
      <c r="K190" t="s">
        <v>134</v>
      </c>
      <c r="L190">
        <v>1417500000</v>
      </c>
      <c r="M190" s="9">
        <f t="shared" ref="M190:M253" si="24">(((L190/60)/60)/24)+DATE(1970,1,1)</f>
        <v>41975.25</v>
      </c>
      <c r="N190" s="14">
        <f t="shared" si="19"/>
        <v>12</v>
      </c>
      <c r="O190" s="14" t="s">
        <v>32</v>
      </c>
      <c r="P190" s="14">
        <f t="shared" si="20"/>
        <v>2014</v>
      </c>
      <c r="Q190">
        <v>1417586400</v>
      </c>
      <c r="R190" s="12">
        <f t="shared" si="21"/>
        <v>41976.25</v>
      </c>
      <c r="S190">
        <f t="shared" si="22"/>
        <v>12</v>
      </c>
      <c r="T190" t="s">
        <v>32</v>
      </c>
      <c r="U190">
        <f t="shared" si="23"/>
        <v>2014</v>
      </c>
      <c r="V190" t="b">
        <v>0</v>
      </c>
      <c r="W190" t="b">
        <v>0</v>
      </c>
      <c r="X190" t="s">
        <v>52</v>
      </c>
      <c r="Y190" t="str" cm="1">
        <f t="array" ref="Y190:Z190">_xlfn.TEXTSPLIT(X190, "/")</f>
        <v>theater</v>
      </c>
      <c r="Z190" t="str">
        <v>plays</v>
      </c>
    </row>
    <row r="191" spans="1:26" ht="15.6" x14ac:dyDescent="0.3">
      <c r="A191">
        <v>189</v>
      </c>
      <c r="B191" t="s">
        <v>456</v>
      </c>
      <c r="C191" s="3" t="s">
        <v>457</v>
      </c>
      <c r="D191" s="4">
        <v>191300</v>
      </c>
      <c r="E191" s="4">
        <v>45004</v>
      </c>
      <c r="F191" s="5">
        <f t="shared" si="17"/>
        <v>0.23525352848928385</v>
      </c>
      <c r="G191" t="s">
        <v>98</v>
      </c>
      <c r="H191">
        <v>441</v>
      </c>
      <c r="I191" s="4">
        <f t="shared" si="18"/>
        <v>102.0498866213152</v>
      </c>
      <c r="J191" t="s">
        <v>37</v>
      </c>
      <c r="K191" t="s">
        <v>38</v>
      </c>
      <c r="L191">
        <v>1457071200</v>
      </c>
      <c r="M191" s="9">
        <f t="shared" si="24"/>
        <v>42433.25</v>
      </c>
      <c r="N191" s="14">
        <f t="shared" si="19"/>
        <v>3</v>
      </c>
      <c r="O191" s="14" t="s">
        <v>84</v>
      </c>
      <c r="P191" s="14">
        <f t="shared" si="20"/>
        <v>2016</v>
      </c>
      <c r="Q191">
        <v>1457071200</v>
      </c>
      <c r="R191" s="12">
        <f t="shared" si="21"/>
        <v>42433.25</v>
      </c>
      <c r="S191">
        <f t="shared" si="22"/>
        <v>3</v>
      </c>
      <c r="T191" t="s">
        <v>84</v>
      </c>
      <c r="U191">
        <f t="shared" si="23"/>
        <v>2016</v>
      </c>
      <c r="V191" t="b">
        <v>0</v>
      </c>
      <c r="W191" t="b">
        <v>0</v>
      </c>
      <c r="X191" t="s">
        <v>52</v>
      </c>
      <c r="Y191" t="str" cm="1">
        <f t="array" ref="Y191:Z191">_xlfn.TEXTSPLIT(X191, "/")</f>
        <v>theater</v>
      </c>
      <c r="Z191" t="str">
        <v>plays</v>
      </c>
    </row>
    <row r="192" spans="1:26" ht="15.6" x14ac:dyDescent="0.3">
      <c r="A192">
        <v>190</v>
      </c>
      <c r="B192" t="s">
        <v>458</v>
      </c>
      <c r="C192" s="3" t="s">
        <v>459</v>
      </c>
      <c r="D192" s="4">
        <v>3700</v>
      </c>
      <c r="E192" s="4">
        <v>2538</v>
      </c>
      <c r="F192" s="5">
        <f t="shared" si="17"/>
        <v>0.68594594594594593</v>
      </c>
      <c r="G192" t="s">
        <v>28</v>
      </c>
      <c r="H192">
        <v>24</v>
      </c>
      <c r="I192" s="4">
        <f t="shared" si="18"/>
        <v>105.75</v>
      </c>
      <c r="J192" t="s">
        <v>37</v>
      </c>
      <c r="K192" t="s">
        <v>38</v>
      </c>
      <c r="L192">
        <v>1370322000</v>
      </c>
      <c r="M192" s="9">
        <f t="shared" si="24"/>
        <v>41429.208333333336</v>
      </c>
      <c r="N192" s="14">
        <f t="shared" si="19"/>
        <v>6</v>
      </c>
      <c r="O192" s="14" t="s">
        <v>80</v>
      </c>
      <c r="P192" s="14">
        <f t="shared" si="20"/>
        <v>2013</v>
      </c>
      <c r="Q192">
        <v>1370408400</v>
      </c>
      <c r="R192" s="12">
        <f t="shared" si="21"/>
        <v>41430.208333333336</v>
      </c>
      <c r="S192">
        <f t="shared" si="22"/>
        <v>6</v>
      </c>
      <c r="T192" t="s">
        <v>80</v>
      </c>
      <c r="U192">
        <f t="shared" si="23"/>
        <v>2013</v>
      </c>
      <c r="V192" t="b">
        <v>0</v>
      </c>
      <c r="W192" t="b">
        <v>1</v>
      </c>
      <c r="X192" t="s">
        <v>52</v>
      </c>
      <c r="Y192" t="str" cm="1">
        <f t="array" ref="Y192:Z192">_xlfn.TEXTSPLIT(X192, "/")</f>
        <v>theater</v>
      </c>
      <c r="Z192" t="str">
        <v>plays</v>
      </c>
    </row>
    <row r="193" spans="1:26" ht="15.6" x14ac:dyDescent="0.3">
      <c r="A193">
        <v>191</v>
      </c>
      <c r="B193" t="s">
        <v>460</v>
      </c>
      <c r="C193" s="3" t="s">
        <v>461</v>
      </c>
      <c r="D193" s="4">
        <v>8400</v>
      </c>
      <c r="E193" s="4">
        <v>3188</v>
      </c>
      <c r="F193" s="5">
        <f t="shared" si="17"/>
        <v>0.37952380952380954</v>
      </c>
      <c r="G193" t="s">
        <v>28</v>
      </c>
      <c r="H193">
        <v>86</v>
      </c>
      <c r="I193" s="4">
        <f t="shared" si="18"/>
        <v>37.069767441860463</v>
      </c>
      <c r="J193" t="s">
        <v>133</v>
      </c>
      <c r="K193" t="s">
        <v>134</v>
      </c>
      <c r="L193">
        <v>1552366800</v>
      </c>
      <c r="M193" s="9">
        <f t="shared" si="24"/>
        <v>43536.208333333328</v>
      </c>
      <c r="N193" s="14">
        <f t="shared" si="19"/>
        <v>3</v>
      </c>
      <c r="O193" s="14" t="s">
        <v>84</v>
      </c>
      <c r="P193" s="14">
        <f t="shared" si="20"/>
        <v>2019</v>
      </c>
      <c r="Q193">
        <v>1552626000</v>
      </c>
      <c r="R193" s="12">
        <f t="shared" si="21"/>
        <v>43539.208333333328</v>
      </c>
      <c r="S193">
        <f t="shared" si="22"/>
        <v>3</v>
      </c>
      <c r="T193" t="s">
        <v>84</v>
      </c>
      <c r="U193">
        <f t="shared" si="23"/>
        <v>2019</v>
      </c>
      <c r="V193" t="b">
        <v>0</v>
      </c>
      <c r="W193" t="b">
        <v>0</v>
      </c>
      <c r="X193" t="s">
        <v>52</v>
      </c>
      <c r="Y193" t="str" cm="1">
        <f t="array" ref="Y193:Z193">_xlfn.TEXTSPLIT(X193, "/")</f>
        <v>theater</v>
      </c>
      <c r="Z193" t="str">
        <v>plays</v>
      </c>
    </row>
    <row r="194" spans="1:26" ht="31.2" x14ac:dyDescent="0.3">
      <c r="A194">
        <v>192</v>
      </c>
      <c r="B194" t="s">
        <v>462</v>
      </c>
      <c r="C194" s="3" t="s">
        <v>463</v>
      </c>
      <c r="D194" s="4">
        <v>42600</v>
      </c>
      <c r="E194" s="4">
        <v>8517</v>
      </c>
      <c r="F194" s="5">
        <f t="shared" si="17"/>
        <v>0.19992957746478873</v>
      </c>
      <c r="G194" t="s">
        <v>28</v>
      </c>
      <c r="H194">
        <v>243</v>
      </c>
      <c r="I194" s="4">
        <f t="shared" si="18"/>
        <v>35.049382716049379</v>
      </c>
      <c r="J194" t="s">
        <v>37</v>
      </c>
      <c r="K194" t="s">
        <v>38</v>
      </c>
      <c r="L194">
        <v>1403845200</v>
      </c>
      <c r="M194" s="9">
        <f t="shared" si="24"/>
        <v>41817.208333333336</v>
      </c>
      <c r="N194" s="14">
        <f t="shared" si="19"/>
        <v>6</v>
      </c>
      <c r="O194" s="14" t="s">
        <v>80</v>
      </c>
      <c r="P194" s="14">
        <f t="shared" si="20"/>
        <v>2014</v>
      </c>
      <c r="Q194">
        <v>1404190800</v>
      </c>
      <c r="R194" s="12">
        <f t="shared" si="21"/>
        <v>41821.208333333336</v>
      </c>
      <c r="S194">
        <f t="shared" si="22"/>
        <v>7</v>
      </c>
      <c r="T194" t="s">
        <v>103</v>
      </c>
      <c r="U194">
        <f t="shared" si="23"/>
        <v>2014</v>
      </c>
      <c r="V194" t="b">
        <v>0</v>
      </c>
      <c r="W194" t="b">
        <v>0</v>
      </c>
      <c r="X194" t="s">
        <v>40</v>
      </c>
      <c r="Y194" t="str" cm="1">
        <f t="array" ref="Y194:Z194">_xlfn.TEXTSPLIT(X194, "/")</f>
        <v>music</v>
      </c>
      <c r="Z194" t="str">
        <v>rock</v>
      </c>
    </row>
    <row r="195" spans="1:26" ht="15.6" x14ac:dyDescent="0.3">
      <c r="A195">
        <v>193</v>
      </c>
      <c r="B195" t="s">
        <v>464</v>
      </c>
      <c r="C195" s="3" t="s">
        <v>465</v>
      </c>
      <c r="D195" s="4">
        <v>6600</v>
      </c>
      <c r="E195" s="4">
        <v>3012</v>
      </c>
      <c r="F195" s="5">
        <f t="shared" ref="F195:F247" si="25">E195/D195</f>
        <v>0.45636363636363636</v>
      </c>
      <c r="G195" t="s">
        <v>28</v>
      </c>
      <c r="H195">
        <v>65</v>
      </c>
      <c r="I195" s="4">
        <f t="shared" ref="I195:I258" si="26">IFERROR(E195/H195,0)</f>
        <v>46.338461538461537</v>
      </c>
      <c r="J195" t="s">
        <v>37</v>
      </c>
      <c r="K195" t="s">
        <v>38</v>
      </c>
      <c r="L195">
        <v>1523163600</v>
      </c>
      <c r="M195" s="9">
        <f t="shared" si="24"/>
        <v>43198.208333333328</v>
      </c>
      <c r="N195" s="14">
        <f t="shared" ref="N195:N258" si="27">MONTH(M195)</f>
        <v>4</v>
      </c>
      <c r="O195" s="14" t="s">
        <v>85</v>
      </c>
      <c r="P195" s="14">
        <f t="shared" ref="P195:P258" si="28">YEAR(M195)</f>
        <v>2018</v>
      </c>
      <c r="Q195">
        <v>1523509200</v>
      </c>
      <c r="R195" s="12">
        <f t="shared" ref="R195:R258" si="29">(((Q195/60)/60)/24)+DATE(1970,1,1)</f>
        <v>43202.208333333328</v>
      </c>
      <c r="S195">
        <f t="shared" ref="S195:S258" si="30">MONTH(R195)</f>
        <v>4</v>
      </c>
      <c r="T195" t="s">
        <v>85</v>
      </c>
      <c r="U195">
        <f t="shared" ref="U195:U258" si="31">YEAR(R195)</f>
        <v>2018</v>
      </c>
      <c r="V195" t="b">
        <v>1</v>
      </c>
      <c r="W195" t="b">
        <v>0</v>
      </c>
      <c r="X195" t="s">
        <v>81</v>
      </c>
      <c r="Y195" t="str" cm="1">
        <f t="array" ref="Y195:Z195">_xlfn.TEXTSPLIT(X195, "/")</f>
        <v>music</v>
      </c>
      <c r="Z195" t="str">
        <v>indie rock</v>
      </c>
    </row>
    <row r="196" spans="1:26" ht="15.6" x14ac:dyDescent="0.3">
      <c r="A196">
        <v>194</v>
      </c>
      <c r="B196" t="s">
        <v>466</v>
      </c>
      <c r="C196" s="3" t="s">
        <v>467</v>
      </c>
      <c r="D196" s="4">
        <v>7100</v>
      </c>
      <c r="E196" s="4">
        <v>8716</v>
      </c>
      <c r="F196" s="5">
        <f t="shared" si="25"/>
        <v>1.227605633802817</v>
      </c>
      <c r="G196" t="s">
        <v>36</v>
      </c>
      <c r="H196">
        <v>126</v>
      </c>
      <c r="I196" s="4">
        <f t="shared" si="26"/>
        <v>69.174603174603178</v>
      </c>
      <c r="J196" t="s">
        <v>37</v>
      </c>
      <c r="K196" t="s">
        <v>38</v>
      </c>
      <c r="L196">
        <v>1442206800</v>
      </c>
      <c r="M196" s="9">
        <f t="shared" si="24"/>
        <v>42261.208333333328</v>
      </c>
      <c r="N196" s="14">
        <f t="shared" si="27"/>
        <v>9</v>
      </c>
      <c r="O196" s="14" t="s">
        <v>48</v>
      </c>
      <c r="P196" s="14">
        <f t="shared" si="28"/>
        <v>2015</v>
      </c>
      <c r="Q196">
        <v>1443589200</v>
      </c>
      <c r="R196" s="12">
        <f t="shared" si="29"/>
        <v>42277.208333333328</v>
      </c>
      <c r="S196">
        <f t="shared" si="30"/>
        <v>9</v>
      </c>
      <c r="T196" t="s">
        <v>48</v>
      </c>
      <c r="U196">
        <f t="shared" si="31"/>
        <v>2015</v>
      </c>
      <c r="V196" t="b">
        <v>0</v>
      </c>
      <c r="W196" t="b">
        <v>0</v>
      </c>
      <c r="X196" t="s">
        <v>174</v>
      </c>
      <c r="Y196" t="str" cm="1">
        <f t="array" ref="Y196:Z196">_xlfn.TEXTSPLIT(X196, "/")</f>
        <v>music</v>
      </c>
      <c r="Z196" t="str">
        <v>metal</v>
      </c>
    </row>
    <row r="197" spans="1:26" ht="15.6" x14ac:dyDescent="0.3">
      <c r="A197">
        <v>195</v>
      </c>
      <c r="B197" t="s">
        <v>468</v>
      </c>
      <c r="C197" s="3" t="s">
        <v>469</v>
      </c>
      <c r="D197" s="4">
        <v>15800</v>
      </c>
      <c r="E197" s="4">
        <v>57157</v>
      </c>
      <c r="F197" s="5">
        <f t="shared" si="25"/>
        <v>3.61753164556962</v>
      </c>
      <c r="G197" t="s">
        <v>36</v>
      </c>
      <c r="H197">
        <v>524</v>
      </c>
      <c r="I197" s="4">
        <f t="shared" si="26"/>
        <v>109.07824427480917</v>
      </c>
      <c r="J197" t="s">
        <v>37</v>
      </c>
      <c r="K197" t="s">
        <v>38</v>
      </c>
      <c r="L197">
        <v>1532840400</v>
      </c>
      <c r="M197" s="9">
        <f t="shared" si="24"/>
        <v>43310.208333333328</v>
      </c>
      <c r="N197" s="14">
        <f t="shared" si="27"/>
        <v>7</v>
      </c>
      <c r="O197" s="14" t="s">
        <v>103</v>
      </c>
      <c r="P197" s="14">
        <f t="shared" si="28"/>
        <v>2018</v>
      </c>
      <c r="Q197">
        <v>1533445200</v>
      </c>
      <c r="R197" s="12">
        <f t="shared" si="29"/>
        <v>43317.208333333328</v>
      </c>
      <c r="S197">
        <f t="shared" si="30"/>
        <v>8</v>
      </c>
      <c r="T197" t="s">
        <v>39</v>
      </c>
      <c r="U197">
        <f t="shared" si="31"/>
        <v>2018</v>
      </c>
      <c r="V197" t="b">
        <v>0</v>
      </c>
      <c r="W197" t="b">
        <v>0</v>
      </c>
      <c r="X197" t="s">
        <v>69</v>
      </c>
      <c r="Y197" t="str" cm="1">
        <f t="array" ref="Y197:Z197">_xlfn.TEXTSPLIT(X197, "/")</f>
        <v>music</v>
      </c>
      <c r="Z197" t="str">
        <v>electric music</v>
      </c>
    </row>
    <row r="198" spans="1:26" ht="15.6" x14ac:dyDescent="0.3">
      <c r="A198">
        <v>196</v>
      </c>
      <c r="B198" t="s">
        <v>470</v>
      </c>
      <c r="C198" s="3" t="s">
        <v>471</v>
      </c>
      <c r="D198" s="4">
        <v>8200</v>
      </c>
      <c r="E198" s="4">
        <v>5178</v>
      </c>
      <c r="F198" s="5">
        <f t="shared" si="25"/>
        <v>0.63146341463414635</v>
      </c>
      <c r="G198" t="s">
        <v>28</v>
      </c>
      <c r="H198">
        <v>100</v>
      </c>
      <c r="I198" s="4">
        <f t="shared" si="26"/>
        <v>51.78</v>
      </c>
      <c r="J198" t="s">
        <v>55</v>
      </c>
      <c r="K198" t="s">
        <v>56</v>
      </c>
      <c r="L198">
        <v>1472878800</v>
      </c>
      <c r="M198" s="9">
        <f t="shared" si="24"/>
        <v>42616.208333333328</v>
      </c>
      <c r="N198" s="14">
        <f t="shared" si="27"/>
        <v>9</v>
      </c>
      <c r="O198" s="14" t="s">
        <v>48</v>
      </c>
      <c r="P198" s="14">
        <f t="shared" si="28"/>
        <v>2016</v>
      </c>
      <c r="Q198">
        <v>1474520400</v>
      </c>
      <c r="R198" s="12">
        <f t="shared" si="29"/>
        <v>42635.208333333328</v>
      </c>
      <c r="S198">
        <f t="shared" si="30"/>
        <v>9</v>
      </c>
      <c r="T198" t="s">
        <v>48</v>
      </c>
      <c r="U198">
        <f t="shared" si="31"/>
        <v>2016</v>
      </c>
      <c r="V198" t="b">
        <v>0</v>
      </c>
      <c r="W198" t="b">
        <v>0</v>
      </c>
      <c r="X198" t="s">
        <v>88</v>
      </c>
      <c r="Y198" t="str" cm="1">
        <f t="array" ref="Y198:Z198">_xlfn.TEXTSPLIT(X198, "/")</f>
        <v>technology</v>
      </c>
      <c r="Z198" t="str">
        <v>wearables</v>
      </c>
    </row>
    <row r="199" spans="1:26" ht="15.6" x14ac:dyDescent="0.3">
      <c r="A199">
        <v>197</v>
      </c>
      <c r="B199" t="s">
        <v>472</v>
      </c>
      <c r="C199" s="3" t="s">
        <v>473</v>
      </c>
      <c r="D199" s="4">
        <v>54700</v>
      </c>
      <c r="E199" s="4">
        <v>163118</v>
      </c>
      <c r="F199" s="5">
        <f t="shared" si="25"/>
        <v>2.9820475319926874</v>
      </c>
      <c r="G199" t="s">
        <v>36</v>
      </c>
      <c r="H199">
        <v>1989</v>
      </c>
      <c r="I199" s="4">
        <f t="shared" si="26"/>
        <v>82.010055304172951</v>
      </c>
      <c r="J199" t="s">
        <v>37</v>
      </c>
      <c r="K199" t="s">
        <v>38</v>
      </c>
      <c r="L199">
        <v>1498194000</v>
      </c>
      <c r="M199" s="9">
        <f t="shared" si="24"/>
        <v>42909.208333333328</v>
      </c>
      <c r="N199" s="14">
        <f t="shared" si="27"/>
        <v>6</v>
      </c>
      <c r="O199" s="14" t="s">
        <v>80</v>
      </c>
      <c r="P199" s="14">
        <f t="shared" si="28"/>
        <v>2017</v>
      </c>
      <c r="Q199">
        <v>1499403600</v>
      </c>
      <c r="R199" s="12">
        <f t="shared" si="29"/>
        <v>42923.208333333328</v>
      </c>
      <c r="S199">
        <f t="shared" si="30"/>
        <v>7</v>
      </c>
      <c r="T199" t="s">
        <v>103</v>
      </c>
      <c r="U199">
        <f t="shared" si="31"/>
        <v>2017</v>
      </c>
      <c r="V199" t="b">
        <v>0</v>
      </c>
      <c r="W199" t="b">
        <v>0</v>
      </c>
      <c r="X199" t="s">
        <v>73</v>
      </c>
      <c r="Y199" t="str" cm="1">
        <f t="array" ref="Y199:Z199">_xlfn.TEXTSPLIT(X199, "/")</f>
        <v>film &amp; video</v>
      </c>
      <c r="Z199" t="str">
        <v>drama</v>
      </c>
    </row>
    <row r="200" spans="1:26" ht="15.6" x14ac:dyDescent="0.3">
      <c r="A200">
        <v>198</v>
      </c>
      <c r="B200" t="s">
        <v>474</v>
      </c>
      <c r="C200" s="3" t="s">
        <v>475</v>
      </c>
      <c r="D200" s="4">
        <v>63200</v>
      </c>
      <c r="E200" s="4">
        <v>6041</v>
      </c>
      <c r="F200" s="5">
        <f t="shared" si="25"/>
        <v>9.5585443037974685E-2</v>
      </c>
      <c r="G200" t="s">
        <v>28</v>
      </c>
      <c r="H200">
        <v>168</v>
      </c>
      <c r="I200" s="4">
        <f t="shared" si="26"/>
        <v>35.958333333333336</v>
      </c>
      <c r="J200" t="s">
        <v>37</v>
      </c>
      <c r="K200" t="s">
        <v>38</v>
      </c>
      <c r="L200">
        <v>1281070800</v>
      </c>
      <c r="M200" s="9">
        <f t="shared" si="24"/>
        <v>40396.208333333336</v>
      </c>
      <c r="N200" s="14">
        <f t="shared" si="27"/>
        <v>8</v>
      </c>
      <c r="O200" s="14" t="s">
        <v>39</v>
      </c>
      <c r="P200" s="14">
        <f t="shared" si="28"/>
        <v>2010</v>
      </c>
      <c r="Q200">
        <v>1283576400</v>
      </c>
      <c r="R200" s="12">
        <f t="shared" si="29"/>
        <v>40425.208333333336</v>
      </c>
      <c r="S200">
        <f t="shared" si="30"/>
        <v>9</v>
      </c>
      <c r="T200" t="s">
        <v>48</v>
      </c>
      <c r="U200">
        <f t="shared" si="31"/>
        <v>2010</v>
      </c>
      <c r="V200" t="b">
        <v>0</v>
      </c>
      <c r="W200" t="b">
        <v>0</v>
      </c>
      <c r="X200" t="s">
        <v>69</v>
      </c>
      <c r="Y200" t="str" cm="1">
        <f t="array" ref="Y200:Z200">_xlfn.TEXTSPLIT(X200, "/")</f>
        <v>music</v>
      </c>
      <c r="Z200" t="str">
        <v>electric music</v>
      </c>
    </row>
    <row r="201" spans="1:26" ht="15.6" x14ac:dyDescent="0.3">
      <c r="A201">
        <v>199</v>
      </c>
      <c r="B201" t="s">
        <v>476</v>
      </c>
      <c r="C201" s="3" t="s">
        <v>477</v>
      </c>
      <c r="D201" s="4">
        <v>1800</v>
      </c>
      <c r="E201" s="4">
        <v>968</v>
      </c>
      <c r="F201" s="5">
        <f t="shared" si="25"/>
        <v>0.5377777777777778</v>
      </c>
      <c r="G201" t="s">
        <v>28</v>
      </c>
      <c r="H201">
        <v>13</v>
      </c>
      <c r="I201" s="4">
        <f t="shared" si="26"/>
        <v>74.461538461538467</v>
      </c>
      <c r="J201" t="s">
        <v>37</v>
      </c>
      <c r="K201" t="s">
        <v>38</v>
      </c>
      <c r="L201">
        <v>1436245200</v>
      </c>
      <c r="M201" s="9">
        <f t="shared" si="24"/>
        <v>42192.208333333328</v>
      </c>
      <c r="N201" s="14">
        <f t="shared" si="27"/>
        <v>7</v>
      </c>
      <c r="O201" s="14" t="s">
        <v>103</v>
      </c>
      <c r="P201" s="14">
        <f t="shared" si="28"/>
        <v>2015</v>
      </c>
      <c r="Q201">
        <v>1436590800</v>
      </c>
      <c r="R201" s="12">
        <f t="shared" si="29"/>
        <v>42196.208333333328</v>
      </c>
      <c r="S201">
        <f t="shared" si="30"/>
        <v>7</v>
      </c>
      <c r="T201" t="s">
        <v>103</v>
      </c>
      <c r="U201">
        <f t="shared" si="31"/>
        <v>2015</v>
      </c>
      <c r="V201" t="b">
        <v>0</v>
      </c>
      <c r="W201" t="b">
        <v>0</v>
      </c>
      <c r="X201" t="s">
        <v>40</v>
      </c>
      <c r="Y201" t="str" cm="1">
        <f t="array" ref="Y201:Z201">_xlfn.TEXTSPLIT(X201, "/")</f>
        <v>music</v>
      </c>
      <c r="Z201" t="str">
        <v>rock</v>
      </c>
    </row>
    <row r="202" spans="1:26" ht="15.6" x14ac:dyDescent="0.3">
      <c r="A202">
        <v>200</v>
      </c>
      <c r="B202" t="s">
        <v>478</v>
      </c>
      <c r="C202" s="3" t="s">
        <v>479</v>
      </c>
      <c r="D202" s="4">
        <v>100</v>
      </c>
      <c r="E202" s="4">
        <v>2</v>
      </c>
      <c r="F202" s="5">
        <f t="shared" si="25"/>
        <v>0.02</v>
      </c>
      <c r="G202" t="s">
        <v>28</v>
      </c>
      <c r="H202">
        <v>1</v>
      </c>
      <c r="I202" s="4">
        <f t="shared" si="26"/>
        <v>2</v>
      </c>
      <c r="J202" t="s">
        <v>29</v>
      </c>
      <c r="K202" t="s">
        <v>30</v>
      </c>
      <c r="L202">
        <v>1269493200</v>
      </c>
      <c r="M202" s="9">
        <f t="shared" si="24"/>
        <v>40262.208333333336</v>
      </c>
      <c r="N202" s="14">
        <f t="shared" si="27"/>
        <v>3</v>
      </c>
      <c r="O202" s="14" t="s">
        <v>84</v>
      </c>
      <c r="P202" s="14">
        <f t="shared" si="28"/>
        <v>2010</v>
      </c>
      <c r="Q202">
        <v>1270443600</v>
      </c>
      <c r="R202" s="12">
        <f t="shared" si="29"/>
        <v>40273.208333333336</v>
      </c>
      <c r="S202">
        <f t="shared" si="30"/>
        <v>4</v>
      </c>
      <c r="T202" t="s">
        <v>85</v>
      </c>
      <c r="U202">
        <f t="shared" si="31"/>
        <v>2010</v>
      </c>
      <c r="V202" t="b">
        <v>0</v>
      </c>
      <c r="W202" t="b">
        <v>0</v>
      </c>
      <c r="X202" t="s">
        <v>52</v>
      </c>
      <c r="Y202" t="str" cm="1">
        <f t="array" ref="Y202:Z202">_xlfn.TEXTSPLIT(X202, "/")</f>
        <v>theater</v>
      </c>
      <c r="Z202" t="str">
        <v>plays</v>
      </c>
    </row>
    <row r="203" spans="1:26" ht="31.2" x14ac:dyDescent="0.3">
      <c r="A203">
        <v>201</v>
      </c>
      <c r="B203" t="s">
        <v>480</v>
      </c>
      <c r="C203" s="3" t="s">
        <v>481</v>
      </c>
      <c r="D203" s="4">
        <v>2100</v>
      </c>
      <c r="E203" s="4">
        <v>14305</v>
      </c>
      <c r="F203" s="5">
        <f t="shared" si="25"/>
        <v>6.8119047619047617</v>
      </c>
      <c r="G203" t="s">
        <v>36</v>
      </c>
      <c r="H203">
        <v>157</v>
      </c>
      <c r="I203" s="4">
        <f t="shared" si="26"/>
        <v>91.114649681528661</v>
      </c>
      <c r="J203" t="s">
        <v>37</v>
      </c>
      <c r="K203" t="s">
        <v>38</v>
      </c>
      <c r="L203">
        <v>1406264400</v>
      </c>
      <c r="M203" s="9">
        <f t="shared" si="24"/>
        <v>41845.208333333336</v>
      </c>
      <c r="N203" s="14">
        <f t="shared" si="27"/>
        <v>7</v>
      </c>
      <c r="O203" s="14" t="s">
        <v>103</v>
      </c>
      <c r="P203" s="14">
        <f t="shared" si="28"/>
        <v>2014</v>
      </c>
      <c r="Q203">
        <v>1407819600</v>
      </c>
      <c r="R203" s="12">
        <f t="shared" si="29"/>
        <v>41863.208333333336</v>
      </c>
      <c r="S203">
        <f t="shared" si="30"/>
        <v>8</v>
      </c>
      <c r="T203" t="s">
        <v>39</v>
      </c>
      <c r="U203">
        <f t="shared" si="31"/>
        <v>2014</v>
      </c>
      <c r="V203" t="b">
        <v>0</v>
      </c>
      <c r="W203" t="b">
        <v>0</v>
      </c>
      <c r="X203" t="s">
        <v>45</v>
      </c>
      <c r="Y203" t="str" cm="1">
        <f t="array" ref="Y203:Z203">_xlfn.TEXTSPLIT(X203, "/")</f>
        <v>technology</v>
      </c>
      <c r="Z203" t="str">
        <v>web</v>
      </c>
    </row>
    <row r="204" spans="1:26" ht="15.6" x14ac:dyDescent="0.3">
      <c r="A204">
        <v>202</v>
      </c>
      <c r="B204" t="s">
        <v>482</v>
      </c>
      <c r="C204" s="3" t="s">
        <v>483</v>
      </c>
      <c r="D204" s="4">
        <v>8300</v>
      </c>
      <c r="E204" s="4">
        <v>6543</v>
      </c>
      <c r="F204" s="5">
        <f t="shared" si="25"/>
        <v>0.78831325301204824</v>
      </c>
      <c r="G204" t="s">
        <v>98</v>
      </c>
      <c r="H204">
        <v>82</v>
      </c>
      <c r="I204" s="4">
        <f t="shared" si="26"/>
        <v>79.792682926829272</v>
      </c>
      <c r="J204" t="s">
        <v>37</v>
      </c>
      <c r="K204" t="s">
        <v>38</v>
      </c>
      <c r="L204">
        <v>1317531600</v>
      </c>
      <c r="M204" s="9">
        <f t="shared" si="24"/>
        <v>40818.208333333336</v>
      </c>
      <c r="N204" s="14">
        <f t="shared" si="27"/>
        <v>10</v>
      </c>
      <c r="O204" s="14" t="s">
        <v>72</v>
      </c>
      <c r="P204" s="14">
        <f t="shared" si="28"/>
        <v>2011</v>
      </c>
      <c r="Q204">
        <v>1317877200</v>
      </c>
      <c r="R204" s="12">
        <f t="shared" si="29"/>
        <v>40822.208333333336</v>
      </c>
      <c r="S204">
        <f t="shared" si="30"/>
        <v>10</v>
      </c>
      <c r="T204" t="s">
        <v>72</v>
      </c>
      <c r="U204">
        <f t="shared" si="31"/>
        <v>2011</v>
      </c>
      <c r="V204" t="b">
        <v>0</v>
      </c>
      <c r="W204" t="b">
        <v>0</v>
      </c>
      <c r="X204" t="s">
        <v>33</v>
      </c>
      <c r="Y204" t="str" cm="1">
        <f t="array" ref="Y204:Z204">_xlfn.TEXTSPLIT(X204, "/")</f>
        <v>food</v>
      </c>
      <c r="Z204" t="str">
        <v>food trucks</v>
      </c>
    </row>
    <row r="205" spans="1:26" ht="31.2" x14ac:dyDescent="0.3">
      <c r="A205">
        <v>203</v>
      </c>
      <c r="B205" t="s">
        <v>484</v>
      </c>
      <c r="C205" s="3" t="s">
        <v>485</v>
      </c>
      <c r="D205" s="4">
        <v>143900</v>
      </c>
      <c r="E205" s="4">
        <v>193413</v>
      </c>
      <c r="F205" s="5">
        <f t="shared" si="25"/>
        <v>1.3440792216817234</v>
      </c>
      <c r="G205" t="s">
        <v>36</v>
      </c>
      <c r="H205">
        <v>4498</v>
      </c>
      <c r="I205" s="4">
        <f t="shared" si="26"/>
        <v>42.999777678968428</v>
      </c>
      <c r="J205" t="s">
        <v>43</v>
      </c>
      <c r="K205" t="s">
        <v>44</v>
      </c>
      <c r="L205">
        <v>1484632800</v>
      </c>
      <c r="M205" s="9">
        <f t="shared" si="24"/>
        <v>42752.25</v>
      </c>
      <c r="N205" s="14">
        <f t="shared" si="27"/>
        <v>1</v>
      </c>
      <c r="O205" s="14" t="s">
        <v>51</v>
      </c>
      <c r="P205" s="14">
        <f t="shared" si="28"/>
        <v>2017</v>
      </c>
      <c r="Q205">
        <v>1484805600</v>
      </c>
      <c r="R205" s="12">
        <f t="shared" si="29"/>
        <v>42754.25</v>
      </c>
      <c r="S205">
        <f t="shared" si="30"/>
        <v>1</v>
      </c>
      <c r="T205" t="s">
        <v>51</v>
      </c>
      <c r="U205">
        <f t="shared" si="31"/>
        <v>2017</v>
      </c>
      <c r="V205" t="b">
        <v>0</v>
      </c>
      <c r="W205" t="b">
        <v>0</v>
      </c>
      <c r="X205" t="s">
        <v>52</v>
      </c>
      <c r="Y205" t="str" cm="1">
        <f t="array" ref="Y205:Z205">_xlfn.TEXTSPLIT(X205, "/")</f>
        <v>theater</v>
      </c>
      <c r="Z205" t="str">
        <v>plays</v>
      </c>
    </row>
    <row r="206" spans="1:26" ht="15.6" x14ac:dyDescent="0.3">
      <c r="A206">
        <v>204</v>
      </c>
      <c r="B206" t="s">
        <v>486</v>
      </c>
      <c r="C206" s="3" t="s">
        <v>487</v>
      </c>
      <c r="D206" s="4">
        <v>75000</v>
      </c>
      <c r="E206" s="4">
        <v>2529</v>
      </c>
      <c r="F206" s="5">
        <f t="shared" si="25"/>
        <v>3.372E-2</v>
      </c>
      <c r="G206" t="s">
        <v>28</v>
      </c>
      <c r="H206">
        <v>40</v>
      </c>
      <c r="I206" s="4">
        <f t="shared" si="26"/>
        <v>63.225000000000001</v>
      </c>
      <c r="J206" t="s">
        <v>37</v>
      </c>
      <c r="K206" t="s">
        <v>38</v>
      </c>
      <c r="L206">
        <v>1301806800</v>
      </c>
      <c r="M206" s="9">
        <f t="shared" si="24"/>
        <v>40636.208333333336</v>
      </c>
      <c r="N206" s="14">
        <f t="shared" si="27"/>
        <v>4</v>
      </c>
      <c r="O206" s="14" t="s">
        <v>85</v>
      </c>
      <c r="P206" s="14">
        <f t="shared" si="28"/>
        <v>2011</v>
      </c>
      <c r="Q206">
        <v>1302670800</v>
      </c>
      <c r="R206" s="12">
        <f t="shared" si="29"/>
        <v>40646.208333333336</v>
      </c>
      <c r="S206">
        <f t="shared" si="30"/>
        <v>4</v>
      </c>
      <c r="T206" t="s">
        <v>85</v>
      </c>
      <c r="U206">
        <f t="shared" si="31"/>
        <v>2011</v>
      </c>
      <c r="V206" t="b">
        <v>0</v>
      </c>
      <c r="W206" t="b">
        <v>0</v>
      </c>
      <c r="X206" t="s">
        <v>185</v>
      </c>
      <c r="Y206" t="str" cm="1">
        <f t="array" ref="Y206:Z206">_xlfn.TEXTSPLIT(X206, "/")</f>
        <v>music</v>
      </c>
      <c r="Z206" t="str">
        <v>jazz</v>
      </c>
    </row>
    <row r="207" spans="1:26" ht="15.6" x14ac:dyDescent="0.3">
      <c r="A207">
        <v>205</v>
      </c>
      <c r="B207" t="s">
        <v>488</v>
      </c>
      <c r="C207" s="3" t="s">
        <v>489</v>
      </c>
      <c r="D207" s="4">
        <v>1300</v>
      </c>
      <c r="E207" s="4">
        <v>5614</v>
      </c>
      <c r="F207" s="5">
        <f t="shared" si="25"/>
        <v>4.3184615384615386</v>
      </c>
      <c r="G207" t="s">
        <v>36</v>
      </c>
      <c r="H207">
        <v>80</v>
      </c>
      <c r="I207" s="4">
        <f t="shared" si="26"/>
        <v>70.174999999999997</v>
      </c>
      <c r="J207" t="s">
        <v>37</v>
      </c>
      <c r="K207" t="s">
        <v>38</v>
      </c>
      <c r="L207">
        <v>1539752400</v>
      </c>
      <c r="M207" s="9">
        <f t="shared" si="24"/>
        <v>43390.208333333328</v>
      </c>
      <c r="N207" s="14">
        <f t="shared" si="27"/>
        <v>10</v>
      </c>
      <c r="O207" s="14" t="s">
        <v>72</v>
      </c>
      <c r="P207" s="14">
        <f t="shared" si="28"/>
        <v>2018</v>
      </c>
      <c r="Q207">
        <v>1540789200</v>
      </c>
      <c r="R207" s="12">
        <f t="shared" si="29"/>
        <v>43402.208333333328</v>
      </c>
      <c r="S207">
        <f t="shared" si="30"/>
        <v>10</v>
      </c>
      <c r="T207" t="s">
        <v>72</v>
      </c>
      <c r="U207">
        <f t="shared" si="31"/>
        <v>2018</v>
      </c>
      <c r="V207" t="b">
        <v>1</v>
      </c>
      <c r="W207" t="b">
        <v>0</v>
      </c>
      <c r="X207" t="s">
        <v>52</v>
      </c>
      <c r="Y207" t="str" cm="1">
        <f t="array" ref="Y207:Z207">_xlfn.TEXTSPLIT(X207, "/")</f>
        <v>theater</v>
      </c>
      <c r="Z207" t="str">
        <v>plays</v>
      </c>
    </row>
    <row r="208" spans="1:26" ht="15.6" x14ac:dyDescent="0.3">
      <c r="A208">
        <v>206</v>
      </c>
      <c r="B208" t="s">
        <v>490</v>
      </c>
      <c r="C208" s="3" t="s">
        <v>491</v>
      </c>
      <c r="D208" s="4">
        <v>9000</v>
      </c>
      <c r="E208" s="4">
        <v>3496</v>
      </c>
      <c r="F208" s="5">
        <f t="shared" si="25"/>
        <v>0.38844444444444443</v>
      </c>
      <c r="G208" t="s">
        <v>98</v>
      </c>
      <c r="H208">
        <v>57</v>
      </c>
      <c r="I208" s="4">
        <f t="shared" si="26"/>
        <v>61.333333333333336</v>
      </c>
      <c r="J208" t="s">
        <v>37</v>
      </c>
      <c r="K208" t="s">
        <v>38</v>
      </c>
      <c r="L208">
        <v>1267250400</v>
      </c>
      <c r="M208" s="9">
        <f t="shared" si="24"/>
        <v>40236.25</v>
      </c>
      <c r="N208" s="14">
        <f t="shared" si="27"/>
        <v>2</v>
      </c>
      <c r="O208" s="14" t="s">
        <v>91</v>
      </c>
      <c r="P208" s="14">
        <f t="shared" si="28"/>
        <v>2010</v>
      </c>
      <c r="Q208">
        <v>1268028000</v>
      </c>
      <c r="R208" s="12">
        <f t="shared" si="29"/>
        <v>40245.25</v>
      </c>
      <c r="S208">
        <f t="shared" si="30"/>
        <v>3</v>
      </c>
      <c r="T208" t="s">
        <v>84</v>
      </c>
      <c r="U208">
        <f t="shared" si="31"/>
        <v>2010</v>
      </c>
      <c r="V208" t="b">
        <v>0</v>
      </c>
      <c r="W208" t="b">
        <v>0</v>
      </c>
      <c r="X208" t="s">
        <v>145</v>
      </c>
      <c r="Y208" t="str" cm="1">
        <f t="array" ref="Y208:Z208">_xlfn.TEXTSPLIT(X208, "/")</f>
        <v>publishing</v>
      </c>
      <c r="Z208" t="str">
        <v>fiction</v>
      </c>
    </row>
    <row r="209" spans="1:26" ht="31.2" x14ac:dyDescent="0.3">
      <c r="A209">
        <v>207</v>
      </c>
      <c r="B209" t="s">
        <v>492</v>
      </c>
      <c r="C209" s="3" t="s">
        <v>493</v>
      </c>
      <c r="D209" s="4">
        <v>1000</v>
      </c>
      <c r="E209" s="4">
        <v>4257</v>
      </c>
      <c r="F209" s="5">
        <f t="shared" si="25"/>
        <v>4.2569999999999997</v>
      </c>
      <c r="G209" t="s">
        <v>36</v>
      </c>
      <c r="H209">
        <v>43</v>
      </c>
      <c r="I209" s="4">
        <f t="shared" si="26"/>
        <v>99</v>
      </c>
      <c r="J209" t="s">
        <v>37</v>
      </c>
      <c r="K209" t="s">
        <v>38</v>
      </c>
      <c r="L209">
        <v>1535432400</v>
      </c>
      <c r="M209" s="9">
        <f t="shared" si="24"/>
        <v>43340.208333333328</v>
      </c>
      <c r="N209" s="14">
        <f t="shared" si="27"/>
        <v>8</v>
      </c>
      <c r="O209" s="14" t="s">
        <v>39</v>
      </c>
      <c r="P209" s="14">
        <f t="shared" si="28"/>
        <v>2018</v>
      </c>
      <c r="Q209">
        <v>1537160400</v>
      </c>
      <c r="R209" s="12">
        <f t="shared" si="29"/>
        <v>43360.208333333328</v>
      </c>
      <c r="S209">
        <f t="shared" si="30"/>
        <v>9</v>
      </c>
      <c r="T209" t="s">
        <v>48</v>
      </c>
      <c r="U209">
        <f t="shared" si="31"/>
        <v>2018</v>
      </c>
      <c r="V209" t="b">
        <v>0</v>
      </c>
      <c r="W209" t="b">
        <v>1</v>
      </c>
      <c r="X209" t="s">
        <v>40</v>
      </c>
      <c r="Y209" t="str" cm="1">
        <f t="array" ref="Y209:Z209">_xlfn.TEXTSPLIT(X209, "/")</f>
        <v>music</v>
      </c>
      <c r="Z209" t="str">
        <v>rock</v>
      </c>
    </row>
    <row r="210" spans="1:26" ht="15.6" x14ac:dyDescent="0.3">
      <c r="A210">
        <v>208</v>
      </c>
      <c r="B210" t="s">
        <v>494</v>
      </c>
      <c r="C210" s="3" t="s">
        <v>495</v>
      </c>
      <c r="D210" s="4">
        <v>196900</v>
      </c>
      <c r="E210" s="4">
        <v>199110</v>
      </c>
      <c r="F210" s="5">
        <f t="shared" si="25"/>
        <v>1.0112239715591671</v>
      </c>
      <c r="G210" t="s">
        <v>36</v>
      </c>
      <c r="H210">
        <v>2053</v>
      </c>
      <c r="I210" s="4">
        <f t="shared" si="26"/>
        <v>96.984900146127615</v>
      </c>
      <c r="J210" t="s">
        <v>37</v>
      </c>
      <c r="K210" t="s">
        <v>38</v>
      </c>
      <c r="L210">
        <v>1510207200</v>
      </c>
      <c r="M210" s="9">
        <f t="shared" si="24"/>
        <v>43048.25</v>
      </c>
      <c r="N210" s="14">
        <f t="shared" si="27"/>
        <v>11</v>
      </c>
      <c r="O210" s="14" t="s">
        <v>31</v>
      </c>
      <c r="P210" s="14">
        <f t="shared" si="28"/>
        <v>2017</v>
      </c>
      <c r="Q210">
        <v>1512280800</v>
      </c>
      <c r="R210" s="12">
        <f t="shared" si="29"/>
        <v>43072.25</v>
      </c>
      <c r="S210">
        <f t="shared" si="30"/>
        <v>12</v>
      </c>
      <c r="T210" t="s">
        <v>32</v>
      </c>
      <c r="U210">
        <f t="shared" si="31"/>
        <v>2017</v>
      </c>
      <c r="V210" t="b">
        <v>0</v>
      </c>
      <c r="W210" t="b">
        <v>0</v>
      </c>
      <c r="X210" t="s">
        <v>61</v>
      </c>
      <c r="Y210" t="str" cm="1">
        <f t="array" ref="Y210:Z210">_xlfn.TEXTSPLIT(X210, "/")</f>
        <v>film &amp; video</v>
      </c>
      <c r="Z210" t="str">
        <v>documentary</v>
      </c>
    </row>
    <row r="211" spans="1:26" ht="31.2" x14ac:dyDescent="0.3">
      <c r="A211">
        <v>209</v>
      </c>
      <c r="B211" t="s">
        <v>496</v>
      </c>
      <c r="C211" s="3" t="s">
        <v>497</v>
      </c>
      <c r="D211" s="4">
        <v>194500</v>
      </c>
      <c r="E211" s="4">
        <v>41212</v>
      </c>
      <c r="F211" s="5">
        <f t="shared" si="25"/>
        <v>0.21188688946015424</v>
      </c>
      <c r="G211" t="s">
        <v>66</v>
      </c>
      <c r="H211">
        <v>808</v>
      </c>
      <c r="I211" s="4">
        <f t="shared" si="26"/>
        <v>51.004950495049506</v>
      </c>
      <c r="J211" t="s">
        <v>43</v>
      </c>
      <c r="K211" t="s">
        <v>44</v>
      </c>
      <c r="L211">
        <v>1462510800</v>
      </c>
      <c r="M211" s="9">
        <f t="shared" si="24"/>
        <v>42496.208333333328</v>
      </c>
      <c r="N211" s="14">
        <f t="shared" si="27"/>
        <v>5</v>
      </c>
      <c r="O211" s="14" t="s">
        <v>114</v>
      </c>
      <c r="P211" s="14">
        <f t="shared" si="28"/>
        <v>2016</v>
      </c>
      <c r="Q211">
        <v>1463115600</v>
      </c>
      <c r="R211" s="12">
        <f t="shared" si="29"/>
        <v>42503.208333333328</v>
      </c>
      <c r="S211">
        <f t="shared" si="30"/>
        <v>5</v>
      </c>
      <c r="T211" t="s">
        <v>114</v>
      </c>
      <c r="U211">
        <f t="shared" si="31"/>
        <v>2016</v>
      </c>
      <c r="V211" t="b">
        <v>0</v>
      </c>
      <c r="W211" t="b">
        <v>0</v>
      </c>
      <c r="X211" t="s">
        <v>61</v>
      </c>
      <c r="Y211" t="str" cm="1">
        <f t="array" ref="Y211:Z211">_xlfn.TEXTSPLIT(X211, "/")</f>
        <v>film &amp; video</v>
      </c>
      <c r="Z211" t="str">
        <v>documentary</v>
      </c>
    </row>
    <row r="212" spans="1:26" ht="15.6" x14ac:dyDescent="0.3">
      <c r="A212">
        <v>210</v>
      </c>
      <c r="B212" t="s">
        <v>498</v>
      </c>
      <c r="C212" s="3" t="s">
        <v>499</v>
      </c>
      <c r="D212" s="4">
        <v>9400</v>
      </c>
      <c r="E212" s="4">
        <v>6338</v>
      </c>
      <c r="F212" s="5">
        <f t="shared" si="25"/>
        <v>0.67425531914893622</v>
      </c>
      <c r="G212" t="s">
        <v>28</v>
      </c>
      <c r="H212">
        <v>226</v>
      </c>
      <c r="I212" s="4">
        <f t="shared" si="26"/>
        <v>28.044247787610619</v>
      </c>
      <c r="J212" t="s">
        <v>55</v>
      </c>
      <c r="K212" t="s">
        <v>56</v>
      </c>
      <c r="L212">
        <v>1488520800</v>
      </c>
      <c r="M212" s="9">
        <f t="shared" si="24"/>
        <v>42797.25</v>
      </c>
      <c r="N212" s="14">
        <f t="shared" si="27"/>
        <v>3</v>
      </c>
      <c r="O212" s="14" t="s">
        <v>84</v>
      </c>
      <c r="P212" s="14">
        <f t="shared" si="28"/>
        <v>2017</v>
      </c>
      <c r="Q212">
        <v>1490850000</v>
      </c>
      <c r="R212" s="12">
        <f t="shared" si="29"/>
        <v>42824.208333333328</v>
      </c>
      <c r="S212">
        <f t="shared" si="30"/>
        <v>3</v>
      </c>
      <c r="T212" t="s">
        <v>84</v>
      </c>
      <c r="U212">
        <f t="shared" si="31"/>
        <v>2017</v>
      </c>
      <c r="V212" t="b">
        <v>0</v>
      </c>
      <c r="W212" t="b">
        <v>0</v>
      </c>
      <c r="X212" t="s">
        <v>500</v>
      </c>
      <c r="Y212" t="str" cm="1">
        <f t="array" ref="Y212:Z212">_xlfn.TEXTSPLIT(X212, "/")</f>
        <v>film &amp; video</v>
      </c>
      <c r="Z212" t="str">
        <v>science fiction</v>
      </c>
    </row>
    <row r="213" spans="1:26" ht="31.2" x14ac:dyDescent="0.3">
      <c r="A213">
        <v>211</v>
      </c>
      <c r="B213" t="s">
        <v>501</v>
      </c>
      <c r="C213" s="3" t="s">
        <v>502</v>
      </c>
      <c r="D213" s="4">
        <v>104400</v>
      </c>
      <c r="E213" s="4">
        <v>99100</v>
      </c>
      <c r="F213" s="5">
        <f t="shared" si="25"/>
        <v>0.9492337164750958</v>
      </c>
      <c r="G213" t="s">
        <v>28</v>
      </c>
      <c r="H213">
        <v>1625</v>
      </c>
      <c r="I213" s="4">
        <f t="shared" si="26"/>
        <v>60.984615384615381</v>
      </c>
      <c r="J213" t="s">
        <v>37</v>
      </c>
      <c r="K213" t="s">
        <v>38</v>
      </c>
      <c r="L213">
        <v>1377579600</v>
      </c>
      <c r="M213" s="9">
        <f t="shared" si="24"/>
        <v>41513.208333333336</v>
      </c>
      <c r="N213" s="14">
        <f t="shared" si="27"/>
        <v>8</v>
      </c>
      <c r="O213" s="14" t="s">
        <v>39</v>
      </c>
      <c r="P213" s="14">
        <f t="shared" si="28"/>
        <v>2013</v>
      </c>
      <c r="Q213">
        <v>1379653200</v>
      </c>
      <c r="R213" s="12">
        <f t="shared" si="29"/>
        <v>41537.208333333336</v>
      </c>
      <c r="S213">
        <f t="shared" si="30"/>
        <v>9</v>
      </c>
      <c r="T213" t="s">
        <v>48</v>
      </c>
      <c r="U213">
        <f t="shared" si="31"/>
        <v>2013</v>
      </c>
      <c r="V213" t="b">
        <v>0</v>
      </c>
      <c r="W213" t="b">
        <v>0</v>
      </c>
      <c r="X213" t="s">
        <v>52</v>
      </c>
      <c r="Y213" t="str" cm="1">
        <f t="array" ref="Y213:Z213">_xlfn.TEXTSPLIT(X213, "/")</f>
        <v>theater</v>
      </c>
      <c r="Z213" t="str">
        <v>plays</v>
      </c>
    </row>
    <row r="214" spans="1:26" ht="31.2" x14ac:dyDescent="0.3">
      <c r="A214">
        <v>212</v>
      </c>
      <c r="B214" t="s">
        <v>503</v>
      </c>
      <c r="C214" s="3" t="s">
        <v>504</v>
      </c>
      <c r="D214" s="4">
        <v>8100</v>
      </c>
      <c r="E214" s="4">
        <v>12300</v>
      </c>
      <c r="F214" s="5">
        <f t="shared" si="25"/>
        <v>1.5185185185185186</v>
      </c>
      <c r="G214" t="s">
        <v>36</v>
      </c>
      <c r="H214">
        <v>168</v>
      </c>
      <c r="I214" s="4">
        <f t="shared" si="26"/>
        <v>73.214285714285708</v>
      </c>
      <c r="J214" t="s">
        <v>37</v>
      </c>
      <c r="K214" t="s">
        <v>38</v>
      </c>
      <c r="L214">
        <v>1576389600</v>
      </c>
      <c r="M214" s="9">
        <f t="shared" si="24"/>
        <v>43814.25</v>
      </c>
      <c r="N214" s="14">
        <f t="shared" si="27"/>
        <v>12</v>
      </c>
      <c r="O214" s="14" t="s">
        <v>32</v>
      </c>
      <c r="P214" s="14">
        <f t="shared" si="28"/>
        <v>2019</v>
      </c>
      <c r="Q214">
        <v>1580364000</v>
      </c>
      <c r="R214" s="12">
        <f t="shared" si="29"/>
        <v>43860.25</v>
      </c>
      <c r="S214">
        <f t="shared" si="30"/>
        <v>1</v>
      </c>
      <c r="T214" t="s">
        <v>51</v>
      </c>
      <c r="U214">
        <f t="shared" si="31"/>
        <v>2020</v>
      </c>
      <c r="V214" t="b">
        <v>0</v>
      </c>
      <c r="W214" t="b">
        <v>0</v>
      </c>
      <c r="X214" t="s">
        <v>52</v>
      </c>
      <c r="Y214" t="str" cm="1">
        <f t="array" ref="Y214:Z214">_xlfn.TEXTSPLIT(X214, "/")</f>
        <v>theater</v>
      </c>
      <c r="Z214" t="str">
        <v>plays</v>
      </c>
    </row>
    <row r="215" spans="1:26" ht="31.2" x14ac:dyDescent="0.3">
      <c r="A215">
        <v>213</v>
      </c>
      <c r="B215" t="s">
        <v>505</v>
      </c>
      <c r="C215" s="3" t="s">
        <v>506</v>
      </c>
      <c r="D215" s="4">
        <v>87900</v>
      </c>
      <c r="E215" s="4">
        <v>171549</v>
      </c>
      <c r="F215" s="5">
        <f t="shared" si="25"/>
        <v>1.9516382252559727</v>
      </c>
      <c r="G215" t="s">
        <v>36</v>
      </c>
      <c r="H215">
        <v>4289</v>
      </c>
      <c r="I215" s="4">
        <f t="shared" si="26"/>
        <v>39.997435299603637</v>
      </c>
      <c r="J215" t="s">
        <v>37</v>
      </c>
      <c r="K215" t="s">
        <v>38</v>
      </c>
      <c r="L215">
        <v>1289019600</v>
      </c>
      <c r="M215" s="9">
        <f t="shared" si="24"/>
        <v>40488.208333333336</v>
      </c>
      <c r="N215" s="14">
        <f t="shared" si="27"/>
        <v>11</v>
      </c>
      <c r="O215" s="14" t="s">
        <v>31</v>
      </c>
      <c r="P215" s="14">
        <f t="shared" si="28"/>
        <v>2010</v>
      </c>
      <c r="Q215">
        <v>1289714400</v>
      </c>
      <c r="R215" s="12">
        <f t="shared" si="29"/>
        <v>40496.25</v>
      </c>
      <c r="S215">
        <f t="shared" si="30"/>
        <v>11</v>
      </c>
      <c r="T215" t="s">
        <v>31</v>
      </c>
      <c r="U215">
        <f t="shared" si="31"/>
        <v>2010</v>
      </c>
      <c r="V215" t="b">
        <v>0</v>
      </c>
      <c r="W215" t="b">
        <v>1</v>
      </c>
      <c r="X215" t="s">
        <v>81</v>
      </c>
      <c r="Y215" t="str" cm="1">
        <f t="array" ref="Y215:Z215">_xlfn.TEXTSPLIT(X215, "/")</f>
        <v>music</v>
      </c>
      <c r="Z215" t="str">
        <v>indie rock</v>
      </c>
    </row>
    <row r="216" spans="1:26" ht="15.6" x14ac:dyDescent="0.3">
      <c r="A216">
        <v>214</v>
      </c>
      <c r="B216" t="s">
        <v>507</v>
      </c>
      <c r="C216" s="3" t="s">
        <v>508</v>
      </c>
      <c r="D216" s="4">
        <v>1400</v>
      </c>
      <c r="E216" s="4">
        <v>14324</v>
      </c>
      <c r="F216" s="5">
        <f t="shared" si="25"/>
        <v>10.231428571428571</v>
      </c>
      <c r="G216" t="s">
        <v>36</v>
      </c>
      <c r="H216">
        <v>165</v>
      </c>
      <c r="I216" s="4">
        <f t="shared" si="26"/>
        <v>86.812121212121212</v>
      </c>
      <c r="J216" t="s">
        <v>37</v>
      </c>
      <c r="K216" t="s">
        <v>38</v>
      </c>
      <c r="L216">
        <v>1282194000</v>
      </c>
      <c r="M216" s="9">
        <f t="shared" si="24"/>
        <v>40409.208333333336</v>
      </c>
      <c r="N216" s="14">
        <f t="shared" si="27"/>
        <v>8</v>
      </c>
      <c r="O216" s="14" t="s">
        <v>39</v>
      </c>
      <c r="P216" s="14">
        <f t="shared" si="28"/>
        <v>2010</v>
      </c>
      <c r="Q216">
        <v>1282712400</v>
      </c>
      <c r="R216" s="12">
        <f t="shared" si="29"/>
        <v>40415.208333333336</v>
      </c>
      <c r="S216">
        <f t="shared" si="30"/>
        <v>8</v>
      </c>
      <c r="T216" t="s">
        <v>39</v>
      </c>
      <c r="U216">
        <f t="shared" si="31"/>
        <v>2010</v>
      </c>
      <c r="V216" t="b">
        <v>0</v>
      </c>
      <c r="W216" t="b">
        <v>0</v>
      </c>
      <c r="X216" t="s">
        <v>40</v>
      </c>
      <c r="Y216" t="str" cm="1">
        <f t="array" ref="Y216:Z216">_xlfn.TEXTSPLIT(X216, "/")</f>
        <v>music</v>
      </c>
      <c r="Z216" t="str">
        <v>rock</v>
      </c>
    </row>
    <row r="217" spans="1:26" ht="15.6" x14ac:dyDescent="0.3">
      <c r="A217">
        <v>215</v>
      </c>
      <c r="B217" t="s">
        <v>509</v>
      </c>
      <c r="C217" s="3" t="s">
        <v>510</v>
      </c>
      <c r="D217" s="4">
        <v>156800</v>
      </c>
      <c r="E217" s="4">
        <v>6024</v>
      </c>
      <c r="F217" s="5">
        <f t="shared" si="25"/>
        <v>3.8418367346938778E-2</v>
      </c>
      <c r="G217" t="s">
        <v>28</v>
      </c>
      <c r="H217">
        <v>143</v>
      </c>
      <c r="I217" s="4">
        <f t="shared" si="26"/>
        <v>42.125874125874127</v>
      </c>
      <c r="J217" t="s">
        <v>37</v>
      </c>
      <c r="K217" t="s">
        <v>38</v>
      </c>
      <c r="L217">
        <v>1550037600</v>
      </c>
      <c r="M217" s="9">
        <f t="shared" si="24"/>
        <v>43509.25</v>
      </c>
      <c r="N217" s="14">
        <f t="shared" si="27"/>
        <v>2</v>
      </c>
      <c r="O217" s="14" t="s">
        <v>91</v>
      </c>
      <c r="P217" s="14">
        <f t="shared" si="28"/>
        <v>2019</v>
      </c>
      <c r="Q217">
        <v>1550210400</v>
      </c>
      <c r="R217" s="12">
        <f t="shared" si="29"/>
        <v>43511.25</v>
      </c>
      <c r="S217">
        <f t="shared" si="30"/>
        <v>2</v>
      </c>
      <c r="T217" t="s">
        <v>91</v>
      </c>
      <c r="U217">
        <f t="shared" si="31"/>
        <v>2019</v>
      </c>
      <c r="V217" t="b">
        <v>0</v>
      </c>
      <c r="W217" t="b">
        <v>0</v>
      </c>
      <c r="X217" t="s">
        <v>52</v>
      </c>
      <c r="Y217" t="str" cm="1">
        <f t="array" ref="Y217:Z217">_xlfn.TEXTSPLIT(X217, "/")</f>
        <v>theater</v>
      </c>
      <c r="Z217" t="str">
        <v>plays</v>
      </c>
    </row>
    <row r="218" spans="1:26" ht="15.6" x14ac:dyDescent="0.3">
      <c r="A218">
        <v>216</v>
      </c>
      <c r="B218" t="s">
        <v>511</v>
      </c>
      <c r="C218" s="3" t="s">
        <v>512</v>
      </c>
      <c r="D218" s="4">
        <v>121700</v>
      </c>
      <c r="E218" s="4">
        <v>188721</v>
      </c>
      <c r="F218" s="5">
        <f t="shared" si="25"/>
        <v>1.5507066557107643</v>
      </c>
      <c r="G218" t="s">
        <v>36</v>
      </c>
      <c r="H218">
        <v>1815</v>
      </c>
      <c r="I218" s="4">
        <f t="shared" si="26"/>
        <v>103.97851239669421</v>
      </c>
      <c r="J218" t="s">
        <v>37</v>
      </c>
      <c r="K218" t="s">
        <v>38</v>
      </c>
      <c r="L218">
        <v>1321941600</v>
      </c>
      <c r="M218" s="9">
        <f t="shared" si="24"/>
        <v>40869.25</v>
      </c>
      <c r="N218" s="14">
        <f t="shared" si="27"/>
        <v>11</v>
      </c>
      <c r="O218" s="14" t="s">
        <v>31</v>
      </c>
      <c r="P218" s="14">
        <f t="shared" si="28"/>
        <v>2011</v>
      </c>
      <c r="Q218">
        <v>1322114400</v>
      </c>
      <c r="R218" s="12">
        <f t="shared" si="29"/>
        <v>40871.25</v>
      </c>
      <c r="S218">
        <f t="shared" si="30"/>
        <v>11</v>
      </c>
      <c r="T218" t="s">
        <v>31</v>
      </c>
      <c r="U218">
        <f t="shared" si="31"/>
        <v>2011</v>
      </c>
      <c r="V218" t="b">
        <v>0</v>
      </c>
      <c r="W218" t="b">
        <v>0</v>
      </c>
      <c r="X218" t="s">
        <v>52</v>
      </c>
      <c r="Y218" t="str" cm="1">
        <f t="array" ref="Y218:Z218">_xlfn.TEXTSPLIT(X218, "/")</f>
        <v>theater</v>
      </c>
      <c r="Z218" t="str">
        <v>plays</v>
      </c>
    </row>
    <row r="219" spans="1:26" ht="15.6" x14ac:dyDescent="0.3">
      <c r="A219">
        <v>217</v>
      </c>
      <c r="B219" t="s">
        <v>513</v>
      </c>
      <c r="C219" s="3" t="s">
        <v>514</v>
      </c>
      <c r="D219" s="4">
        <v>129400</v>
      </c>
      <c r="E219" s="4">
        <v>57911</v>
      </c>
      <c r="F219" s="5">
        <f t="shared" si="25"/>
        <v>0.44753477588871715</v>
      </c>
      <c r="G219" t="s">
        <v>28</v>
      </c>
      <c r="H219">
        <v>934</v>
      </c>
      <c r="I219" s="4">
        <f t="shared" si="26"/>
        <v>62.003211991434689</v>
      </c>
      <c r="J219" t="s">
        <v>37</v>
      </c>
      <c r="K219" t="s">
        <v>38</v>
      </c>
      <c r="L219">
        <v>1556427600</v>
      </c>
      <c r="M219" s="9">
        <f t="shared" si="24"/>
        <v>43583.208333333328</v>
      </c>
      <c r="N219" s="14">
        <f t="shared" si="27"/>
        <v>4</v>
      </c>
      <c r="O219" s="14" t="s">
        <v>85</v>
      </c>
      <c r="P219" s="14">
        <f t="shared" si="28"/>
        <v>2019</v>
      </c>
      <c r="Q219">
        <v>1557205200</v>
      </c>
      <c r="R219" s="12">
        <f t="shared" si="29"/>
        <v>43592.208333333328</v>
      </c>
      <c r="S219">
        <f t="shared" si="30"/>
        <v>5</v>
      </c>
      <c r="T219" t="s">
        <v>114</v>
      </c>
      <c r="U219">
        <f t="shared" si="31"/>
        <v>2019</v>
      </c>
      <c r="V219" t="b">
        <v>0</v>
      </c>
      <c r="W219" t="b">
        <v>0</v>
      </c>
      <c r="X219" t="s">
        <v>500</v>
      </c>
      <c r="Y219" t="str" cm="1">
        <f t="array" ref="Y219:Z219">_xlfn.TEXTSPLIT(X219, "/")</f>
        <v>film &amp; video</v>
      </c>
      <c r="Z219" t="str">
        <v>science fiction</v>
      </c>
    </row>
    <row r="220" spans="1:26" ht="15.6" x14ac:dyDescent="0.3">
      <c r="A220">
        <v>218</v>
      </c>
      <c r="B220" t="s">
        <v>515</v>
      </c>
      <c r="C220" s="3" t="s">
        <v>516</v>
      </c>
      <c r="D220" s="4">
        <v>5700</v>
      </c>
      <c r="E220" s="4">
        <v>12309</v>
      </c>
      <c r="F220" s="5">
        <f t="shared" si="25"/>
        <v>2.1594736842105262</v>
      </c>
      <c r="G220" t="s">
        <v>36</v>
      </c>
      <c r="H220">
        <v>397</v>
      </c>
      <c r="I220" s="4">
        <f t="shared" si="26"/>
        <v>31.005037783375315</v>
      </c>
      <c r="J220" t="s">
        <v>59</v>
      </c>
      <c r="K220" t="s">
        <v>60</v>
      </c>
      <c r="L220">
        <v>1320991200</v>
      </c>
      <c r="M220" s="9">
        <f t="shared" si="24"/>
        <v>40858.25</v>
      </c>
      <c r="N220" s="14">
        <f t="shared" si="27"/>
        <v>11</v>
      </c>
      <c r="O220" s="14" t="s">
        <v>31</v>
      </c>
      <c r="P220" s="14">
        <f t="shared" si="28"/>
        <v>2011</v>
      </c>
      <c r="Q220">
        <v>1323928800</v>
      </c>
      <c r="R220" s="12">
        <f t="shared" si="29"/>
        <v>40892.25</v>
      </c>
      <c r="S220">
        <f t="shared" si="30"/>
        <v>12</v>
      </c>
      <c r="T220" t="s">
        <v>32</v>
      </c>
      <c r="U220">
        <f t="shared" si="31"/>
        <v>2011</v>
      </c>
      <c r="V220" t="b">
        <v>0</v>
      </c>
      <c r="W220" t="b">
        <v>1</v>
      </c>
      <c r="X220" t="s">
        <v>126</v>
      </c>
      <c r="Y220" t="str" cm="1">
        <f t="array" ref="Y220:Z220">_xlfn.TEXTSPLIT(X220, "/")</f>
        <v>film &amp; video</v>
      </c>
      <c r="Z220" t="str">
        <v>shorts</v>
      </c>
    </row>
    <row r="221" spans="1:26" ht="15.6" x14ac:dyDescent="0.3">
      <c r="A221">
        <v>219</v>
      </c>
      <c r="B221" t="s">
        <v>517</v>
      </c>
      <c r="C221" s="3" t="s">
        <v>518</v>
      </c>
      <c r="D221" s="4">
        <v>41700</v>
      </c>
      <c r="E221" s="4">
        <v>138497</v>
      </c>
      <c r="F221" s="5">
        <f t="shared" si="25"/>
        <v>3.3212709832134291</v>
      </c>
      <c r="G221" t="s">
        <v>36</v>
      </c>
      <c r="H221">
        <v>1539</v>
      </c>
      <c r="I221" s="4">
        <f t="shared" si="26"/>
        <v>89.991552956465242</v>
      </c>
      <c r="J221" t="s">
        <v>37</v>
      </c>
      <c r="K221" t="s">
        <v>38</v>
      </c>
      <c r="L221">
        <v>1345093200</v>
      </c>
      <c r="M221" s="9">
        <f t="shared" si="24"/>
        <v>41137.208333333336</v>
      </c>
      <c r="N221" s="14">
        <f t="shared" si="27"/>
        <v>8</v>
      </c>
      <c r="O221" s="14" t="s">
        <v>39</v>
      </c>
      <c r="P221" s="14">
        <f t="shared" si="28"/>
        <v>2012</v>
      </c>
      <c r="Q221">
        <v>1346130000</v>
      </c>
      <c r="R221" s="12">
        <f t="shared" si="29"/>
        <v>41149.208333333336</v>
      </c>
      <c r="S221">
        <f t="shared" si="30"/>
        <v>8</v>
      </c>
      <c r="T221" t="s">
        <v>39</v>
      </c>
      <c r="U221">
        <f t="shared" si="31"/>
        <v>2012</v>
      </c>
      <c r="V221" t="b">
        <v>0</v>
      </c>
      <c r="W221" t="b">
        <v>0</v>
      </c>
      <c r="X221" t="s">
        <v>95</v>
      </c>
      <c r="Y221" t="str" cm="1">
        <f t="array" ref="Y221:Z221">_xlfn.TEXTSPLIT(X221, "/")</f>
        <v>film &amp; video</v>
      </c>
      <c r="Z221" t="str">
        <v>animation</v>
      </c>
    </row>
    <row r="222" spans="1:26" ht="15.6" x14ac:dyDescent="0.3">
      <c r="A222">
        <v>220</v>
      </c>
      <c r="B222" t="s">
        <v>519</v>
      </c>
      <c r="C222" s="3" t="s">
        <v>520</v>
      </c>
      <c r="D222" s="4">
        <v>7900</v>
      </c>
      <c r="E222" s="4">
        <v>667</v>
      </c>
      <c r="F222" s="5">
        <f t="shared" si="25"/>
        <v>8.4430379746835441E-2</v>
      </c>
      <c r="G222" t="s">
        <v>28</v>
      </c>
      <c r="H222">
        <v>17</v>
      </c>
      <c r="I222" s="4">
        <f t="shared" si="26"/>
        <v>39.235294117647058</v>
      </c>
      <c r="J222" t="s">
        <v>37</v>
      </c>
      <c r="K222" t="s">
        <v>38</v>
      </c>
      <c r="L222">
        <v>1309496400</v>
      </c>
      <c r="M222" s="9">
        <f t="shared" si="24"/>
        <v>40725.208333333336</v>
      </c>
      <c r="N222" s="14">
        <f t="shared" si="27"/>
        <v>7</v>
      </c>
      <c r="O222" s="14" t="s">
        <v>103</v>
      </c>
      <c r="P222" s="14">
        <f t="shared" si="28"/>
        <v>2011</v>
      </c>
      <c r="Q222">
        <v>1311051600</v>
      </c>
      <c r="R222" s="12">
        <f t="shared" si="29"/>
        <v>40743.208333333336</v>
      </c>
      <c r="S222">
        <f t="shared" si="30"/>
        <v>7</v>
      </c>
      <c r="T222" t="s">
        <v>103</v>
      </c>
      <c r="U222">
        <f t="shared" si="31"/>
        <v>2011</v>
      </c>
      <c r="V222" t="b">
        <v>1</v>
      </c>
      <c r="W222" t="b">
        <v>0</v>
      </c>
      <c r="X222" t="s">
        <v>52</v>
      </c>
      <c r="Y222" t="str" cm="1">
        <f t="array" ref="Y222:Z222">_xlfn.TEXTSPLIT(X222, "/")</f>
        <v>theater</v>
      </c>
      <c r="Z222" t="str">
        <v>plays</v>
      </c>
    </row>
    <row r="223" spans="1:26" ht="31.2" x14ac:dyDescent="0.3">
      <c r="A223">
        <v>221</v>
      </c>
      <c r="B223" t="s">
        <v>521</v>
      </c>
      <c r="C223" s="3" t="s">
        <v>522</v>
      </c>
      <c r="D223" s="4">
        <v>121500</v>
      </c>
      <c r="E223" s="4">
        <v>119830</v>
      </c>
      <c r="F223" s="5">
        <f t="shared" si="25"/>
        <v>0.9862551440329218</v>
      </c>
      <c r="G223" t="s">
        <v>28</v>
      </c>
      <c r="H223">
        <v>2179</v>
      </c>
      <c r="I223" s="4">
        <f t="shared" si="26"/>
        <v>54.993116108306566</v>
      </c>
      <c r="J223" t="s">
        <v>37</v>
      </c>
      <c r="K223" t="s">
        <v>38</v>
      </c>
      <c r="L223">
        <v>1340254800</v>
      </c>
      <c r="M223" s="9">
        <f t="shared" si="24"/>
        <v>41081.208333333336</v>
      </c>
      <c r="N223" s="14">
        <f t="shared" si="27"/>
        <v>6</v>
      </c>
      <c r="O223" s="14" t="s">
        <v>80</v>
      </c>
      <c r="P223" s="14">
        <f t="shared" si="28"/>
        <v>2012</v>
      </c>
      <c r="Q223">
        <v>1340427600</v>
      </c>
      <c r="R223" s="12">
        <f t="shared" si="29"/>
        <v>41083.208333333336</v>
      </c>
      <c r="S223">
        <f t="shared" si="30"/>
        <v>6</v>
      </c>
      <c r="T223" t="s">
        <v>80</v>
      </c>
      <c r="U223">
        <f t="shared" si="31"/>
        <v>2012</v>
      </c>
      <c r="V223" t="b">
        <v>1</v>
      </c>
      <c r="W223" t="b">
        <v>0</v>
      </c>
      <c r="X223" t="s">
        <v>33</v>
      </c>
      <c r="Y223" t="str" cm="1">
        <f t="array" ref="Y223:Z223">_xlfn.TEXTSPLIT(X223, "/")</f>
        <v>food</v>
      </c>
      <c r="Z223" t="str">
        <v>food trucks</v>
      </c>
    </row>
    <row r="224" spans="1:26" ht="15.6" x14ac:dyDescent="0.3">
      <c r="A224">
        <v>222</v>
      </c>
      <c r="B224" t="s">
        <v>523</v>
      </c>
      <c r="C224" s="3" t="s">
        <v>524</v>
      </c>
      <c r="D224" s="4">
        <v>4800</v>
      </c>
      <c r="E224" s="4">
        <v>6623</v>
      </c>
      <c r="F224" s="5">
        <f t="shared" si="25"/>
        <v>1.3797916666666667</v>
      </c>
      <c r="G224" t="s">
        <v>36</v>
      </c>
      <c r="H224">
        <v>138</v>
      </c>
      <c r="I224" s="4">
        <f t="shared" si="26"/>
        <v>47.992753623188406</v>
      </c>
      <c r="J224" t="s">
        <v>37</v>
      </c>
      <c r="K224" t="s">
        <v>38</v>
      </c>
      <c r="L224">
        <v>1412226000</v>
      </c>
      <c r="M224" s="9">
        <f t="shared" si="24"/>
        <v>41914.208333333336</v>
      </c>
      <c r="N224" s="14">
        <f t="shared" si="27"/>
        <v>10</v>
      </c>
      <c r="O224" s="14" t="s">
        <v>72</v>
      </c>
      <c r="P224" s="14">
        <f t="shared" si="28"/>
        <v>2014</v>
      </c>
      <c r="Q224">
        <v>1412312400</v>
      </c>
      <c r="R224" s="12">
        <f t="shared" si="29"/>
        <v>41915.208333333336</v>
      </c>
      <c r="S224">
        <f t="shared" si="30"/>
        <v>10</v>
      </c>
      <c r="T224" t="s">
        <v>72</v>
      </c>
      <c r="U224">
        <f t="shared" si="31"/>
        <v>2014</v>
      </c>
      <c r="V224" t="b">
        <v>0</v>
      </c>
      <c r="W224" t="b">
        <v>0</v>
      </c>
      <c r="X224" t="s">
        <v>148</v>
      </c>
      <c r="Y224" t="str" cm="1">
        <f t="array" ref="Y224:Z224">_xlfn.TEXTSPLIT(X224, "/")</f>
        <v>photography</v>
      </c>
      <c r="Z224" t="str">
        <v>photography books</v>
      </c>
    </row>
    <row r="225" spans="1:26" ht="15.6" x14ac:dyDescent="0.3">
      <c r="A225">
        <v>223</v>
      </c>
      <c r="B225" t="s">
        <v>525</v>
      </c>
      <c r="C225" s="3" t="s">
        <v>526</v>
      </c>
      <c r="D225" s="4">
        <v>87300</v>
      </c>
      <c r="E225" s="4">
        <v>81897</v>
      </c>
      <c r="F225" s="5">
        <f t="shared" si="25"/>
        <v>0.93810996563573879</v>
      </c>
      <c r="G225" t="s">
        <v>28</v>
      </c>
      <c r="H225">
        <v>931</v>
      </c>
      <c r="I225" s="4">
        <f t="shared" si="26"/>
        <v>87.966702470461868</v>
      </c>
      <c r="J225" t="s">
        <v>37</v>
      </c>
      <c r="K225" t="s">
        <v>38</v>
      </c>
      <c r="L225">
        <v>1458104400</v>
      </c>
      <c r="M225" s="9">
        <f t="shared" si="24"/>
        <v>42445.208333333328</v>
      </c>
      <c r="N225" s="14">
        <f t="shared" si="27"/>
        <v>3</v>
      </c>
      <c r="O225" s="14" t="s">
        <v>84</v>
      </c>
      <c r="P225" s="14">
        <f t="shared" si="28"/>
        <v>2016</v>
      </c>
      <c r="Q225">
        <v>1459314000</v>
      </c>
      <c r="R225" s="12">
        <f t="shared" si="29"/>
        <v>42459.208333333328</v>
      </c>
      <c r="S225">
        <f t="shared" si="30"/>
        <v>3</v>
      </c>
      <c r="T225" t="s">
        <v>84</v>
      </c>
      <c r="U225">
        <f t="shared" si="31"/>
        <v>2016</v>
      </c>
      <c r="V225" t="b">
        <v>0</v>
      </c>
      <c r="W225" t="b">
        <v>0</v>
      </c>
      <c r="X225" t="s">
        <v>52</v>
      </c>
      <c r="Y225" t="str" cm="1">
        <f t="array" ref="Y225:Z225">_xlfn.TEXTSPLIT(X225, "/")</f>
        <v>theater</v>
      </c>
      <c r="Z225" t="str">
        <v>plays</v>
      </c>
    </row>
    <row r="226" spans="1:26" ht="15.6" x14ac:dyDescent="0.3">
      <c r="A226">
        <v>224</v>
      </c>
      <c r="B226" t="s">
        <v>527</v>
      </c>
      <c r="C226" s="3" t="s">
        <v>528</v>
      </c>
      <c r="D226" s="4">
        <v>46300</v>
      </c>
      <c r="E226" s="4">
        <v>186885</v>
      </c>
      <c r="F226" s="5">
        <f t="shared" si="25"/>
        <v>4.0363930885529156</v>
      </c>
      <c r="G226" t="s">
        <v>36</v>
      </c>
      <c r="H226">
        <v>3594</v>
      </c>
      <c r="I226" s="4">
        <f t="shared" si="26"/>
        <v>51.999165275459099</v>
      </c>
      <c r="J226" t="s">
        <v>37</v>
      </c>
      <c r="K226" t="s">
        <v>38</v>
      </c>
      <c r="L226">
        <v>1411534800</v>
      </c>
      <c r="M226" s="9">
        <f t="shared" si="24"/>
        <v>41906.208333333336</v>
      </c>
      <c r="N226" s="14">
        <f t="shared" si="27"/>
        <v>9</v>
      </c>
      <c r="O226" s="14" t="s">
        <v>48</v>
      </c>
      <c r="P226" s="14">
        <f t="shared" si="28"/>
        <v>2014</v>
      </c>
      <c r="Q226">
        <v>1415426400</v>
      </c>
      <c r="R226" s="12">
        <f t="shared" si="29"/>
        <v>41951.25</v>
      </c>
      <c r="S226">
        <f t="shared" si="30"/>
        <v>11</v>
      </c>
      <c r="T226" t="s">
        <v>31</v>
      </c>
      <c r="U226">
        <f t="shared" si="31"/>
        <v>2014</v>
      </c>
      <c r="V226" t="b">
        <v>0</v>
      </c>
      <c r="W226" t="b">
        <v>0</v>
      </c>
      <c r="X226" t="s">
        <v>500</v>
      </c>
      <c r="Y226" t="str" cm="1">
        <f t="array" ref="Y226:Z226">_xlfn.TEXTSPLIT(X226, "/")</f>
        <v>film &amp; video</v>
      </c>
      <c r="Z226" t="str">
        <v>science fiction</v>
      </c>
    </row>
    <row r="227" spans="1:26" ht="15.6" x14ac:dyDescent="0.3">
      <c r="A227">
        <v>225</v>
      </c>
      <c r="B227" t="s">
        <v>529</v>
      </c>
      <c r="C227" s="3" t="s">
        <v>530</v>
      </c>
      <c r="D227" s="4">
        <v>67800</v>
      </c>
      <c r="E227" s="4">
        <v>176398</v>
      </c>
      <c r="F227" s="5">
        <f t="shared" si="25"/>
        <v>2.6017404129793511</v>
      </c>
      <c r="G227" t="s">
        <v>36</v>
      </c>
      <c r="H227">
        <v>5880</v>
      </c>
      <c r="I227" s="4">
        <f t="shared" si="26"/>
        <v>29.999659863945578</v>
      </c>
      <c r="J227" t="s">
        <v>37</v>
      </c>
      <c r="K227" t="s">
        <v>38</v>
      </c>
      <c r="L227">
        <v>1399093200</v>
      </c>
      <c r="M227" s="9">
        <f t="shared" si="24"/>
        <v>41762.208333333336</v>
      </c>
      <c r="N227" s="14">
        <f t="shared" si="27"/>
        <v>5</v>
      </c>
      <c r="O227" s="14" t="s">
        <v>114</v>
      </c>
      <c r="P227" s="14">
        <f t="shared" si="28"/>
        <v>2014</v>
      </c>
      <c r="Q227">
        <v>1399093200</v>
      </c>
      <c r="R227" s="12">
        <f t="shared" si="29"/>
        <v>41762.208333333336</v>
      </c>
      <c r="S227">
        <f t="shared" si="30"/>
        <v>5</v>
      </c>
      <c r="T227" t="s">
        <v>114</v>
      </c>
      <c r="U227">
        <f t="shared" si="31"/>
        <v>2014</v>
      </c>
      <c r="V227" t="b">
        <v>1</v>
      </c>
      <c r="W227" t="b">
        <v>0</v>
      </c>
      <c r="X227" t="s">
        <v>40</v>
      </c>
      <c r="Y227" t="str" cm="1">
        <f t="array" ref="Y227:Z227">_xlfn.TEXTSPLIT(X227, "/")</f>
        <v>music</v>
      </c>
      <c r="Z227" t="str">
        <v>rock</v>
      </c>
    </row>
    <row r="228" spans="1:26" ht="15.6" x14ac:dyDescent="0.3">
      <c r="A228">
        <v>226</v>
      </c>
      <c r="B228" t="s">
        <v>279</v>
      </c>
      <c r="C228" s="3" t="s">
        <v>531</v>
      </c>
      <c r="D228" s="4">
        <v>3000</v>
      </c>
      <c r="E228" s="4">
        <v>10999</v>
      </c>
      <c r="F228" s="5">
        <f t="shared" si="25"/>
        <v>3.6663333333333332</v>
      </c>
      <c r="G228" t="s">
        <v>36</v>
      </c>
      <c r="H228">
        <v>112</v>
      </c>
      <c r="I228" s="4">
        <f t="shared" si="26"/>
        <v>98.205357142857139</v>
      </c>
      <c r="J228" t="s">
        <v>37</v>
      </c>
      <c r="K228" t="s">
        <v>38</v>
      </c>
      <c r="L228">
        <v>1270702800</v>
      </c>
      <c r="M228" s="9">
        <f t="shared" si="24"/>
        <v>40276.208333333336</v>
      </c>
      <c r="N228" s="14">
        <f t="shared" si="27"/>
        <v>4</v>
      </c>
      <c r="O228" s="14" t="s">
        <v>85</v>
      </c>
      <c r="P228" s="14">
        <f t="shared" si="28"/>
        <v>2010</v>
      </c>
      <c r="Q228">
        <v>1273899600</v>
      </c>
      <c r="R228" s="12">
        <f t="shared" si="29"/>
        <v>40313.208333333336</v>
      </c>
      <c r="S228">
        <f t="shared" si="30"/>
        <v>5</v>
      </c>
      <c r="T228" t="s">
        <v>114</v>
      </c>
      <c r="U228">
        <f t="shared" si="31"/>
        <v>2010</v>
      </c>
      <c r="V228" t="b">
        <v>0</v>
      </c>
      <c r="W228" t="b">
        <v>0</v>
      </c>
      <c r="X228" t="s">
        <v>148</v>
      </c>
      <c r="Y228" t="str" cm="1">
        <f t="array" ref="Y228:Z228">_xlfn.TEXTSPLIT(X228, "/")</f>
        <v>photography</v>
      </c>
      <c r="Z228" t="str">
        <v>photography books</v>
      </c>
    </row>
    <row r="229" spans="1:26" ht="31.2" x14ac:dyDescent="0.3">
      <c r="A229">
        <v>227</v>
      </c>
      <c r="B229" t="s">
        <v>532</v>
      </c>
      <c r="C229" s="3" t="s">
        <v>533</v>
      </c>
      <c r="D229" s="4">
        <v>60900</v>
      </c>
      <c r="E229" s="4">
        <v>102751</v>
      </c>
      <c r="F229" s="5">
        <f t="shared" si="25"/>
        <v>1.687208538587849</v>
      </c>
      <c r="G229" t="s">
        <v>36</v>
      </c>
      <c r="H229">
        <v>943</v>
      </c>
      <c r="I229" s="4">
        <f t="shared" si="26"/>
        <v>108.96182396606575</v>
      </c>
      <c r="J229" t="s">
        <v>37</v>
      </c>
      <c r="K229" t="s">
        <v>38</v>
      </c>
      <c r="L229">
        <v>1431666000</v>
      </c>
      <c r="M229" s="9">
        <f t="shared" si="24"/>
        <v>42139.208333333328</v>
      </c>
      <c r="N229" s="14">
        <f t="shared" si="27"/>
        <v>5</v>
      </c>
      <c r="O229" s="14" t="s">
        <v>114</v>
      </c>
      <c r="P229" s="14">
        <f t="shared" si="28"/>
        <v>2015</v>
      </c>
      <c r="Q229">
        <v>1432184400</v>
      </c>
      <c r="R229" s="12">
        <f t="shared" si="29"/>
        <v>42145.208333333328</v>
      </c>
      <c r="S229">
        <f t="shared" si="30"/>
        <v>5</v>
      </c>
      <c r="T229" t="s">
        <v>114</v>
      </c>
      <c r="U229">
        <f t="shared" si="31"/>
        <v>2015</v>
      </c>
      <c r="V229" t="b">
        <v>0</v>
      </c>
      <c r="W229" t="b">
        <v>0</v>
      </c>
      <c r="X229" t="s">
        <v>318</v>
      </c>
      <c r="Y229" t="str" cm="1">
        <f t="array" ref="Y229:Z229">_xlfn.TEXTSPLIT(X229, "/")</f>
        <v>games</v>
      </c>
      <c r="Z229" t="str">
        <v>mobile games</v>
      </c>
    </row>
    <row r="230" spans="1:26" ht="15.6" x14ac:dyDescent="0.3">
      <c r="A230">
        <v>228</v>
      </c>
      <c r="B230" t="s">
        <v>534</v>
      </c>
      <c r="C230" s="3" t="s">
        <v>535</v>
      </c>
      <c r="D230" s="4">
        <v>137900</v>
      </c>
      <c r="E230" s="4">
        <v>165352</v>
      </c>
      <c r="F230" s="5">
        <f t="shared" si="25"/>
        <v>1.1990717911530093</v>
      </c>
      <c r="G230" t="s">
        <v>36</v>
      </c>
      <c r="H230">
        <v>2468</v>
      </c>
      <c r="I230" s="4">
        <f t="shared" si="26"/>
        <v>66.998379254457049</v>
      </c>
      <c r="J230" t="s">
        <v>37</v>
      </c>
      <c r="K230" t="s">
        <v>38</v>
      </c>
      <c r="L230">
        <v>1472619600</v>
      </c>
      <c r="M230" s="9">
        <f t="shared" si="24"/>
        <v>42613.208333333328</v>
      </c>
      <c r="N230" s="14">
        <f t="shared" si="27"/>
        <v>8</v>
      </c>
      <c r="O230" s="14" t="s">
        <v>39</v>
      </c>
      <c r="P230" s="14">
        <f t="shared" si="28"/>
        <v>2016</v>
      </c>
      <c r="Q230">
        <v>1474779600</v>
      </c>
      <c r="R230" s="12">
        <f t="shared" si="29"/>
        <v>42638.208333333328</v>
      </c>
      <c r="S230">
        <f t="shared" si="30"/>
        <v>9</v>
      </c>
      <c r="T230" t="s">
        <v>48</v>
      </c>
      <c r="U230">
        <f t="shared" si="31"/>
        <v>2016</v>
      </c>
      <c r="V230" t="b">
        <v>0</v>
      </c>
      <c r="W230" t="b">
        <v>0</v>
      </c>
      <c r="X230" t="s">
        <v>95</v>
      </c>
      <c r="Y230" t="str" cm="1">
        <f t="array" ref="Y230:Z230">_xlfn.TEXTSPLIT(X230, "/")</f>
        <v>film &amp; video</v>
      </c>
      <c r="Z230" t="str">
        <v>animation</v>
      </c>
    </row>
    <row r="231" spans="1:26" ht="15.6" x14ac:dyDescent="0.3">
      <c r="A231">
        <v>229</v>
      </c>
      <c r="B231" t="s">
        <v>536</v>
      </c>
      <c r="C231" s="3" t="s">
        <v>537</v>
      </c>
      <c r="D231" s="4">
        <v>85600</v>
      </c>
      <c r="E231" s="4">
        <v>165798</v>
      </c>
      <c r="F231" s="5">
        <f t="shared" si="25"/>
        <v>1.936892523364486</v>
      </c>
      <c r="G231" t="s">
        <v>36</v>
      </c>
      <c r="H231">
        <v>2551</v>
      </c>
      <c r="I231" s="4">
        <f t="shared" si="26"/>
        <v>64.99333594668758</v>
      </c>
      <c r="J231" t="s">
        <v>37</v>
      </c>
      <c r="K231" t="s">
        <v>38</v>
      </c>
      <c r="L231">
        <v>1496293200</v>
      </c>
      <c r="M231" s="9">
        <f t="shared" si="24"/>
        <v>42887.208333333328</v>
      </c>
      <c r="N231" s="14">
        <f t="shared" si="27"/>
        <v>6</v>
      </c>
      <c r="O231" s="14" t="s">
        <v>80</v>
      </c>
      <c r="P231" s="14">
        <f t="shared" si="28"/>
        <v>2017</v>
      </c>
      <c r="Q231">
        <v>1500440400</v>
      </c>
      <c r="R231" s="12">
        <f t="shared" si="29"/>
        <v>42935.208333333328</v>
      </c>
      <c r="S231">
        <f t="shared" si="30"/>
        <v>7</v>
      </c>
      <c r="T231" t="s">
        <v>103</v>
      </c>
      <c r="U231">
        <f t="shared" si="31"/>
        <v>2017</v>
      </c>
      <c r="V231" t="b">
        <v>0</v>
      </c>
      <c r="W231" t="b">
        <v>1</v>
      </c>
      <c r="X231" t="s">
        <v>318</v>
      </c>
      <c r="Y231" t="str" cm="1">
        <f t="array" ref="Y231:Z231">_xlfn.TEXTSPLIT(X231, "/")</f>
        <v>games</v>
      </c>
      <c r="Z231" t="str">
        <v>mobile games</v>
      </c>
    </row>
    <row r="232" spans="1:26" ht="15.6" x14ac:dyDescent="0.3">
      <c r="A232">
        <v>230</v>
      </c>
      <c r="B232" t="s">
        <v>538</v>
      </c>
      <c r="C232" s="3" t="s">
        <v>539</v>
      </c>
      <c r="D232" s="4">
        <v>2400</v>
      </c>
      <c r="E232" s="4">
        <v>10084</v>
      </c>
      <c r="F232" s="5">
        <f t="shared" si="25"/>
        <v>4.2016666666666671</v>
      </c>
      <c r="G232" t="s">
        <v>36</v>
      </c>
      <c r="H232">
        <v>101</v>
      </c>
      <c r="I232" s="4">
        <f t="shared" si="26"/>
        <v>99.841584158415841</v>
      </c>
      <c r="J232" t="s">
        <v>37</v>
      </c>
      <c r="K232" t="s">
        <v>38</v>
      </c>
      <c r="L232">
        <v>1575612000</v>
      </c>
      <c r="M232" s="9">
        <f t="shared" si="24"/>
        <v>43805.25</v>
      </c>
      <c r="N232" s="14">
        <f t="shared" si="27"/>
        <v>12</v>
      </c>
      <c r="O232" s="14" t="s">
        <v>32</v>
      </c>
      <c r="P232" s="14">
        <f t="shared" si="28"/>
        <v>2019</v>
      </c>
      <c r="Q232">
        <v>1575612000</v>
      </c>
      <c r="R232" s="12">
        <f t="shared" si="29"/>
        <v>43805.25</v>
      </c>
      <c r="S232">
        <f t="shared" si="30"/>
        <v>12</v>
      </c>
      <c r="T232" t="s">
        <v>32</v>
      </c>
      <c r="U232">
        <f t="shared" si="31"/>
        <v>2019</v>
      </c>
      <c r="V232" t="b">
        <v>0</v>
      </c>
      <c r="W232" t="b">
        <v>0</v>
      </c>
      <c r="X232" t="s">
        <v>115</v>
      </c>
      <c r="Y232" t="str" cm="1">
        <f t="array" ref="Y232:Z232">_xlfn.TEXTSPLIT(X232, "/")</f>
        <v>games</v>
      </c>
      <c r="Z232" t="str">
        <v>video games</v>
      </c>
    </row>
    <row r="233" spans="1:26" ht="15.6" x14ac:dyDescent="0.3">
      <c r="A233">
        <v>231</v>
      </c>
      <c r="B233" t="s">
        <v>540</v>
      </c>
      <c r="C233" s="3" t="s">
        <v>541</v>
      </c>
      <c r="D233" s="4">
        <v>7200</v>
      </c>
      <c r="E233" s="4">
        <v>5523</v>
      </c>
      <c r="F233" s="5">
        <f t="shared" si="25"/>
        <v>0.76708333333333334</v>
      </c>
      <c r="G233" t="s">
        <v>98</v>
      </c>
      <c r="H233">
        <v>67</v>
      </c>
      <c r="I233" s="4">
        <f t="shared" si="26"/>
        <v>82.432835820895519</v>
      </c>
      <c r="J233" t="s">
        <v>37</v>
      </c>
      <c r="K233" t="s">
        <v>38</v>
      </c>
      <c r="L233">
        <v>1369112400</v>
      </c>
      <c r="M233" s="9">
        <f t="shared" si="24"/>
        <v>41415.208333333336</v>
      </c>
      <c r="N233" s="14">
        <f t="shared" si="27"/>
        <v>5</v>
      </c>
      <c r="O233" s="14" t="s">
        <v>114</v>
      </c>
      <c r="P233" s="14">
        <f t="shared" si="28"/>
        <v>2013</v>
      </c>
      <c r="Q233">
        <v>1374123600</v>
      </c>
      <c r="R233" s="12">
        <f t="shared" si="29"/>
        <v>41473.208333333336</v>
      </c>
      <c r="S233">
        <f t="shared" si="30"/>
        <v>7</v>
      </c>
      <c r="T233" t="s">
        <v>103</v>
      </c>
      <c r="U233">
        <f t="shared" si="31"/>
        <v>2013</v>
      </c>
      <c r="V233" t="b">
        <v>0</v>
      </c>
      <c r="W233" t="b">
        <v>0</v>
      </c>
      <c r="X233" t="s">
        <v>52</v>
      </c>
      <c r="Y233" t="str" cm="1">
        <f t="array" ref="Y233:Z233">_xlfn.TEXTSPLIT(X233, "/")</f>
        <v>theater</v>
      </c>
      <c r="Z233" t="str">
        <v>plays</v>
      </c>
    </row>
    <row r="234" spans="1:26" ht="15.6" x14ac:dyDescent="0.3">
      <c r="A234">
        <v>232</v>
      </c>
      <c r="B234" t="s">
        <v>542</v>
      </c>
      <c r="C234" s="3" t="s">
        <v>543</v>
      </c>
      <c r="D234" s="4">
        <v>3400</v>
      </c>
      <c r="E234" s="4">
        <v>5823</v>
      </c>
      <c r="F234" s="5">
        <f t="shared" si="25"/>
        <v>1.7126470588235294</v>
      </c>
      <c r="G234" t="s">
        <v>36</v>
      </c>
      <c r="H234">
        <v>92</v>
      </c>
      <c r="I234" s="4">
        <f t="shared" si="26"/>
        <v>63.293478260869563</v>
      </c>
      <c r="J234" t="s">
        <v>37</v>
      </c>
      <c r="K234" t="s">
        <v>38</v>
      </c>
      <c r="L234">
        <v>1469422800</v>
      </c>
      <c r="M234" s="9">
        <f t="shared" si="24"/>
        <v>42576.208333333328</v>
      </c>
      <c r="N234" s="14">
        <f t="shared" si="27"/>
        <v>7</v>
      </c>
      <c r="O234" s="14" t="s">
        <v>103</v>
      </c>
      <c r="P234" s="14">
        <f t="shared" si="28"/>
        <v>2016</v>
      </c>
      <c r="Q234">
        <v>1469509200</v>
      </c>
      <c r="R234" s="12">
        <f t="shared" si="29"/>
        <v>42577.208333333328</v>
      </c>
      <c r="S234">
        <f t="shared" si="30"/>
        <v>7</v>
      </c>
      <c r="T234" t="s">
        <v>103</v>
      </c>
      <c r="U234">
        <f t="shared" si="31"/>
        <v>2016</v>
      </c>
      <c r="V234" t="b">
        <v>0</v>
      </c>
      <c r="W234" t="b">
        <v>0</v>
      </c>
      <c r="X234" t="s">
        <v>52</v>
      </c>
      <c r="Y234" t="str" cm="1">
        <f t="array" ref="Y234:Z234">_xlfn.TEXTSPLIT(X234, "/")</f>
        <v>theater</v>
      </c>
      <c r="Z234" t="str">
        <v>plays</v>
      </c>
    </row>
    <row r="235" spans="1:26" ht="15.6" x14ac:dyDescent="0.3">
      <c r="A235">
        <v>233</v>
      </c>
      <c r="B235" t="s">
        <v>544</v>
      </c>
      <c r="C235" s="3" t="s">
        <v>545</v>
      </c>
      <c r="D235" s="4">
        <v>3800</v>
      </c>
      <c r="E235" s="4">
        <v>6000</v>
      </c>
      <c r="F235" s="5">
        <f t="shared" si="25"/>
        <v>1.5789473684210527</v>
      </c>
      <c r="G235" t="s">
        <v>36</v>
      </c>
      <c r="H235">
        <v>62</v>
      </c>
      <c r="I235" s="4">
        <f t="shared" si="26"/>
        <v>96.774193548387103</v>
      </c>
      <c r="J235" t="s">
        <v>37</v>
      </c>
      <c r="K235" t="s">
        <v>38</v>
      </c>
      <c r="L235">
        <v>1307854800</v>
      </c>
      <c r="M235" s="9">
        <f t="shared" si="24"/>
        <v>40706.208333333336</v>
      </c>
      <c r="N235" s="14">
        <f t="shared" si="27"/>
        <v>6</v>
      </c>
      <c r="O235" s="14" t="s">
        <v>80</v>
      </c>
      <c r="P235" s="14">
        <f t="shared" si="28"/>
        <v>2011</v>
      </c>
      <c r="Q235">
        <v>1309237200</v>
      </c>
      <c r="R235" s="12">
        <f t="shared" si="29"/>
        <v>40722.208333333336</v>
      </c>
      <c r="S235">
        <f t="shared" si="30"/>
        <v>6</v>
      </c>
      <c r="T235" t="s">
        <v>80</v>
      </c>
      <c r="U235">
        <f t="shared" si="31"/>
        <v>2011</v>
      </c>
      <c r="V235" t="b">
        <v>0</v>
      </c>
      <c r="W235" t="b">
        <v>0</v>
      </c>
      <c r="X235" t="s">
        <v>95</v>
      </c>
      <c r="Y235" t="str" cm="1">
        <f t="array" ref="Y235:Z235">_xlfn.TEXTSPLIT(X235, "/")</f>
        <v>film &amp; video</v>
      </c>
      <c r="Z235" t="str">
        <v>animation</v>
      </c>
    </row>
    <row r="236" spans="1:26" ht="15.6" x14ac:dyDescent="0.3">
      <c r="A236">
        <v>234</v>
      </c>
      <c r="B236" t="s">
        <v>546</v>
      </c>
      <c r="C236" s="3" t="s">
        <v>547</v>
      </c>
      <c r="D236" s="4">
        <v>7500</v>
      </c>
      <c r="E236" s="4">
        <v>8181</v>
      </c>
      <c r="F236" s="5">
        <f t="shared" si="25"/>
        <v>1.0908</v>
      </c>
      <c r="G236" t="s">
        <v>36</v>
      </c>
      <c r="H236">
        <v>149</v>
      </c>
      <c r="I236" s="4">
        <f t="shared" si="26"/>
        <v>54.906040268456373</v>
      </c>
      <c r="J236" t="s">
        <v>133</v>
      </c>
      <c r="K236" t="s">
        <v>134</v>
      </c>
      <c r="L236">
        <v>1503378000</v>
      </c>
      <c r="M236" s="9">
        <f t="shared" si="24"/>
        <v>42969.208333333328</v>
      </c>
      <c r="N236" s="14">
        <f t="shared" si="27"/>
        <v>8</v>
      </c>
      <c r="O236" s="14" t="s">
        <v>39</v>
      </c>
      <c r="P236" s="14">
        <f t="shared" si="28"/>
        <v>2017</v>
      </c>
      <c r="Q236">
        <v>1503982800</v>
      </c>
      <c r="R236" s="12">
        <f t="shared" si="29"/>
        <v>42976.208333333328</v>
      </c>
      <c r="S236">
        <f t="shared" si="30"/>
        <v>8</v>
      </c>
      <c r="T236" t="s">
        <v>39</v>
      </c>
      <c r="U236">
        <f t="shared" si="31"/>
        <v>2017</v>
      </c>
      <c r="V236" t="b">
        <v>0</v>
      </c>
      <c r="W236" t="b">
        <v>1</v>
      </c>
      <c r="X236" t="s">
        <v>115</v>
      </c>
      <c r="Y236" t="str" cm="1">
        <f t="array" ref="Y236:Z236">_xlfn.TEXTSPLIT(X236, "/")</f>
        <v>games</v>
      </c>
      <c r="Z236" t="str">
        <v>video games</v>
      </c>
    </row>
    <row r="237" spans="1:26" ht="31.2" x14ac:dyDescent="0.3">
      <c r="A237">
        <v>235</v>
      </c>
      <c r="B237" t="s">
        <v>548</v>
      </c>
      <c r="C237" s="3" t="s">
        <v>549</v>
      </c>
      <c r="D237" s="4">
        <v>8600</v>
      </c>
      <c r="E237" s="4">
        <v>3589</v>
      </c>
      <c r="F237" s="5">
        <f t="shared" si="25"/>
        <v>0.41732558139534881</v>
      </c>
      <c r="G237" t="s">
        <v>28</v>
      </c>
      <c r="H237">
        <v>92</v>
      </c>
      <c r="I237" s="4">
        <f t="shared" si="26"/>
        <v>39.010869565217391</v>
      </c>
      <c r="J237" t="s">
        <v>37</v>
      </c>
      <c r="K237" t="s">
        <v>38</v>
      </c>
      <c r="L237">
        <v>1486965600</v>
      </c>
      <c r="M237" s="9">
        <f t="shared" si="24"/>
        <v>42779.25</v>
      </c>
      <c r="N237" s="14">
        <f t="shared" si="27"/>
        <v>2</v>
      </c>
      <c r="O237" s="14" t="s">
        <v>91</v>
      </c>
      <c r="P237" s="14">
        <f t="shared" si="28"/>
        <v>2017</v>
      </c>
      <c r="Q237">
        <v>1487397600</v>
      </c>
      <c r="R237" s="12">
        <f t="shared" si="29"/>
        <v>42784.25</v>
      </c>
      <c r="S237">
        <f t="shared" si="30"/>
        <v>2</v>
      </c>
      <c r="T237" t="s">
        <v>91</v>
      </c>
      <c r="U237">
        <f t="shared" si="31"/>
        <v>2017</v>
      </c>
      <c r="V237" t="b">
        <v>0</v>
      </c>
      <c r="W237" t="b">
        <v>0</v>
      </c>
      <c r="X237" t="s">
        <v>95</v>
      </c>
      <c r="Y237" t="str" cm="1">
        <f t="array" ref="Y237:Z237">_xlfn.TEXTSPLIT(X237, "/")</f>
        <v>film &amp; video</v>
      </c>
      <c r="Z237" t="str">
        <v>animation</v>
      </c>
    </row>
    <row r="238" spans="1:26" ht="15.6" x14ac:dyDescent="0.3">
      <c r="A238">
        <v>236</v>
      </c>
      <c r="B238" t="s">
        <v>550</v>
      </c>
      <c r="C238" s="3" t="s">
        <v>551</v>
      </c>
      <c r="D238" s="4">
        <v>39500</v>
      </c>
      <c r="E238" s="4">
        <v>4323</v>
      </c>
      <c r="F238" s="5">
        <f t="shared" si="25"/>
        <v>0.10944303797468355</v>
      </c>
      <c r="G238" t="s">
        <v>28</v>
      </c>
      <c r="H238">
        <v>57</v>
      </c>
      <c r="I238" s="4">
        <f t="shared" si="26"/>
        <v>75.84210526315789</v>
      </c>
      <c r="J238" t="s">
        <v>43</v>
      </c>
      <c r="K238" t="s">
        <v>44</v>
      </c>
      <c r="L238">
        <v>1561438800</v>
      </c>
      <c r="M238" s="9">
        <f t="shared" si="24"/>
        <v>43641.208333333328</v>
      </c>
      <c r="N238" s="14">
        <f t="shared" si="27"/>
        <v>6</v>
      </c>
      <c r="O238" s="14" t="s">
        <v>80</v>
      </c>
      <c r="P238" s="14">
        <f t="shared" si="28"/>
        <v>2019</v>
      </c>
      <c r="Q238">
        <v>1562043600</v>
      </c>
      <c r="R238" s="12">
        <f t="shared" si="29"/>
        <v>43648.208333333328</v>
      </c>
      <c r="S238">
        <f t="shared" si="30"/>
        <v>7</v>
      </c>
      <c r="T238" t="s">
        <v>103</v>
      </c>
      <c r="U238">
        <f t="shared" si="31"/>
        <v>2019</v>
      </c>
      <c r="V238" t="b">
        <v>0</v>
      </c>
      <c r="W238" t="b">
        <v>1</v>
      </c>
      <c r="X238" t="s">
        <v>40</v>
      </c>
      <c r="Y238" t="str" cm="1">
        <f t="array" ref="Y238:Z238">_xlfn.TEXTSPLIT(X238, "/")</f>
        <v>music</v>
      </c>
      <c r="Z238" t="str">
        <v>rock</v>
      </c>
    </row>
    <row r="239" spans="1:26" ht="31.2" x14ac:dyDescent="0.3">
      <c r="A239">
        <v>237</v>
      </c>
      <c r="B239" t="s">
        <v>552</v>
      </c>
      <c r="C239" s="3" t="s">
        <v>553</v>
      </c>
      <c r="D239" s="4">
        <v>9300</v>
      </c>
      <c r="E239" s="4">
        <v>14822</v>
      </c>
      <c r="F239" s="5">
        <f t="shared" si="25"/>
        <v>1.593763440860215</v>
      </c>
      <c r="G239" t="s">
        <v>36</v>
      </c>
      <c r="H239">
        <v>329</v>
      </c>
      <c r="I239" s="4">
        <f t="shared" si="26"/>
        <v>45.051671732522799</v>
      </c>
      <c r="J239" t="s">
        <v>37</v>
      </c>
      <c r="K239" t="s">
        <v>38</v>
      </c>
      <c r="L239">
        <v>1398402000</v>
      </c>
      <c r="M239" s="9">
        <f t="shared" si="24"/>
        <v>41754.208333333336</v>
      </c>
      <c r="N239" s="14">
        <f t="shared" si="27"/>
        <v>4</v>
      </c>
      <c r="O239" s="14" t="s">
        <v>85</v>
      </c>
      <c r="P239" s="14">
        <f t="shared" si="28"/>
        <v>2014</v>
      </c>
      <c r="Q239">
        <v>1398574800</v>
      </c>
      <c r="R239" s="12">
        <f t="shared" si="29"/>
        <v>41756.208333333336</v>
      </c>
      <c r="S239">
        <f t="shared" si="30"/>
        <v>4</v>
      </c>
      <c r="T239" t="s">
        <v>85</v>
      </c>
      <c r="U239">
        <f t="shared" si="31"/>
        <v>2014</v>
      </c>
      <c r="V239" t="b">
        <v>0</v>
      </c>
      <c r="W239" t="b">
        <v>0</v>
      </c>
      <c r="X239" t="s">
        <v>95</v>
      </c>
      <c r="Y239" t="str" cm="1">
        <f t="array" ref="Y239:Z239">_xlfn.TEXTSPLIT(X239, "/")</f>
        <v>film &amp; video</v>
      </c>
      <c r="Z239" t="str">
        <v>animation</v>
      </c>
    </row>
    <row r="240" spans="1:26" ht="15.6" x14ac:dyDescent="0.3">
      <c r="A240">
        <v>238</v>
      </c>
      <c r="B240" t="s">
        <v>554</v>
      </c>
      <c r="C240" s="3" t="s">
        <v>555</v>
      </c>
      <c r="D240" s="4">
        <v>2400</v>
      </c>
      <c r="E240" s="4">
        <v>10138</v>
      </c>
      <c r="F240" s="5">
        <f t="shared" si="25"/>
        <v>4.2241666666666671</v>
      </c>
      <c r="G240" t="s">
        <v>36</v>
      </c>
      <c r="H240">
        <v>97</v>
      </c>
      <c r="I240" s="4">
        <f t="shared" si="26"/>
        <v>104.51546391752578</v>
      </c>
      <c r="J240" t="s">
        <v>55</v>
      </c>
      <c r="K240" t="s">
        <v>56</v>
      </c>
      <c r="L240">
        <v>1513231200</v>
      </c>
      <c r="M240" s="9">
        <f t="shared" si="24"/>
        <v>43083.25</v>
      </c>
      <c r="N240" s="14">
        <f t="shared" si="27"/>
        <v>12</v>
      </c>
      <c r="O240" s="14" t="s">
        <v>32</v>
      </c>
      <c r="P240" s="14">
        <f t="shared" si="28"/>
        <v>2017</v>
      </c>
      <c r="Q240">
        <v>1515391200</v>
      </c>
      <c r="R240" s="12">
        <f t="shared" si="29"/>
        <v>43108.25</v>
      </c>
      <c r="S240">
        <f t="shared" si="30"/>
        <v>1</v>
      </c>
      <c r="T240" t="s">
        <v>51</v>
      </c>
      <c r="U240">
        <f t="shared" si="31"/>
        <v>2018</v>
      </c>
      <c r="V240" t="b">
        <v>0</v>
      </c>
      <c r="W240" t="b">
        <v>1</v>
      </c>
      <c r="X240" t="s">
        <v>52</v>
      </c>
      <c r="Y240" t="str" cm="1">
        <f t="array" ref="Y240:Z240">_xlfn.TEXTSPLIT(X240, "/")</f>
        <v>theater</v>
      </c>
      <c r="Z240" t="str">
        <v>plays</v>
      </c>
    </row>
    <row r="241" spans="1:26" ht="31.2" x14ac:dyDescent="0.3">
      <c r="A241">
        <v>239</v>
      </c>
      <c r="B241" t="s">
        <v>556</v>
      </c>
      <c r="C241" s="3" t="s">
        <v>557</v>
      </c>
      <c r="D241" s="4">
        <v>3200</v>
      </c>
      <c r="E241" s="4">
        <v>3127</v>
      </c>
      <c r="F241" s="5">
        <f t="shared" si="25"/>
        <v>0.97718749999999999</v>
      </c>
      <c r="G241" t="s">
        <v>28</v>
      </c>
      <c r="H241">
        <v>41</v>
      </c>
      <c r="I241" s="4">
        <f t="shared" si="26"/>
        <v>76.268292682926827</v>
      </c>
      <c r="J241" t="s">
        <v>37</v>
      </c>
      <c r="K241" t="s">
        <v>38</v>
      </c>
      <c r="L241">
        <v>1440824400</v>
      </c>
      <c r="M241" s="9">
        <f t="shared" si="24"/>
        <v>42245.208333333328</v>
      </c>
      <c r="N241" s="14">
        <f t="shared" si="27"/>
        <v>8</v>
      </c>
      <c r="O241" s="14" t="s">
        <v>39</v>
      </c>
      <c r="P241" s="14">
        <f t="shared" si="28"/>
        <v>2015</v>
      </c>
      <c r="Q241">
        <v>1441170000</v>
      </c>
      <c r="R241" s="12">
        <f t="shared" si="29"/>
        <v>42249.208333333328</v>
      </c>
      <c r="S241">
        <f t="shared" si="30"/>
        <v>9</v>
      </c>
      <c r="T241" t="s">
        <v>48</v>
      </c>
      <c r="U241">
        <f t="shared" si="31"/>
        <v>2015</v>
      </c>
      <c r="V241" t="b">
        <v>0</v>
      </c>
      <c r="W241" t="b">
        <v>0</v>
      </c>
      <c r="X241" t="s">
        <v>88</v>
      </c>
      <c r="Y241" t="str" cm="1">
        <f t="array" ref="Y241:Z241">_xlfn.TEXTSPLIT(X241, "/")</f>
        <v>technology</v>
      </c>
      <c r="Z241" t="str">
        <v>wearables</v>
      </c>
    </row>
    <row r="242" spans="1:26" ht="15.6" x14ac:dyDescent="0.3">
      <c r="A242">
        <v>240</v>
      </c>
      <c r="B242" t="s">
        <v>558</v>
      </c>
      <c r="C242" s="3" t="s">
        <v>559</v>
      </c>
      <c r="D242" s="4">
        <v>29400</v>
      </c>
      <c r="E242" s="4">
        <v>123124</v>
      </c>
      <c r="F242" s="5">
        <f t="shared" si="25"/>
        <v>4.1878911564625847</v>
      </c>
      <c r="G242" t="s">
        <v>36</v>
      </c>
      <c r="H242">
        <v>1784</v>
      </c>
      <c r="I242" s="4">
        <f t="shared" si="26"/>
        <v>69.015695067264573</v>
      </c>
      <c r="J242" t="s">
        <v>37</v>
      </c>
      <c r="K242" t="s">
        <v>38</v>
      </c>
      <c r="L242">
        <v>1281070800</v>
      </c>
      <c r="M242" s="9">
        <f t="shared" si="24"/>
        <v>40396.208333333336</v>
      </c>
      <c r="N242" s="14">
        <f t="shared" si="27"/>
        <v>8</v>
      </c>
      <c r="O242" s="14" t="s">
        <v>39</v>
      </c>
      <c r="P242" s="14">
        <f t="shared" si="28"/>
        <v>2010</v>
      </c>
      <c r="Q242">
        <v>1281157200</v>
      </c>
      <c r="R242" s="12">
        <f t="shared" si="29"/>
        <v>40397.208333333336</v>
      </c>
      <c r="S242">
        <f t="shared" si="30"/>
        <v>8</v>
      </c>
      <c r="T242" t="s">
        <v>39</v>
      </c>
      <c r="U242">
        <f t="shared" si="31"/>
        <v>2010</v>
      </c>
      <c r="V242" t="b">
        <v>0</v>
      </c>
      <c r="W242" t="b">
        <v>0</v>
      </c>
      <c r="X242" t="s">
        <v>52</v>
      </c>
      <c r="Y242" t="str" cm="1">
        <f t="array" ref="Y242:Z242">_xlfn.TEXTSPLIT(X242, "/")</f>
        <v>theater</v>
      </c>
      <c r="Z242" t="str">
        <v>plays</v>
      </c>
    </row>
    <row r="243" spans="1:26" ht="31.2" x14ac:dyDescent="0.3">
      <c r="A243">
        <v>241</v>
      </c>
      <c r="B243" t="s">
        <v>560</v>
      </c>
      <c r="C243" s="3" t="s">
        <v>561</v>
      </c>
      <c r="D243" s="4">
        <v>168500</v>
      </c>
      <c r="E243" s="4">
        <v>171729</v>
      </c>
      <c r="F243" s="5">
        <f t="shared" si="25"/>
        <v>1.0191632047477746</v>
      </c>
      <c r="G243" t="s">
        <v>36</v>
      </c>
      <c r="H243">
        <v>1684</v>
      </c>
      <c r="I243" s="4">
        <f t="shared" si="26"/>
        <v>101.97684085510689</v>
      </c>
      <c r="J243" t="s">
        <v>43</v>
      </c>
      <c r="K243" t="s">
        <v>44</v>
      </c>
      <c r="L243">
        <v>1397365200</v>
      </c>
      <c r="M243" s="9">
        <f t="shared" si="24"/>
        <v>41742.208333333336</v>
      </c>
      <c r="N243" s="14">
        <f t="shared" si="27"/>
        <v>4</v>
      </c>
      <c r="O243" s="14" t="s">
        <v>85</v>
      </c>
      <c r="P243" s="14">
        <f t="shared" si="28"/>
        <v>2014</v>
      </c>
      <c r="Q243">
        <v>1398229200</v>
      </c>
      <c r="R243" s="12">
        <f t="shared" si="29"/>
        <v>41752.208333333336</v>
      </c>
      <c r="S243">
        <f t="shared" si="30"/>
        <v>4</v>
      </c>
      <c r="T243" t="s">
        <v>85</v>
      </c>
      <c r="U243">
        <f t="shared" si="31"/>
        <v>2014</v>
      </c>
      <c r="V243" t="b">
        <v>0</v>
      </c>
      <c r="W243" t="b">
        <v>1</v>
      </c>
      <c r="X243" t="s">
        <v>92</v>
      </c>
      <c r="Y243" t="str" cm="1">
        <f t="array" ref="Y243:Z243">_xlfn.TEXTSPLIT(X243, "/")</f>
        <v>publishing</v>
      </c>
      <c r="Z243" t="str">
        <v>nonfiction</v>
      </c>
    </row>
    <row r="244" spans="1:26" ht="15.6" x14ac:dyDescent="0.3">
      <c r="A244">
        <v>242</v>
      </c>
      <c r="B244" t="s">
        <v>562</v>
      </c>
      <c r="C244" s="3" t="s">
        <v>563</v>
      </c>
      <c r="D244" s="4">
        <v>8400</v>
      </c>
      <c r="E244" s="4">
        <v>10729</v>
      </c>
      <c r="F244" s="5">
        <f t="shared" si="25"/>
        <v>1.2772619047619047</v>
      </c>
      <c r="G244" t="s">
        <v>36</v>
      </c>
      <c r="H244">
        <v>250</v>
      </c>
      <c r="I244" s="4">
        <f t="shared" si="26"/>
        <v>42.915999999999997</v>
      </c>
      <c r="J244" t="s">
        <v>37</v>
      </c>
      <c r="K244" t="s">
        <v>38</v>
      </c>
      <c r="L244">
        <v>1494392400</v>
      </c>
      <c r="M244" s="9">
        <f t="shared" si="24"/>
        <v>42865.208333333328</v>
      </c>
      <c r="N244" s="14">
        <f t="shared" si="27"/>
        <v>5</v>
      </c>
      <c r="O244" s="14" t="s">
        <v>114</v>
      </c>
      <c r="P244" s="14">
        <f t="shared" si="28"/>
        <v>2017</v>
      </c>
      <c r="Q244">
        <v>1495256400</v>
      </c>
      <c r="R244" s="12">
        <f t="shared" si="29"/>
        <v>42875.208333333328</v>
      </c>
      <c r="S244">
        <f t="shared" si="30"/>
        <v>5</v>
      </c>
      <c r="T244" t="s">
        <v>114</v>
      </c>
      <c r="U244">
        <f t="shared" si="31"/>
        <v>2017</v>
      </c>
      <c r="V244" t="b">
        <v>0</v>
      </c>
      <c r="W244" t="b">
        <v>1</v>
      </c>
      <c r="X244" t="s">
        <v>40</v>
      </c>
      <c r="Y244" t="str" cm="1">
        <f t="array" ref="Y244:Z244">_xlfn.TEXTSPLIT(X244, "/")</f>
        <v>music</v>
      </c>
      <c r="Z244" t="str">
        <v>rock</v>
      </c>
    </row>
    <row r="245" spans="1:26" ht="31.2" x14ac:dyDescent="0.3">
      <c r="A245">
        <v>243</v>
      </c>
      <c r="B245" t="s">
        <v>564</v>
      </c>
      <c r="C245" s="3" t="s">
        <v>565</v>
      </c>
      <c r="D245" s="4">
        <v>2300</v>
      </c>
      <c r="E245" s="4">
        <v>10240</v>
      </c>
      <c r="F245" s="5">
        <f t="shared" si="25"/>
        <v>4.4521739130434783</v>
      </c>
      <c r="G245" t="s">
        <v>36</v>
      </c>
      <c r="H245">
        <v>238</v>
      </c>
      <c r="I245" s="4">
        <f t="shared" si="26"/>
        <v>43.025210084033617</v>
      </c>
      <c r="J245" t="s">
        <v>37</v>
      </c>
      <c r="K245" t="s">
        <v>38</v>
      </c>
      <c r="L245">
        <v>1520143200</v>
      </c>
      <c r="M245" s="9">
        <f t="shared" si="24"/>
        <v>43163.25</v>
      </c>
      <c r="N245" s="14">
        <f t="shared" si="27"/>
        <v>3</v>
      </c>
      <c r="O245" s="14" t="s">
        <v>84</v>
      </c>
      <c r="P245" s="14">
        <f t="shared" si="28"/>
        <v>2018</v>
      </c>
      <c r="Q245">
        <v>1520402400</v>
      </c>
      <c r="R245" s="12">
        <f t="shared" si="29"/>
        <v>43166.25</v>
      </c>
      <c r="S245">
        <f t="shared" si="30"/>
        <v>3</v>
      </c>
      <c r="T245" t="s">
        <v>84</v>
      </c>
      <c r="U245">
        <f t="shared" si="31"/>
        <v>2018</v>
      </c>
      <c r="V245" t="b">
        <v>0</v>
      </c>
      <c r="W245" t="b">
        <v>0</v>
      </c>
      <c r="X245" t="s">
        <v>52</v>
      </c>
      <c r="Y245" t="str" cm="1">
        <f t="array" ref="Y245:Z245">_xlfn.TEXTSPLIT(X245, "/")</f>
        <v>theater</v>
      </c>
      <c r="Z245" t="str">
        <v>plays</v>
      </c>
    </row>
    <row r="246" spans="1:26" ht="31.2" x14ac:dyDescent="0.3">
      <c r="A246">
        <v>244</v>
      </c>
      <c r="B246" t="s">
        <v>566</v>
      </c>
      <c r="C246" s="3" t="s">
        <v>567</v>
      </c>
      <c r="D246" s="4">
        <v>700</v>
      </c>
      <c r="E246" s="4">
        <v>3988</v>
      </c>
      <c r="F246" s="5">
        <f t="shared" si="25"/>
        <v>5.6971428571428575</v>
      </c>
      <c r="G246" t="s">
        <v>36</v>
      </c>
      <c r="H246">
        <v>53</v>
      </c>
      <c r="I246" s="4">
        <f t="shared" si="26"/>
        <v>75.245283018867923</v>
      </c>
      <c r="J246" t="s">
        <v>37</v>
      </c>
      <c r="K246" t="s">
        <v>38</v>
      </c>
      <c r="L246">
        <v>1405314000</v>
      </c>
      <c r="M246" s="9">
        <f t="shared" si="24"/>
        <v>41834.208333333336</v>
      </c>
      <c r="N246" s="14">
        <f t="shared" si="27"/>
        <v>7</v>
      </c>
      <c r="O246" s="14" t="s">
        <v>103</v>
      </c>
      <c r="P246" s="14">
        <f t="shared" si="28"/>
        <v>2014</v>
      </c>
      <c r="Q246">
        <v>1409806800</v>
      </c>
      <c r="R246" s="12">
        <f t="shared" si="29"/>
        <v>41886.208333333336</v>
      </c>
      <c r="S246">
        <f t="shared" si="30"/>
        <v>9</v>
      </c>
      <c r="T246" t="s">
        <v>48</v>
      </c>
      <c r="U246">
        <f t="shared" si="31"/>
        <v>2014</v>
      </c>
      <c r="V246" t="b">
        <v>0</v>
      </c>
      <c r="W246" t="b">
        <v>0</v>
      </c>
      <c r="X246" t="s">
        <v>52</v>
      </c>
      <c r="Y246" t="str" cm="1">
        <f t="array" ref="Y246:Z246">_xlfn.TEXTSPLIT(X246, "/")</f>
        <v>theater</v>
      </c>
      <c r="Z246" t="str">
        <v>plays</v>
      </c>
    </row>
    <row r="247" spans="1:26" ht="15.6" x14ac:dyDescent="0.3">
      <c r="A247">
        <v>245</v>
      </c>
      <c r="B247" t="s">
        <v>568</v>
      </c>
      <c r="C247" s="3" t="s">
        <v>569</v>
      </c>
      <c r="D247" s="4">
        <v>2900</v>
      </c>
      <c r="E247" s="4">
        <v>14771</v>
      </c>
      <c r="F247" s="5">
        <f t="shared" si="25"/>
        <v>5.0934482758620687</v>
      </c>
      <c r="G247" t="s">
        <v>36</v>
      </c>
      <c r="H247">
        <v>214</v>
      </c>
      <c r="I247" s="4">
        <f t="shared" si="26"/>
        <v>69.023364485981304</v>
      </c>
      <c r="J247" t="s">
        <v>37</v>
      </c>
      <c r="K247" t="s">
        <v>38</v>
      </c>
      <c r="L247">
        <v>1396846800</v>
      </c>
      <c r="M247" s="9">
        <f t="shared" si="24"/>
        <v>41736.208333333336</v>
      </c>
      <c r="N247" s="14">
        <f t="shared" si="27"/>
        <v>4</v>
      </c>
      <c r="O247" s="14" t="s">
        <v>85</v>
      </c>
      <c r="P247" s="14">
        <f t="shared" si="28"/>
        <v>2014</v>
      </c>
      <c r="Q247">
        <v>1396933200</v>
      </c>
      <c r="R247" s="12">
        <f t="shared" si="29"/>
        <v>41737.208333333336</v>
      </c>
      <c r="S247">
        <f t="shared" si="30"/>
        <v>4</v>
      </c>
      <c r="T247" t="s">
        <v>85</v>
      </c>
      <c r="U247">
        <f t="shared" si="31"/>
        <v>2014</v>
      </c>
      <c r="V247" t="b">
        <v>0</v>
      </c>
      <c r="W247" t="b">
        <v>0</v>
      </c>
      <c r="X247" t="s">
        <v>52</v>
      </c>
      <c r="Y247" t="str" cm="1">
        <f t="array" ref="Y247:Z247">_xlfn.TEXTSPLIT(X247, "/")</f>
        <v>theater</v>
      </c>
      <c r="Z247" t="str">
        <v>plays</v>
      </c>
    </row>
    <row r="248" spans="1:26" ht="31.2" x14ac:dyDescent="0.3">
      <c r="A248">
        <v>246</v>
      </c>
      <c r="B248" t="s">
        <v>570</v>
      </c>
      <c r="C248" s="3" t="s">
        <v>571</v>
      </c>
      <c r="D248" s="4">
        <v>4500</v>
      </c>
      <c r="E248" s="4">
        <v>14649</v>
      </c>
      <c r="F248" s="5">
        <f>E248/D248</f>
        <v>3.2553333333333332</v>
      </c>
      <c r="G248" t="s">
        <v>36</v>
      </c>
      <c r="H248">
        <v>222</v>
      </c>
      <c r="I248" s="4">
        <f t="shared" si="26"/>
        <v>65.986486486486484</v>
      </c>
      <c r="J248" t="s">
        <v>37</v>
      </c>
      <c r="K248" t="s">
        <v>38</v>
      </c>
      <c r="L248">
        <v>1375678800</v>
      </c>
      <c r="M248" s="9">
        <f t="shared" si="24"/>
        <v>41491.208333333336</v>
      </c>
      <c r="N248" s="14">
        <f t="shared" si="27"/>
        <v>8</v>
      </c>
      <c r="O248" s="14" t="s">
        <v>39</v>
      </c>
      <c r="P248" s="14">
        <f t="shared" si="28"/>
        <v>2013</v>
      </c>
      <c r="Q248">
        <v>1376024400</v>
      </c>
      <c r="R248" s="12">
        <f t="shared" si="29"/>
        <v>41495.208333333336</v>
      </c>
      <c r="S248">
        <f t="shared" si="30"/>
        <v>8</v>
      </c>
      <c r="T248" t="s">
        <v>39</v>
      </c>
      <c r="U248">
        <f t="shared" si="31"/>
        <v>2013</v>
      </c>
      <c r="V248" t="b">
        <v>0</v>
      </c>
      <c r="W248" t="b">
        <v>0</v>
      </c>
      <c r="X248" t="s">
        <v>45</v>
      </c>
      <c r="Y248" t="str" cm="1">
        <f t="array" ref="Y248:Z248">_xlfn.TEXTSPLIT(X248, "/")</f>
        <v>technology</v>
      </c>
      <c r="Z248" t="str">
        <v>web</v>
      </c>
    </row>
    <row r="249" spans="1:26" ht="15.6" x14ac:dyDescent="0.3">
      <c r="A249">
        <v>247</v>
      </c>
      <c r="B249" t="s">
        <v>572</v>
      </c>
      <c r="C249" s="3" t="s">
        <v>573</v>
      </c>
      <c r="D249" s="4">
        <v>19800</v>
      </c>
      <c r="E249" s="4">
        <v>184658</v>
      </c>
      <c r="F249" s="5">
        <f t="shared" ref="F249:F312" si="32">E249/D249</f>
        <v>9.3261616161616168</v>
      </c>
      <c r="G249" t="s">
        <v>36</v>
      </c>
      <c r="H249">
        <v>1884</v>
      </c>
      <c r="I249" s="4">
        <f t="shared" si="26"/>
        <v>98.013800424628457</v>
      </c>
      <c r="J249" t="s">
        <v>37</v>
      </c>
      <c r="K249" t="s">
        <v>38</v>
      </c>
      <c r="L249">
        <v>1482386400</v>
      </c>
      <c r="M249" s="9">
        <f t="shared" si="24"/>
        <v>42726.25</v>
      </c>
      <c r="N249" s="14">
        <f t="shared" si="27"/>
        <v>12</v>
      </c>
      <c r="O249" s="14" t="s">
        <v>32</v>
      </c>
      <c r="P249" s="14">
        <f t="shared" si="28"/>
        <v>2016</v>
      </c>
      <c r="Q249">
        <v>1483682400</v>
      </c>
      <c r="R249" s="12">
        <f t="shared" si="29"/>
        <v>42741.25</v>
      </c>
      <c r="S249">
        <f t="shared" si="30"/>
        <v>1</v>
      </c>
      <c r="T249" t="s">
        <v>51</v>
      </c>
      <c r="U249">
        <f t="shared" si="31"/>
        <v>2017</v>
      </c>
      <c r="V249" t="b">
        <v>0</v>
      </c>
      <c r="W249" t="b">
        <v>1</v>
      </c>
      <c r="X249" t="s">
        <v>145</v>
      </c>
      <c r="Y249" t="str" cm="1">
        <f t="array" ref="Y249:Z249">_xlfn.TEXTSPLIT(X249, "/")</f>
        <v>publishing</v>
      </c>
      <c r="Z249" t="str">
        <v>fiction</v>
      </c>
    </row>
    <row r="250" spans="1:26" ht="15.6" x14ac:dyDescent="0.3">
      <c r="A250">
        <v>248</v>
      </c>
      <c r="B250" t="s">
        <v>574</v>
      </c>
      <c r="C250" s="3" t="s">
        <v>575</v>
      </c>
      <c r="D250" s="4">
        <v>6200</v>
      </c>
      <c r="E250" s="4">
        <v>13103</v>
      </c>
      <c r="F250" s="5">
        <f t="shared" si="32"/>
        <v>2.1133870967741935</v>
      </c>
      <c r="G250" t="s">
        <v>36</v>
      </c>
      <c r="H250">
        <v>218</v>
      </c>
      <c r="I250" s="4">
        <f t="shared" si="26"/>
        <v>60.105504587155963</v>
      </c>
      <c r="J250" t="s">
        <v>43</v>
      </c>
      <c r="K250" t="s">
        <v>44</v>
      </c>
      <c r="L250">
        <v>1420005600</v>
      </c>
      <c r="M250" s="9">
        <f t="shared" si="24"/>
        <v>42004.25</v>
      </c>
      <c r="N250" s="14">
        <f t="shared" si="27"/>
        <v>12</v>
      </c>
      <c r="O250" s="14" t="s">
        <v>32</v>
      </c>
      <c r="P250" s="14">
        <f t="shared" si="28"/>
        <v>2014</v>
      </c>
      <c r="Q250">
        <v>1420437600</v>
      </c>
      <c r="R250" s="12">
        <f t="shared" si="29"/>
        <v>42009.25</v>
      </c>
      <c r="S250">
        <f t="shared" si="30"/>
        <v>1</v>
      </c>
      <c r="T250" t="s">
        <v>51</v>
      </c>
      <c r="U250">
        <f t="shared" si="31"/>
        <v>2015</v>
      </c>
      <c r="V250" t="b">
        <v>0</v>
      </c>
      <c r="W250" t="b">
        <v>0</v>
      </c>
      <c r="X250" t="s">
        <v>318</v>
      </c>
      <c r="Y250" t="str" cm="1">
        <f t="array" ref="Y250:Z250">_xlfn.TEXTSPLIT(X250, "/")</f>
        <v>games</v>
      </c>
      <c r="Z250" t="str">
        <v>mobile games</v>
      </c>
    </row>
    <row r="251" spans="1:26" ht="15.6" x14ac:dyDescent="0.3">
      <c r="A251">
        <v>249</v>
      </c>
      <c r="B251" t="s">
        <v>576</v>
      </c>
      <c r="C251" s="3" t="s">
        <v>577</v>
      </c>
      <c r="D251" s="4">
        <v>61500</v>
      </c>
      <c r="E251" s="4">
        <v>168095</v>
      </c>
      <c r="F251" s="5">
        <f t="shared" si="32"/>
        <v>2.7332520325203253</v>
      </c>
      <c r="G251" t="s">
        <v>36</v>
      </c>
      <c r="H251">
        <v>6465</v>
      </c>
      <c r="I251" s="4">
        <f t="shared" si="26"/>
        <v>26.000773395204948</v>
      </c>
      <c r="J251" t="s">
        <v>37</v>
      </c>
      <c r="K251" t="s">
        <v>38</v>
      </c>
      <c r="L251">
        <v>1420178400</v>
      </c>
      <c r="M251" s="9">
        <f t="shared" si="24"/>
        <v>42006.25</v>
      </c>
      <c r="N251" s="14">
        <f t="shared" si="27"/>
        <v>1</v>
      </c>
      <c r="O251" s="14" t="s">
        <v>51</v>
      </c>
      <c r="P251" s="14">
        <f t="shared" si="28"/>
        <v>2015</v>
      </c>
      <c r="Q251">
        <v>1420783200</v>
      </c>
      <c r="R251" s="12">
        <f t="shared" si="29"/>
        <v>42013.25</v>
      </c>
      <c r="S251">
        <f t="shared" si="30"/>
        <v>1</v>
      </c>
      <c r="T251" t="s">
        <v>51</v>
      </c>
      <c r="U251">
        <f t="shared" si="31"/>
        <v>2015</v>
      </c>
      <c r="V251" t="b">
        <v>0</v>
      </c>
      <c r="W251" t="b">
        <v>0</v>
      </c>
      <c r="X251" t="s">
        <v>232</v>
      </c>
      <c r="Y251" t="str" cm="1">
        <f t="array" ref="Y251:Z251">_xlfn.TEXTSPLIT(X251, "/")</f>
        <v>publishing</v>
      </c>
      <c r="Z251" t="str">
        <v>translations</v>
      </c>
    </row>
    <row r="252" spans="1:26" ht="15.6" x14ac:dyDescent="0.3">
      <c r="A252">
        <v>250</v>
      </c>
      <c r="B252" t="s">
        <v>578</v>
      </c>
      <c r="C252" s="3" t="s">
        <v>579</v>
      </c>
      <c r="D252" s="4">
        <v>100</v>
      </c>
      <c r="E252" s="4">
        <v>3</v>
      </c>
      <c r="F252" s="5">
        <f t="shared" si="32"/>
        <v>0.03</v>
      </c>
      <c r="G252" t="s">
        <v>28</v>
      </c>
      <c r="H252">
        <v>1</v>
      </c>
      <c r="I252" s="4">
        <f t="shared" si="26"/>
        <v>3</v>
      </c>
      <c r="J252" t="s">
        <v>37</v>
      </c>
      <c r="K252" t="s">
        <v>38</v>
      </c>
      <c r="L252">
        <v>1264399200</v>
      </c>
      <c r="M252" s="9">
        <f t="shared" si="24"/>
        <v>40203.25</v>
      </c>
      <c r="N252" s="14">
        <f t="shared" si="27"/>
        <v>1</v>
      </c>
      <c r="O252" s="14" t="s">
        <v>51</v>
      </c>
      <c r="P252" s="14">
        <f t="shared" si="28"/>
        <v>2010</v>
      </c>
      <c r="Q252">
        <v>1267423200</v>
      </c>
      <c r="R252" s="12">
        <f t="shared" si="29"/>
        <v>40238.25</v>
      </c>
      <c r="S252">
        <f t="shared" si="30"/>
        <v>3</v>
      </c>
      <c r="T252" t="s">
        <v>84</v>
      </c>
      <c r="U252">
        <f t="shared" si="31"/>
        <v>2010</v>
      </c>
      <c r="V252" t="b">
        <v>0</v>
      </c>
      <c r="W252" t="b">
        <v>0</v>
      </c>
      <c r="X252" t="s">
        <v>40</v>
      </c>
      <c r="Y252" t="str" cm="1">
        <f t="array" ref="Y252:Z252">_xlfn.TEXTSPLIT(X252, "/")</f>
        <v>music</v>
      </c>
      <c r="Z252" t="str">
        <v>rock</v>
      </c>
    </row>
    <row r="253" spans="1:26" ht="15.6" x14ac:dyDescent="0.3">
      <c r="A253">
        <v>251</v>
      </c>
      <c r="B253" t="s">
        <v>580</v>
      </c>
      <c r="C253" s="3" t="s">
        <v>581</v>
      </c>
      <c r="D253" s="4">
        <v>7100</v>
      </c>
      <c r="E253" s="4">
        <v>3840</v>
      </c>
      <c r="F253" s="5">
        <f t="shared" si="32"/>
        <v>0.54084507042253516</v>
      </c>
      <c r="G253" t="s">
        <v>28</v>
      </c>
      <c r="H253">
        <v>101</v>
      </c>
      <c r="I253" s="4">
        <f t="shared" si="26"/>
        <v>38.019801980198018</v>
      </c>
      <c r="J253" t="s">
        <v>37</v>
      </c>
      <c r="K253" t="s">
        <v>38</v>
      </c>
      <c r="L253">
        <v>1355032800</v>
      </c>
      <c r="M253" s="9">
        <f t="shared" si="24"/>
        <v>41252.25</v>
      </c>
      <c r="N253" s="14">
        <f t="shared" si="27"/>
        <v>12</v>
      </c>
      <c r="O253" s="14" t="s">
        <v>32</v>
      </c>
      <c r="P253" s="14">
        <f t="shared" si="28"/>
        <v>2012</v>
      </c>
      <c r="Q253">
        <v>1355205600</v>
      </c>
      <c r="R253" s="12">
        <f t="shared" si="29"/>
        <v>41254.25</v>
      </c>
      <c r="S253">
        <f t="shared" si="30"/>
        <v>12</v>
      </c>
      <c r="T253" t="s">
        <v>32</v>
      </c>
      <c r="U253">
        <f t="shared" si="31"/>
        <v>2012</v>
      </c>
      <c r="V253" t="b">
        <v>0</v>
      </c>
      <c r="W253" t="b">
        <v>0</v>
      </c>
      <c r="X253" t="s">
        <v>52</v>
      </c>
      <c r="Y253" t="str" cm="1">
        <f t="array" ref="Y253:Z253">_xlfn.TEXTSPLIT(X253, "/")</f>
        <v>theater</v>
      </c>
      <c r="Z253" t="str">
        <v>plays</v>
      </c>
    </row>
    <row r="254" spans="1:26" ht="31.2" x14ac:dyDescent="0.3">
      <c r="A254">
        <v>252</v>
      </c>
      <c r="B254" t="s">
        <v>582</v>
      </c>
      <c r="C254" s="3" t="s">
        <v>583</v>
      </c>
      <c r="D254" s="4">
        <v>1000</v>
      </c>
      <c r="E254" s="4">
        <v>6263</v>
      </c>
      <c r="F254" s="5">
        <f t="shared" si="32"/>
        <v>6.2629999999999999</v>
      </c>
      <c r="G254" t="s">
        <v>36</v>
      </c>
      <c r="H254">
        <v>59</v>
      </c>
      <c r="I254" s="4">
        <f t="shared" si="26"/>
        <v>106.15254237288136</v>
      </c>
      <c r="J254" t="s">
        <v>37</v>
      </c>
      <c r="K254" t="s">
        <v>38</v>
      </c>
      <c r="L254">
        <v>1382677200</v>
      </c>
      <c r="M254" s="9">
        <f t="shared" ref="M254:M317" si="33">(((L254/60)/60)/24)+DATE(1970,1,1)</f>
        <v>41572.208333333336</v>
      </c>
      <c r="N254" s="14">
        <f t="shared" si="27"/>
        <v>10</v>
      </c>
      <c r="O254" s="14" t="s">
        <v>72</v>
      </c>
      <c r="P254" s="14">
        <f t="shared" si="28"/>
        <v>2013</v>
      </c>
      <c r="Q254">
        <v>1383109200</v>
      </c>
      <c r="R254" s="12">
        <f t="shared" si="29"/>
        <v>41577.208333333336</v>
      </c>
      <c r="S254">
        <f t="shared" si="30"/>
        <v>10</v>
      </c>
      <c r="T254" t="s">
        <v>72</v>
      </c>
      <c r="U254">
        <f t="shared" si="31"/>
        <v>2013</v>
      </c>
      <c r="V254" t="b">
        <v>0</v>
      </c>
      <c r="W254" t="b">
        <v>0</v>
      </c>
      <c r="X254" t="s">
        <v>52</v>
      </c>
      <c r="Y254" t="str" cm="1">
        <f t="array" ref="Y254:Z254">_xlfn.TEXTSPLIT(X254, "/")</f>
        <v>theater</v>
      </c>
      <c r="Z254" t="str">
        <v>plays</v>
      </c>
    </row>
    <row r="255" spans="1:26" ht="15.6" x14ac:dyDescent="0.3">
      <c r="A255">
        <v>253</v>
      </c>
      <c r="B255" t="s">
        <v>584</v>
      </c>
      <c r="C255" s="3" t="s">
        <v>585</v>
      </c>
      <c r="D255" s="4">
        <v>121500</v>
      </c>
      <c r="E255" s="4">
        <v>108161</v>
      </c>
      <c r="F255" s="5">
        <f t="shared" si="32"/>
        <v>0.8902139917695473</v>
      </c>
      <c r="G255" t="s">
        <v>28</v>
      </c>
      <c r="H255">
        <v>1335</v>
      </c>
      <c r="I255" s="4">
        <f t="shared" si="26"/>
        <v>81.019475655430711</v>
      </c>
      <c r="J255" t="s">
        <v>29</v>
      </c>
      <c r="K255" t="s">
        <v>30</v>
      </c>
      <c r="L255">
        <v>1302238800</v>
      </c>
      <c r="M255" s="9">
        <f t="shared" si="33"/>
        <v>40641.208333333336</v>
      </c>
      <c r="N255" s="14">
        <f t="shared" si="27"/>
        <v>4</v>
      </c>
      <c r="O255" s="14" t="s">
        <v>85</v>
      </c>
      <c r="P255" s="14">
        <f t="shared" si="28"/>
        <v>2011</v>
      </c>
      <c r="Q255">
        <v>1303275600</v>
      </c>
      <c r="R255" s="12">
        <f t="shared" si="29"/>
        <v>40653.208333333336</v>
      </c>
      <c r="S255">
        <f t="shared" si="30"/>
        <v>4</v>
      </c>
      <c r="T255" t="s">
        <v>85</v>
      </c>
      <c r="U255">
        <f t="shared" si="31"/>
        <v>2011</v>
      </c>
      <c r="V255" t="b">
        <v>0</v>
      </c>
      <c r="W255" t="b">
        <v>0</v>
      </c>
      <c r="X255" t="s">
        <v>73</v>
      </c>
      <c r="Y255" t="str" cm="1">
        <f t="array" ref="Y255:Z255">_xlfn.TEXTSPLIT(X255, "/")</f>
        <v>film &amp; video</v>
      </c>
      <c r="Z255" t="str">
        <v>drama</v>
      </c>
    </row>
    <row r="256" spans="1:26" ht="31.2" x14ac:dyDescent="0.3">
      <c r="A256">
        <v>254</v>
      </c>
      <c r="B256" t="s">
        <v>586</v>
      </c>
      <c r="C256" s="3" t="s">
        <v>587</v>
      </c>
      <c r="D256" s="4">
        <v>4600</v>
      </c>
      <c r="E256" s="4">
        <v>8505</v>
      </c>
      <c r="F256" s="5">
        <f t="shared" si="32"/>
        <v>1.8489130434782608</v>
      </c>
      <c r="G256" t="s">
        <v>36</v>
      </c>
      <c r="H256">
        <v>88</v>
      </c>
      <c r="I256" s="4">
        <f t="shared" si="26"/>
        <v>96.647727272727266</v>
      </c>
      <c r="J256" t="s">
        <v>37</v>
      </c>
      <c r="K256" t="s">
        <v>38</v>
      </c>
      <c r="L256">
        <v>1487656800</v>
      </c>
      <c r="M256" s="9">
        <f t="shared" si="33"/>
        <v>42787.25</v>
      </c>
      <c r="N256" s="14">
        <f t="shared" si="27"/>
        <v>2</v>
      </c>
      <c r="O256" s="14" t="s">
        <v>91</v>
      </c>
      <c r="P256" s="14">
        <f t="shared" si="28"/>
        <v>2017</v>
      </c>
      <c r="Q256">
        <v>1487829600</v>
      </c>
      <c r="R256" s="12">
        <f t="shared" si="29"/>
        <v>42789.25</v>
      </c>
      <c r="S256">
        <f t="shared" si="30"/>
        <v>2</v>
      </c>
      <c r="T256" t="s">
        <v>91</v>
      </c>
      <c r="U256">
        <f t="shared" si="31"/>
        <v>2017</v>
      </c>
      <c r="V256" t="b">
        <v>0</v>
      </c>
      <c r="W256" t="b">
        <v>0</v>
      </c>
      <c r="X256" t="s">
        <v>92</v>
      </c>
      <c r="Y256" t="str" cm="1">
        <f t="array" ref="Y256:Z256">_xlfn.TEXTSPLIT(X256, "/")</f>
        <v>publishing</v>
      </c>
      <c r="Z256" t="str">
        <v>nonfiction</v>
      </c>
    </row>
    <row r="257" spans="1:26" ht="31.2" x14ac:dyDescent="0.3">
      <c r="A257">
        <v>255</v>
      </c>
      <c r="B257" t="s">
        <v>588</v>
      </c>
      <c r="C257" s="3" t="s">
        <v>589</v>
      </c>
      <c r="D257" s="4">
        <v>80500</v>
      </c>
      <c r="E257" s="4">
        <v>96735</v>
      </c>
      <c r="F257" s="5">
        <f t="shared" si="32"/>
        <v>1.2016770186335404</v>
      </c>
      <c r="G257" t="s">
        <v>36</v>
      </c>
      <c r="H257">
        <v>1697</v>
      </c>
      <c r="I257" s="4">
        <f t="shared" si="26"/>
        <v>57.003535651149086</v>
      </c>
      <c r="J257" t="s">
        <v>37</v>
      </c>
      <c r="K257" t="s">
        <v>38</v>
      </c>
      <c r="L257">
        <v>1297836000</v>
      </c>
      <c r="M257" s="9">
        <f t="shared" si="33"/>
        <v>40590.25</v>
      </c>
      <c r="N257" s="14">
        <f t="shared" si="27"/>
        <v>2</v>
      </c>
      <c r="O257" s="14" t="s">
        <v>91</v>
      </c>
      <c r="P257" s="14">
        <f t="shared" si="28"/>
        <v>2011</v>
      </c>
      <c r="Q257">
        <v>1298268000</v>
      </c>
      <c r="R257" s="12">
        <f t="shared" si="29"/>
        <v>40595.25</v>
      </c>
      <c r="S257">
        <f t="shared" si="30"/>
        <v>2</v>
      </c>
      <c r="T257" t="s">
        <v>91</v>
      </c>
      <c r="U257">
        <f t="shared" si="31"/>
        <v>2011</v>
      </c>
      <c r="V257" t="b">
        <v>0</v>
      </c>
      <c r="W257" t="b">
        <v>1</v>
      </c>
      <c r="X257" t="s">
        <v>40</v>
      </c>
      <c r="Y257" t="str" cm="1">
        <f t="array" ref="Y257:Z257">_xlfn.TEXTSPLIT(X257, "/")</f>
        <v>music</v>
      </c>
      <c r="Z257" t="str">
        <v>rock</v>
      </c>
    </row>
    <row r="258" spans="1:26" ht="15.6" x14ac:dyDescent="0.3">
      <c r="A258">
        <v>256</v>
      </c>
      <c r="B258" t="s">
        <v>590</v>
      </c>
      <c r="C258" s="3" t="s">
        <v>591</v>
      </c>
      <c r="D258" s="4">
        <v>4100</v>
      </c>
      <c r="E258" s="4">
        <v>959</v>
      </c>
      <c r="F258" s="5">
        <f t="shared" si="32"/>
        <v>0.23390243902439026</v>
      </c>
      <c r="G258" t="s">
        <v>28</v>
      </c>
      <c r="H258">
        <v>15</v>
      </c>
      <c r="I258" s="4">
        <f t="shared" si="26"/>
        <v>63.93333333333333</v>
      </c>
      <c r="J258" t="s">
        <v>59</v>
      </c>
      <c r="K258" t="s">
        <v>60</v>
      </c>
      <c r="L258">
        <v>1453615200</v>
      </c>
      <c r="M258" s="9">
        <f t="shared" si="33"/>
        <v>42393.25</v>
      </c>
      <c r="N258" s="14">
        <f t="shared" si="27"/>
        <v>1</v>
      </c>
      <c r="O258" s="14" t="s">
        <v>51</v>
      </c>
      <c r="P258" s="14">
        <f t="shared" si="28"/>
        <v>2016</v>
      </c>
      <c r="Q258">
        <v>1456812000</v>
      </c>
      <c r="R258" s="12">
        <f t="shared" si="29"/>
        <v>42430.25</v>
      </c>
      <c r="S258">
        <f t="shared" si="30"/>
        <v>3</v>
      </c>
      <c r="T258" t="s">
        <v>84</v>
      </c>
      <c r="U258">
        <f t="shared" si="31"/>
        <v>2016</v>
      </c>
      <c r="V258" t="b">
        <v>0</v>
      </c>
      <c r="W258" t="b">
        <v>0</v>
      </c>
      <c r="X258" t="s">
        <v>40</v>
      </c>
      <c r="Y258" t="str" cm="1">
        <f t="array" ref="Y258:Z258">_xlfn.TEXTSPLIT(X258, "/")</f>
        <v>music</v>
      </c>
      <c r="Z258" t="str">
        <v>rock</v>
      </c>
    </row>
    <row r="259" spans="1:26" ht="15.6" x14ac:dyDescent="0.3">
      <c r="A259">
        <v>257</v>
      </c>
      <c r="B259" t="s">
        <v>592</v>
      </c>
      <c r="C259" s="3" t="s">
        <v>593</v>
      </c>
      <c r="D259" s="4">
        <v>5700</v>
      </c>
      <c r="E259" s="4">
        <v>8322</v>
      </c>
      <c r="F259" s="5">
        <f t="shared" si="32"/>
        <v>1.46</v>
      </c>
      <c r="G259" t="s">
        <v>36</v>
      </c>
      <c r="H259">
        <v>92</v>
      </c>
      <c r="I259" s="4">
        <f t="shared" ref="I259:I268" si="34">IFERROR(E259/H259,0)</f>
        <v>90.456521739130437</v>
      </c>
      <c r="J259" t="s">
        <v>37</v>
      </c>
      <c r="K259" t="s">
        <v>38</v>
      </c>
      <c r="L259">
        <v>1362463200</v>
      </c>
      <c r="M259" s="9">
        <f t="shared" si="33"/>
        <v>41338.25</v>
      </c>
      <c r="N259" s="14">
        <f t="shared" ref="N259:N322" si="35">MONTH(M259)</f>
        <v>3</v>
      </c>
      <c r="O259" s="14" t="s">
        <v>84</v>
      </c>
      <c r="P259" s="14">
        <f t="shared" ref="P259:P322" si="36">YEAR(M259)</f>
        <v>2013</v>
      </c>
      <c r="Q259">
        <v>1363669200</v>
      </c>
      <c r="R259" s="12">
        <f t="shared" ref="R259:R322" si="37">(((Q259/60)/60)/24)+DATE(1970,1,1)</f>
        <v>41352.208333333336</v>
      </c>
      <c r="S259">
        <f t="shared" ref="S259:S322" si="38">MONTH(R259)</f>
        <v>3</v>
      </c>
      <c r="T259" t="s">
        <v>84</v>
      </c>
      <c r="U259">
        <f t="shared" ref="U259:U322" si="39">YEAR(R259)</f>
        <v>2013</v>
      </c>
      <c r="V259" t="b">
        <v>0</v>
      </c>
      <c r="W259" t="b">
        <v>0</v>
      </c>
      <c r="X259" t="s">
        <v>52</v>
      </c>
      <c r="Y259" t="str" cm="1">
        <f t="array" ref="Y259:Z259">_xlfn.TEXTSPLIT(X259, "/")</f>
        <v>theater</v>
      </c>
      <c r="Z259" t="str">
        <v>plays</v>
      </c>
    </row>
    <row r="260" spans="1:26" ht="15.6" x14ac:dyDescent="0.3">
      <c r="A260">
        <v>258</v>
      </c>
      <c r="B260" t="s">
        <v>594</v>
      </c>
      <c r="C260" s="3" t="s">
        <v>595</v>
      </c>
      <c r="D260" s="4">
        <v>5000</v>
      </c>
      <c r="E260" s="4">
        <v>13424</v>
      </c>
      <c r="F260" s="5">
        <f t="shared" si="32"/>
        <v>2.6848000000000001</v>
      </c>
      <c r="G260" t="s">
        <v>36</v>
      </c>
      <c r="H260">
        <v>186</v>
      </c>
      <c r="I260" s="4">
        <f t="shared" si="34"/>
        <v>72.172043010752688</v>
      </c>
      <c r="J260" t="s">
        <v>37</v>
      </c>
      <c r="K260" t="s">
        <v>38</v>
      </c>
      <c r="L260">
        <v>1481176800</v>
      </c>
      <c r="M260" s="9">
        <f t="shared" si="33"/>
        <v>42712.25</v>
      </c>
      <c r="N260" s="14">
        <f t="shared" si="35"/>
        <v>12</v>
      </c>
      <c r="O260" s="14" t="s">
        <v>32</v>
      </c>
      <c r="P260" s="14">
        <f t="shared" si="36"/>
        <v>2016</v>
      </c>
      <c r="Q260">
        <v>1482904800</v>
      </c>
      <c r="R260" s="12">
        <f t="shared" si="37"/>
        <v>42732.25</v>
      </c>
      <c r="S260">
        <f t="shared" si="38"/>
        <v>12</v>
      </c>
      <c r="T260" t="s">
        <v>32</v>
      </c>
      <c r="U260">
        <f t="shared" si="39"/>
        <v>2016</v>
      </c>
      <c r="V260" t="b">
        <v>0</v>
      </c>
      <c r="W260" t="b">
        <v>1</v>
      </c>
      <c r="X260" t="s">
        <v>52</v>
      </c>
      <c r="Y260" t="str" cm="1">
        <f t="array" ref="Y260:Z260">_xlfn.TEXTSPLIT(X260, "/")</f>
        <v>theater</v>
      </c>
      <c r="Z260" t="str">
        <v>plays</v>
      </c>
    </row>
    <row r="261" spans="1:26" ht="31.2" x14ac:dyDescent="0.3">
      <c r="A261">
        <v>259</v>
      </c>
      <c r="B261" t="s">
        <v>596</v>
      </c>
      <c r="C261" s="3" t="s">
        <v>597</v>
      </c>
      <c r="D261" s="4">
        <v>1800</v>
      </c>
      <c r="E261" s="4">
        <v>10755</v>
      </c>
      <c r="F261" s="5">
        <f t="shared" si="32"/>
        <v>5.9749999999999996</v>
      </c>
      <c r="G261" t="s">
        <v>36</v>
      </c>
      <c r="H261">
        <v>138</v>
      </c>
      <c r="I261" s="4">
        <f t="shared" si="34"/>
        <v>77.934782608695656</v>
      </c>
      <c r="J261" t="s">
        <v>37</v>
      </c>
      <c r="K261" t="s">
        <v>38</v>
      </c>
      <c r="L261">
        <v>1354946400</v>
      </c>
      <c r="M261" s="9">
        <f t="shared" si="33"/>
        <v>41251.25</v>
      </c>
      <c r="N261" s="14">
        <f t="shared" si="35"/>
        <v>12</v>
      </c>
      <c r="O261" s="14" t="s">
        <v>32</v>
      </c>
      <c r="P261" s="14">
        <f t="shared" si="36"/>
        <v>2012</v>
      </c>
      <c r="Q261">
        <v>1356588000</v>
      </c>
      <c r="R261" s="12">
        <f t="shared" si="37"/>
        <v>41270.25</v>
      </c>
      <c r="S261">
        <f t="shared" si="38"/>
        <v>12</v>
      </c>
      <c r="T261" t="s">
        <v>32</v>
      </c>
      <c r="U261">
        <f t="shared" si="39"/>
        <v>2012</v>
      </c>
      <c r="V261" t="b">
        <v>1</v>
      </c>
      <c r="W261" t="b">
        <v>0</v>
      </c>
      <c r="X261" t="s">
        <v>148</v>
      </c>
      <c r="Y261" t="str" cm="1">
        <f t="array" ref="Y261:Z261">_xlfn.TEXTSPLIT(X261, "/")</f>
        <v>photography</v>
      </c>
      <c r="Z261" t="str">
        <v>photography books</v>
      </c>
    </row>
    <row r="262" spans="1:26" ht="15.6" x14ac:dyDescent="0.3">
      <c r="A262">
        <v>260</v>
      </c>
      <c r="B262" t="s">
        <v>598</v>
      </c>
      <c r="C262" s="3" t="s">
        <v>599</v>
      </c>
      <c r="D262" s="4">
        <v>6300</v>
      </c>
      <c r="E262" s="4">
        <v>9935</v>
      </c>
      <c r="F262" s="5">
        <f t="shared" si="32"/>
        <v>1.5769841269841269</v>
      </c>
      <c r="G262" t="s">
        <v>36</v>
      </c>
      <c r="H262">
        <v>261</v>
      </c>
      <c r="I262" s="4">
        <f t="shared" si="34"/>
        <v>38.065134099616856</v>
      </c>
      <c r="J262" t="s">
        <v>37</v>
      </c>
      <c r="K262" t="s">
        <v>38</v>
      </c>
      <c r="L262">
        <v>1348808400</v>
      </c>
      <c r="M262" s="9">
        <f t="shared" si="33"/>
        <v>41180.208333333336</v>
      </c>
      <c r="N262" s="14">
        <f t="shared" si="35"/>
        <v>9</v>
      </c>
      <c r="O262" s="14" t="s">
        <v>48</v>
      </c>
      <c r="P262" s="14">
        <f t="shared" si="36"/>
        <v>2012</v>
      </c>
      <c r="Q262">
        <v>1349845200</v>
      </c>
      <c r="R262" s="12">
        <f t="shared" si="37"/>
        <v>41192.208333333336</v>
      </c>
      <c r="S262">
        <f t="shared" si="38"/>
        <v>10</v>
      </c>
      <c r="T262" t="s">
        <v>72</v>
      </c>
      <c r="U262">
        <f t="shared" si="39"/>
        <v>2012</v>
      </c>
      <c r="V262" t="b">
        <v>0</v>
      </c>
      <c r="W262" t="b">
        <v>0</v>
      </c>
      <c r="X262" t="s">
        <v>40</v>
      </c>
      <c r="Y262" t="str" cm="1">
        <f t="array" ref="Y262:Z262">_xlfn.TEXTSPLIT(X262, "/")</f>
        <v>music</v>
      </c>
      <c r="Z262" t="str">
        <v>rock</v>
      </c>
    </row>
    <row r="263" spans="1:26" ht="31.2" x14ac:dyDescent="0.3">
      <c r="A263">
        <v>261</v>
      </c>
      <c r="B263" t="s">
        <v>600</v>
      </c>
      <c r="C263" s="3" t="s">
        <v>601</v>
      </c>
      <c r="D263" s="4">
        <v>84300</v>
      </c>
      <c r="E263" s="4">
        <v>26303</v>
      </c>
      <c r="F263" s="5">
        <f t="shared" si="32"/>
        <v>0.31201660735468567</v>
      </c>
      <c r="G263" t="s">
        <v>28</v>
      </c>
      <c r="H263">
        <v>454</v>
      </c>
      <c r="I263" s="4">
        <f t="shared" si="34"/>
        <v>57.936123348017624</v>
      </c>
      <c r="J263" t="s">
        <v>37</v>
      </c>
      <c r="K263" t="s">
        <v>38</v>
      </c>
      <c r="L263">
        <v>1282712400</v>
      </c>
      <c r="M263" s="9">
        <f t="shared" si="33"/>
        <v>40415.208333333336</v>
      </c>
      <c r="N263" s="14">
        <f t="shared" si="35"/>
        <v>8</v>
      </c>
      <c r="O263" s="14" t="s">
        <v>39</v>
      </c>
      <c r="P263" s="14">
        <f t="shared" si="36"/>
        <v>2010</v>
      </c>
      <c r="Q263">
        <v>1283058000</v>
      </c>
      <c r="R263" s="12">
        <f t="shared" si="37"/>
        <v>40419.208333333336</v>
      </c>
      <c r="S263">
        <f t="shared" si="38"/>
        <v>8</v>
      </c>
      <c r="T263" t="s">
        <v>39</v>
      </c>
      <c r="U263">
        <f t="shared" si="39"/>
        <v>2010</v>
      </c>
      <c r="V263" t="b">
        <v>0</v>
      </c>
      <c r="W263" t="b">
        <v>1</v>
      </c>
      <c r="X263" t="s">
        <v>40</v>
      </c>
      <c r="Y263" t="str" cm="1">
        <f t="array" ref="Y263:Z263">_xlfn.TEXTSPLIT(X263, "/")</f>
        <v>music</v>
      </c>
      <c r="Z263" t="str">
        <v>rock</v>
      </c>
    </row>
    <row r="264" spans="1:26" ht="15.6" x14ac:dyDescent="0.3">
      <c r="A264">
        <v>262</v>
      </c>
      <c r="B264" t="s">
        <v>602</v>
      </c>
      <c r="C264" s="3" t="s">
        <v>603</v>
      </c>
      <c r="D264" s="4">
        <v>1700</v>
      </c>
      <c r="E264" s="4">
        <v>5328</v>
      </c>
      <c r="F264" s="5">
        <f t="shared" si="32"/>
        <v>3.1341176470588237</v>
      </c>
      <c r="G264" t="s">
        <v>36</v>
      </c>
      <c r="H264">
        <v>107</v>
      </c>
      <c r="I264" s="4">
        <f t="shared" si="34"/>
        <v>49.794392523364486</v>
      </c>
      <c r="J264" t="s">
        <v>37</v>
      </c>
      <c r="K264" t="s">
        <v>38</v>
      </c>
      <c r="L264">
        <v>1301979600</v>
      </c>
      <c r="M264" s="9">
        <f t="shared" si="33"/>
        <v>40638.208333333336</v>
      </c>
      <c r="N264" s="14">
        <f t="shared" si="35"/>
        <v>4</v>
      </c>
      <c r="O264" s="14" t="s">
        <v>85</v>
      </c>
      <c r="P264" s="14">
        <f t="shared" si="36"/>
        <v>2011</v>
      </c>
      <c r="Q264">
        <v>1304226000</v>
      </c>
      <c r="R264" s="12">
        <f t="shared" si="37"/>
        <v>40664.208333333336</v>
      </c>
      <c r="S264">
        <f t="shared" si="38"/>
        <v>5</v>
      </c>
      <c r="T264" t="s">
        <v>114</v>
      </c>
      <c r="U264">
        <f t="shared" si="39"/>
        <v>2011</v>
      </c>
      <c r="V264" t="b">
        <v>0</v>
      </c>
      <c r="W264" t="b">
        <v>1</v>
      </c>
      <c r="X264" t="s">
        <v>81</v>
      </c>
      <c r="Y264" t="str" cm="1">
        <f t="array" ref="Y264:Z264">_xlfn.TEXTSPLIT(X264, "/")</f>
        <v>music</v>
      </c>
      <c r="Z264" t="str">
        <v>indie rock</v>
      </c>
    </row>
    <row r="265" spans="1:26" ht="15.6" x14ac:dyDescent="0.3">
      <c r="A265">
        <v>263</v>
      </c>
      <c r="B265" t="s">
        <v>604</v>
      </c>
      <c r="C265" s="3" t="s">
        <v>605</v>
      </c>
      <c r="D265" s="4">
        <v>2900</v>
      </c>
      <c r="E265" s="4">
        <v>10756</v>
      </c>
      <c r="F265" s="5">
        <f t="shared" si="32"/>
        <v>3.7089655172413791</v>
      </c>
      <c r="G265" t="s">
        <v>36</v>
      </c>
      <c r="H265">
        <v>199</v>
      </c>
      <c r="I265" s="4">
        <f t="shared" si="34"/>
        <v>54.050251256281406</v>
      </c>
      <c r="J265" t="s">
        <v>37</v>
      </c>
      <c r="K265" t="s">
        <v>38</v>
      </c>
      <c r="L265">
        <v>1263016800</v>
      </c>
      <c r="M265" s="9">
        <f t="shared" si="33"/>
        <v>40187.25</v>
      </c>
      <c r="N265" s="14">
        <f t="shared" si="35"/>
        <v>1</v>
      </c>
      <c r="O265" s="14" t="s">
        <v>51</v>
      </c>
      <c r="P265" s="14">
        <f t="shared" si="36"/>
        <v>2010</v>
      </c>
      <c r="Q265">
        <v>1263016800</v>
      </c>
      <c r="R265" s="12">
        <f t="shared" si="37"/>
        <v>40187.25</v>
      </c>
      <c r="S265">
        <f t="shared" si="38"/>
        <v>1</v>
      </c>
      <c r="T265" t="s">
        <v>51</v>
      </c>
      <c r="U265">
        <f t="shared" si="39"/>
        <v>2010</v>
      </c>
      <c r="V265" t="b">
        <v>0</v>
      </c>
      <c r="W265" t="b">
        <v>0</v>
      </c>
      <c r="X265" t="s">
        <v>148</v>
      </c>
      <c r="Y265" t="str" cm="1">
        <f t="array" ref="Y265:Z265">_xlfn.TEXTSPLIT(X265, "/")</f>
        <v>photography</v>
      </c>
      <c r="Z265" t="str">
        <v>photography books</v>
      </c>
    </row>
    <row r="266" spans="1:26" ht="15.6" x14ac:dyDescent="0.3">
      <c r="A266">
        <v>264</v>
      </c>
      <c r="B266" t="s">
        <v>606</v>
      </c>
      <c r="C266" s="3" t="s">
        <v>607</v>
      </c>
      <c r="D266" s="4">
        <v>45600</v>
      </c>
      <c r="E266" s="4">
        <v>165375</v>
      </c>
      <c r="F266" s="5">
        <f t="shared" si="32"/>
        <v>3.6266447368421053</v>
      </c>
      <c r="G266" t="s">
        <v>36</v>
      </c>
      <c r="H266">
        <v>5512</v>
      </c>
      <c r="I266" s="4">
        <f t="shared" si="34"/>
        <v>30.002721335268504</v>
      </c>
      <c r="J266" t="s">
        <v>37</v>
      </c>
      <c r="K266" t="s">
        <v>38</v>
      </c>
      <c r="L266">
        <v>1360648800</v>
      </c>
      <c r="M266" s="9">
        <f t="shared" si="33"/>
        <v>41317.25</v>
      </c>
      <c r="N266" s="14">
        <f t="shared" si="35"/>
        <v>2</v>
      </c>
      <c r="O266" s="14" t="s">
        <v>91</v>
      </c>
      <c r="P266" s="14">
        <f t="shared" si="36"/>
        <v>2013</v>
      </c>
      <c r="Q266">
        <v>1362031200</v>
      </c>
      <c r="R266" s="12">
        <f t="shared" si="37"/>
        <v>41333.25</v>
      </c>
      <c r="S266">
        <f t="shared" si="38"/>
        <v>2</v>
      </c>
      <c r="T266" t="s">
        <v>91</v>
      </c>
      <c r="U266">
        <f t="shared" si="39"/>
        <v>2013</v>
      </c>
      <c r="V266" t="b">
        <v>0</v>
      </c>
      <c r="W266" t="b">
        <v>0</v>
      </c>
      <c r="X266" t="s">
        <v>52</v>
      </c>
      <c r="Y266" t="str" cm="1">
        <f t="array" ref="Y266:Z266">_xlfn.TEXTSPLIT(X266, "/")</f>
        <v>theater</v>
      </c>
      <c r="Z266" t="str">
        <v>plays</v>
      </c>
    </row>
    <row r="267" spans="1:26" ht="15.6" x14ac:dyDescent="0.3">
      <c r="A267">
        <v>265</v>
      </c>
      <c r="B267" t="s">
        <v>608</v>
      </c>
      <c r="C267" s="3" t="s">
        <v>609</v>
      </c>
      <c r="D267" s="4">
        <v>4900</v>
      </c>
      <c r="E267" s="4">
        <v>6031</v>
      </c>
      <c r="F267" s="5">
        <f t="shared" si="32"/>
        <v>1.2308163265306122</v>
      </c>
      <c r="G267" t="s">
        <v>36</v>
      </c>
      <c r="H267">
        <v>86</v>
      </c>
      <c r="I267" s="4">
        <f t="shared" si="34"/>
        <v>70.127906976744185</v>
      </c>
      <c r="J267" t="s">
        <v>37</v>
      </c>
      <c r="K267" t="s">
        <v>38</v>
      </c>
      <c r="L267">
        <v>1451800800</v>
      </c>
      <c r="M267" s="9">
        <f t="shared" si="33"/>
        <v>42372.25</v>
      </c>
      <c r="N267" s="14">
        <f t="shared" si="35"/>
        <v>1</v>
      </c>
      <c r="O267" s="14" t="s">
        <v>51</v>
      </c>
      <c r="P267" s="14">
        <f t="shared" si="36"/>
        <v>2016</v>
      </c>
      <c r="Q267">
        <v>1455602400</v>
      </c>
      <c r="R267" s="12">
        <f t="shared" si="37"/>
        <v>42416.25</v>
      </c>
      <c r="S267">
        <f t="shared" si="38"/>
        <v>2</v>
      </c>
      <c r="T267" t="s">
        <v>91</v>
      </c>
      <c r="U267">
        <f t="shared" si="39"/>
        <v>2016</v>
      </c>
      <c r="V267" t="b">
        <v>0</v>
      </c>
      <c r="W267" t="b">
        <v>0</v>
      </c>
      <c r="X267" t="s">
        <v>52</v>
      </c>
      <c r="Y267" t="str" cm="1">
        <f t="array" ref="Y267:Z267">_xlfn.TEXTSPLIT(X267, "/")</f>
        <v>theater</v>
      </c>
      <c r="Z267" t="str">
        <v>plays</v>
      </c>
    </row>
    <row r="268" spans="1:26" ht="15.6" x14ac:dyDescent="0.3">
      <c r="A268">
        <v>266</v>
      </c>
      <c r="B268" t="s">
        <v>610</v>
      </c>
      <c r="C268" s="3" t="s">
        <v>611</v>
      </c>
      <c r="D268" s="4">
        <v>111900</v>
      </c>
      <c r="E268" s="4">
        <v>85902</v>
      </c>
      <c r="F268" s="5">
        <f t="shared" si="32"/>
        <v>0.76766756032171579</v>
      </c>
      <c r="G268" t="s">
        <v>28</v>
      </c>
      <c r="H268">
        <v>3182</v>
      </c>
      <c r="I268" s="4">
        <f t="shared" si="34"/>
        <v>26.996228786926462</v>
      </c>
      <c r="J268" t="s">
        <v>133</v>
      </c>
      <c r="K268" t="s">
        <v>134</v>
      </c>
      <c r="L268">
        <v>1415340000</v>
      </c>
      <c r="M268" s="9">
        <f t="shared" si="33"/>
        <v>41950.25</v>
      </c>
      <c r="N268" s="14">
        <f t="shared" si="35"/>
        <v>11</v>
      </c>
      <c r="O268" s="14" t="s">
        <v>31</v>
      </c>
      <c r="P268" s="14">
        <f t="shared" si="36"/>
        <v>2014</v>
      </c>
      <c r="Q268">
        <v>1418191200</v>
      </c>
      <c r="R268" s="12">
        <f t="shared" si="37"/>
        <v>41983.25</v>
      </c>
      <c r="S268">
        <f t="shared" si="38"/>
        <v>12</v>
      </c>
      <c r="T268" t="s">
        <v>32</v>
      </c>
      <c r="U268">
        <f t="shared" si="39"/>
        <v>2014</v>
      </c>
      <c r="V268" t="b">
        <v>0</v>
      </c>
      <c r="W268" t="b">
        <v>1</v>
      </c>
      <c r="X268" t="s">
        <v>185</v>
      </c>
      <c r="Y268" t="str" cm="1">
        <f t="array" ref="Y268:Z268">_xlfn.TEXTSPLIT(X268, "/")</f>
        <v>music</v>
      </c>
      <c r="Z268" t="str">
        <v>jazz</v>
      </c>
    </row>
    <row r="269" spans="1:26" ht="15.6" x14ac:dyDescent="0.3">
      <c r="A269">
        <v>267</v>
      </c>
      <c r="B269" t="s">
        <v>612</v>
      </c>
      <c r="C269" s="3" t="s">
        <v>613</v>
      </c>
      <c r="D269" s="4">
        <v>61600</v>
      </c>
      <c r="E269" s="4">
        <v>143910</v>
      </c>
      <c r="F269" s="5">
        <f t="shared" si="32"/>
        <v>2.3362012987012988</v>
      </c>
      <c r="G269" t="s">
        <v>36</v>
      </c>
      <c r="H269">
        <v>2768</v>
      </c>
      <c r="I269" s="4">
        <f>IFERROR(E269/H269,0)</f>
        <v>51.990606936416185</v>
      </c>
      <c r="J269" t="s">
        <v>43</v>
      </c>
      <c r="K269" t="s">
        <v>44</v>
      </c>
      <c r="L269">
        <v>1351054800</v>
      </c>
      <c r="M269" s="9">
        <f t="shared" si="33"/>
        <v>41206.208333333336</v>
      </c>
      <c r="N269" s="14">
        <f t="shared" si="35"/>
        <v>10</v>
      </c>
      <c r="O269" s="14" t="s">
        <v>72</v>
      </c>
      <c r="P269" s="14">
        <f t="shared" si="36"/>
        <v>2012</v>
      </c>
      <c r="Q269">
        <v>1352440800</v>
      </c>
      <c r="R269" s="12">
        <f t="shared" si="37"/>
        <v>41222.25</v>
      </c>
      <c r="S269">
        <f t="shared" si="38"/>
        <v>11</v>
      </c>
      <c r="T269" t="s">
        <v>31</v>
      </c>
      <c r="U269">
        <f t="shared" si="39"/>
        <v>2012</v>
      </c>
      <c r="V269" t="b">
        <v>0</v>
      </c>
      <c r="W269" t="b">
        <v>0</v>
      </c>
      <c r="X269" t="s">
        <v>52</v>
      </c>
      <c r="Y269" t="str" cm="1">
        <f t="array" ref="Y269:Z269">_xlfn.TEXTSPLIT(X269, "/")</f>
        <v>theater</v>
      </c>
      <c r="Z269" t="str">
        <v>plays</v>
      </c>
    </row>
    <row r="270" spans="1:26" ht="15.6" x14ac:dyDescent="0.3">
      <c r="A270">
        <v>268</v>
      </c>
      <c r="B270" t="s">
        <v>614</v>
      </c>
      <c r="C270" s="3" t="s">
        <v>615</v>
      </c>
      <c r="D270" s="4">
        <v>1500</v>
      </c>
      <c r="E270" s="4">
        <v>2708</v>
      </c>
      <c r="F270" s="5">
        <f t="shared" si="32"/>
        <v>1.8053333333333332</v>
      </c>
      <c r="G270" t="s">
        <v>36</v>
      </c>
      <c r="H270">
        <v>48</v>
      </c>
      <c r="I270" s="4">
        <f t="shared" ref="I270:I333" si="40">IFERROR(E270/H270,0)</f>
        <v>56.416666666666664</v>
      </c>
      <c r="J270" t="s">
        <v>37</v>
      </c>
      <c r="K270" t="s">
        <v>38</v>
      </c>
      <c r="L270">
        <v>1349326800</v>
      </c>
      <c r="M270" s="9">
        <f t="shared" si="33"/>
        <v>41186.208333333336</v>
      </c>
      <c r="N270" s="14">
        <f t="shared" si="35"/>
        <v>10</v>
      </c>
      <c r="O270" s="14" t="s">
        <v>72</v>
      </c>
      <c r="P270" s="14">
        <f t="shared" si="36"/>
        <v>2012</v>
      </c>
      <c r="Q270">
        <v>1353304800</v>
      </c>
      <c r="R270" s="12">
        <f t="shared" si="37"/>
        <v>41232.25</v>
      </c>
      <c r="S270">
        <f t="shared" si="38"/>
        <v>11</v>
      </c>
      <c r="T270" t="s">
        <v>31</v>
      </c>
      <c r="U270">
        <f t="shared" si="39"/>
        <v>2012</v>
      </c>
      <c r="V270" t="b">
        <v>0</v>
      </c>
      <c r="W270" t="b">
        <v>0</v>
      </c>
      <c r="X270" t="s">
        <v>61</v>
      </c>
      <c r="Y270" t="str" cm="1">
        <f t="array" ref="Y270:Z270">_xlfn.TEXTSPLIT(X270, "/")</f>
        <v>film &amp; video</v>
      </c>
      <c r="Z270" t="str">
        <v>documentary</v>
      </c>
    </row>
    <row r="271" spans="1:26" ht="15.6" x14ac:dyDescent="0.3">
      <c r="A271">
        <v>269</v>
      </c>
      <c r="B271" t="s">
        <v>616</v>
      </c>
      <c r="C271" s="3" t="s">
        <v>617</v>
      </c>
      <c r="D271" s="4">
        <v>3500</v>
      </c>
      <c r="E271" s="4">
        <v>8842</v>
      </c>
      <c r="F271" s="5">
        <f t="shared" si="32"/>
        <v>2.5262857142857142</v>
      </c>
      <c r="G271" t="s">
        <v>36</v>
      </c>
      <c r="H271">
        <v>87</v>
      </c>
      <c r="I271" s="4">
        <f t="shared" si="40"/>
        <v>101.63218390804597</v>
      </c>
      <c r="J271" t="s">
        <v>37</v>
      </c>
      <c r="K271" t="s">
        <v>38</v>
      </c>
      <c r="L271">
        <v>1548914400</v>
      </c>
      <c r="M271" s="9">
        <f t="shared" si="33"/>
        <v>43496.25</v>
      </c>
      <c r="N271" s="14">
        <f t="shared" si="35"/>
        <v>1</v>
      </c>
      <c r="O271" s="14" t="s">
        <v>51</v>
      </c>
      <c r="P271" s="14">
        <f t="shared" si="36"/>
        <v>2019</v>
      </c>
      <c r="Q271">
        <v>1550728800</v>
      </c>
      <c r="R271" s="12">
        <f t="shared" si="37"/>
        <v>43517.25</v>
      </c>
      <c r="S271">
        <f t="shared" si="38"/>
        <v>2</v>
      </c>
      <c r="T271" t="s">
        <v>91</v>
      </c>
      <c r="U271">
        <f t="shared" si="39"/>
        <v>2019</v>
      </c>
      <c r="V271" t="b">
        <v>0</v>
      </c>
      <c r="W271" t="b">
        <v>0</v>
      </c>
      <c r="X271" t="s">
        <v>295</v>
      </c>
      <c r="Y271" t="str" cm="1">
        <f t="array" ref="Y271:Z271">_xlfn.TEXTSPLIT(X271, "/")</f>
        <v>film &amp; video</v>
      </c>
      <c r="Z271" t="str">
        <v>television</v>
      </c>
    </row>
    <row r="272" spans="1:26" ht="15.6" x14ac:dyDescent="0.3">
      <c r="A272">
        <v>270</v>
      </c>
      <c r="B272" t="s">
        <v>618</v>
      </c>
      <c r="C272" s="3" t="s">
        <v>619</v>
      </c>
      <c r="D272" s="4">
        <v>173900</v>
      </c>
      <c r="E272" s="4">
        <v>47260</v>
      </c>
      <c r="F272" s="5">
        <f t="shared" si="32"/>
        <v>0.27176538240368026</v>
      </c>
      <c r="G272" t="s">
        <v>98</v>
      </c>
      <c r="H272">
        <v>1890</v>
      </c>
      <c r="I272" s="4">
        <f t="shared" si="40"/>
        <v>25.005291005291006</v>
      </c>
      <c r="J272" t="s">
        <v>37</v>
      </c>
      <c r="K272" t="s">
        <v>38</v>
      </c>
      <c r="L272">
        <v>1291269600</v>
      </c>
      <c r="M272" s="9">
        <f t="shared" si="33"/>
        <v>40514.25</v>
      </c>
      <c r="N272" s="14">
        <f t="shared" si="35"/>
        <v>12</v>
      </c>
      <c r="O272" s="14" t="s">
        <v>32</v>
      </c>
      <c r="P272" s="14">
        <f t="shared" si="36"/>
        <v>2010</v>
      </c>
      <c r="Q272">
        <v>1291442400</v>
      </c>
      <c r="R272" s="12">
        <f t="shared" si="37"/>
        <v>40516.25</v>
      </c>
      <c r="S272">
        <f t="shared" si="38"/>
        <v>12</v>
      </c>
      <c r="T272" t="s">
        <v>32</v>
      </c>
      <c r="U272">
        <f t="shared" si="39"/>
        <v>2010</v>
      </c>
      <c r="V272" t="b">
        <v>0</v>
      </c>
      <c r="W272" t="b">
        <v>0</v>
      </c>
      <c r="X272" t="s">
        <v>115</v>
      </c>
      <c r="Y272" t="str" cm="1">
        <f t="array" ref="Y272:Z272">_xlfn.TEXTSPLIT(X272, "/")</f>
        <v>games</v>
      </c>
      <c r="Z272" t="str">
        <v>video games</v>
      </c>
    </row>
    <row r="273" spans="1:26" ht="31.2" x14ac:dyDescent="0.3">
      <c r="A273">
        <v>271</v>
      </c>
      <c r="B273" t="s">
        <v>620</v>
      </c>
      <c r="C273" s="3" t="s">
        <v>621</v>
      </c>
      <c r="D273" s="4">
        <v>153700</v>
      </c>
      <c r="E273" s="4">
        <v>1953</v>
      </c>
      <c r="F273" s="5">
        <f t="shared" si="32"/>
        <v>1.2706571242680547E-2</v>
      </c>
      <c r="G273" t="s">
        <v>66</v>
      </c>
      <c r="H273">
        <v>61</v>
      </c>
      <c r="I273" s="4">
        <f t="shared" si="40"/>
        <v>32.016393442622949</v>
      </c>
      <c r="J273" t="s">
        <v>37</v>
      </c>
      <c r="K273" t="s">
        <v>38</v>
      </c>
      <c r="L273">
        <v>1449468000</v>
      </c>
      <c r="M273" s="9">
        <f t="shared" si="33"/>
        <v>42345.25</v>
      </c>
      <c r="N273" s="14">
        <f t="shared" si="35"/>
        <v>12</v>
      </c>
      <c r="O273" s="14" t="s">
        <v>32</v>
      </c>
      <c r="P273" s="14">
        <f t="shared" si="36"/>
        <v>2015</v>
      </c>
      <c r="Q273">
        <v>1452146400</v>
      </c>
      <c r="R273" s="12">
        <f t="shared" si="37"/>
        <v>42376.25</v>
      </c>
      <c r="S273">
        <f t="shared" si="38"/>
        <v>1</v>
      </c>
      <c r="T273" t="s">
        <v>51</v>
      </c>
      <c r="U273">
        <f t="shared" si="39"/>
        <v>2016</v>
      </c>
      <c r="V273" t="b">
        <v>0</v>
      </c>
      <c r="W273" t="b">
        <v>0</v>
      </c>
      <c r="X273" t="s">
        <v>148</v>
      </c>
      <c r="Y273" t="str" cm="1">
        <f t="array" ref="Y273:Z273">_xlfn.TEXTSPLIT(X273, "/")</f>
        <v>photography</v>
      </c>
      <c r="Z273" t="str">
        <v>photography books</v>
      </c>
    </row>
    <row r="274" spans="1:26" ht="15.6" x14ac:dyDescent="0.3">
      <c r="A274">
        <v>272</v>
      </c>
      <c r="B274" t="s">
        <v>622</v>
      </c>
      <c r="C274" s="3" t="s">
        <v>623</v>
      </c>
      <c r="D274" s="4">
        <v>51100</v>
      </c>
      <c r="E274" s="4">
        <v>155349</v>
      </c>
      <c r="F274" s="5">
        <f t="shared" si="32"/>
        <v>3.0400978473581213</v>
      </c>
      <c r="G274" t="s">
        <v>36</v>
      </c>
      <c r="H274">
        <v>1894</v>
      </c>
      <c r="I274" s="4">
        <f t="shared" si="40"/>
        <v>82.021647307286173</v>
      </c>
      <c r="J274" t="s">
        <v>37</v>
      </c>
      <c r="K274" t="s">
        <v>38</v>
      </c>
      <c r="L274">
        <v>1562734800</v>
      </c>
      <c r="M274" s="9">
        <f t="shared" si="33"/>
        <v>43656.208333333328</v>
      </c>
      <c r="N274" s="14">
        <f t="shared" si="35"/>
        <v>7</v>
      </c>
      <c r="O274" s="14" t="s">
        <v>103</v>
      </c>
      <c r="P274" s="14">
        <f t="shared" si="36"/>
        <v>2019</v>
      </c>
      <c r="Q274">
        <v>1564894800</v>
      </c>
      <c r="R274" s="12">
        <f t="shared" si="37"/>
        <v>43681.208333333328</v>
      </c>
      <c r="S274">
        <f t="shared" si="38"/>
        <v>8</v>
      </c>
      <c r="T274" t="s">
        <v>39</v>
      </c>
      <c r="U274">
        <f t="shared" si="39"/>
        <v>2019</v>
      </c>
      <c r="V274" t="b">
        <v>0</v>
      </c>
      <c r="W274" t="b">
        <v>1</v>
      </c>
      <c r="X274" t="s">
        <v>52</v>
      </c>
      <c r="Y274" t="str" cm="1">
        <f t="array" ref="Y274:Z274">_xlfn.TEXTSPLIT(X274, "/")</f>
        <v>theater</v>
      </c>
      <c r="Z274" t="str">
        <v>plays</v>
      </c>
    </row>
    <row r="275" spans="1:26" ht="15.6" x14ac:dyDescent="0.3">
      <c r="A275">
        <v>273</v>
      </c>
      <c r="B275" t="s">
        <v>624</v>
      </c>
      <c r="C275" s="3" t="s">
        <v>625</v>
      </c>
      <c r="D275" s="4">
        <v>7800</v>
      </c>
      <c r="E275" s="4">
        <v>10704</v>
      </c>
      <c r="F275" s="5">
        <f t="shared" si="32"/>
        <v>1.3723076923076922</v>
      </c>
      <c r="G275" t="s">
        <v>36</v>
      </c>
      <c r="H275">
        <v>282</v>
      </c>
      <c r="I275" s="4">
        <f t="shared" si="40"/>
        <v>37.957446808510639</v>
      </c>
      <c r="J275" t="s">
        <v>29</v>
      </c>
      <c r="K275" t="s">
        <v>30</v>
      </c>
      <c r="L275">
        <v>1505624400</v>
      </c>
      <c r="M275" s="9">
        <f t="shared" si="33"/>
        <v>42995.208333333328</v>
      </c>
      <c r="N275" s="14">
        <f t="shared" si="35"/>
        <v>9</v>
      </c>
      <c r="O275" s="14" t="s">
        <v>48</v>
      </c>
      <c r="P275" s="14">
        <f t="shared" si="36"/>
        <v>2017</v>
      </c>
      <c r="Q275">
        <v>1505883600</v>
      </c>
      <c r="R275" s="12">
        <f t="shared" si="37"/>
        <v>42998.208333333328</v>
      </c>
      <c r="S275">
        <f t="shared" si="38"/>
        <v>9</v>
      </c>
      <c r="T275" t="s">
        <v>48</v>
      </c>
      <c r="U275">
        <f t="shared" si="39"/>
        <v>2017</v>
      </c>
      <c r="V275" t="b">
        <v>0</v>
      </c>
      <c r="W275" t="b">
        <v>0</v>
      </c>
      <c r="X275" t="s">
        <v>52</v>
      </c>
      <c r="Y275" t="str" cm="1">
        <f t="array" ref="Y275:Z275">_xlfn.TEXTSPLIT(X275, "/")</f>
        <v>theater</v>
      </c>
      <c r="Z275" t="str">
        <v>plays</v>
      </c>
    </row>
    <row r="276" spans="1:26" ht="31.2" x14ac:dyDescent="0.3">
      <c r="A276">
        <v>274</v>
      </c>
      <c r="B276" t="s">
        <v>626</v>
      </c>
      <c r="C276" s="3" t="s">
        <v>627</v>
      </c>
      <c r="D276" s="4">
        <v>2400</v>
      </c>
      <c r="E276" s="4">
        <v>773</v>
      </c>
      <c r="F276" s="5">
        <f t="shared" si="32"/>
        <v>0.32208333333333333</v>
      </c>
      <c r="G276" t="s">
        <v>28</v>
      </c>
      <c r="H276">
        <v>15</v>
      </c>
      <c r="I276" s="4">
        <f t="shared" si="40"/>
        <v>51.533333333333331</v>
      </c>
      <c r="J276" t="s">
        <v>37</v>
      </c>
      <c r="K276" t="s">
        <v>38</v>
      </c>
      <c r="L276">
        <v>1509948000</v>
      </c>
      <c r="M276" s="9">
        <f t="shared" si="33"/>
        <v>43045.25</v>
      </c>
      <c r="N276" s="14">
        <f t="shared" si="35"/>
        <v>11</v>
      </c>
      <c r="O276" s="14" t="s">
        <v>31</v>
      </c>
      <c r="P276" s="14">
        <f t="shared" si="36"/>
        <v>2017</v>
      </c>
      <c r="Q276">
        <v>1510380000</v>
      </c>
      <c r="R276" s="12">
        <f t="shared" si="37"/>
        <v>43050.25</v>
      </c>
      <c r="S276">
        <f t="shared" si="38"/>
        <v>11</v>
      </c>
      <c r="T276" t="s">
        <v>31</v>
      </c>
      <c r="U276">
        <f t="shared" si="39"/>
        <v>2017</v>
      </c>
      <c r="V276" t="b">
        <v>0</v>
      </c>
      <c r="W276" t="b">
        <v>0</v>
      </c>
      <c r="X276" t="s">
        <v>52</v>
      </c>
      <c r="Y276" t="str" cm="1">
        <f t="array" ref="Y276:Z276">_xlfn.TEXTSPLIT(X276, "/")</f>
        <v>theater</v>
      </c>
      <c r="Z276" t="str">
        <v>plays</v>
      </c>
    </row>
    <row r="277" spans="1:26" ht="31.2" x14ac:dyDescent="0.3">
      <c r="A277">
        <v>275</v>
      </c>
      <c r="B277" t="s">
        <v>628</v>
      </c>
      <c r="C277" s="3" t="s">
        <v>629</v>
      </c>
      <c r="D277" s="4">
        <v>3900</v>
      </c>
      <c r="E277" s="4">
        <v>9419</v>
      </c>
      <c r="F277" s="5">
        <f t="shared" si="32"/>
        <v>2.4151282051282053</v>
      </c>
      <c r="G277" t="s">
        <v>36</v>
      </c>
      <c r="H277">
        <v>116</v>
      </c>
      <c r="I277" s="4">
        <f t="shared" si="40"/>
        <v>81.198275862068968</v>
      </c>
      <c r="J277" t="s">
        <v>37</v>
      </c>
      <c r="K277" t="s">
        <v>38</v>
      </c>
      <c r="L277">
        <v>1554526800</v>
      </c>
      <c r="M277" s="9">
        <f t="shared" si="33"/>
        <v>43561.208333333328</v>
      </c>
      <c r="N277" s="14">
        <f t="shared" si="35"/>
        <v>4</v>
      </c>
      <c r="O277" s="14" t="s">
        <v>85</v>
      </c>
      <c r="P277" s="14">
        <f t="shared" si="36"/>
        <v>2019</v>
      </c>
      <c r="Q277">
        <v>1555218000</v>
      </c>
      <c r="R277" s="12">
        <f t="shared" si="37"/>
        <v>43569.208333333328</v>
      </c>
      <c r="S277">
        <f t="shared" si="38"/>
        <v>4</v>
      </c>
      <c r="T277" t="s">
        <v>85</v>
      </c>
      <c r="U277">
        <f t="shared" si="39"/>
        <v>2019</v>
      </c>
      <c r="V277" t="b">
        <v>0</v>
      </c>
      <c r="W277" t="b">
        <v>0</v>
      </c>
      <c r="X277" t="s">
        <v>232</v>
      </c>
      <c r="Y277" t="str" cm="1">
        <f t="array" ref="Y277:Z277">_xlfn.TEXTSPLIT(X277, "/")</f>
        <v>publishing</v>
      </c>
      <c r="Z277" t="str">
        <v>translations</v>
      </c>
    </row>
    <row r="278" spans="1:26" ht="15.6" x14ac:dyDescent="0.3">
      <c r="A278">
        <v>276</v>
      </c>
      <c r="B278" t="s">
        <v>630</v>
      </c>
      <c r="C278" s="3" t="s">
        <v>631</v>
      </c>
      <c r="D278" s="4">
        <v>5500</v>
      </c>
      <c r="E278" s="4">
        <v>5324</v>
      </c>
      <c r="F278" s="5">
        <f t="shared" si="32"/>
        <v>0.96799999999999997</v>
      </c>
      <c r="G278" t="s">
        <v>28</v>
      </c>
      <c r="H278">
        <v>133</v>
      </c>
      <c r="I278" s="4">
        <f t="shared" si="40"/>
        <v>40.030075187969928</v>
      </c>
      <c r="J278" t="s">
        <v>37</v>
      </c>
      <c r="K278" t="s">
        <v>38</v>
      </c>
      <c r="L278">
        <v>1334811600</v>
      </c>
      <c r="M278" s="9">
        <f t="shared" si="33"/>
        <v>41018.208333333336</v>
      </c>
      <c r="N278" s="14">
        <f t="shared" si="35"/>
        <v>4</v>
      </c>
      <c r="O278" s="14" t="s">
        <v>85</v>
      </c>
      <c r="P278" s="14">
        <f t="shared" si="36"/>
        <v>2012</v>
      </c>
      <c r="Q278">
        <v>1335243600</v>
      </c>
      <c r="R278" s="12">
        <f t="shared" si="37"/>
        <v>41023.208333333336</v>
      </c>
      <c r="S278">
        <f t="shared" si="38"/>
        <v>4</v>
      </c>
      <c r="T278" t="s">
        <v>85</v>
      </c>
      <c r="U278">
        <f t="shared" si="39"/>
        <v>2012</v>
      </c>
      <c r="V278" t="b">
        <v>0</v>
      </c>
      <c r="W278" t="b">
        <v>1</v>
      </c>
      <c r="X278" t="s">
        <v>115</v>
      </c>
      <c r="Y278" t="str" cm="1">
        <f t="array" ref="Y278:Z278">_xlfn.TEXTSPLIT(X278, "/")</f>
        <v>games</v>
      </c>
      <c r="Z278" t="str">
        <v>video games</v>
      </c>
    </row>
    <row r="279" spans="1:26" ht="31.2" x14ac:dyDescent="0.3">
      <c r="A279">
        <v>277</v>
      </c>
      <c r="B279" t="s">
        <v>632</v>
      </c>
      <c r="C279" s="3" t="s">
        <v>633</v>
      </c>
      <c r="D279" s="4">
        <v>700</v>
      </c>
      <c r="E279" s="4">
        <v>7465</v>
      </c>
      <c r="F279" s="5">
        <f t="shared" si="32"/>
        <v>10.664285714285715</v>
      </c>
      <c r="G279" t="s">
        <v>36</v>
      </c>
      <c r="H279">
        <v>83</v>
      </c>
      <c r="I279" s="4">
        <f t="shared" si="40"/>
        <v>89.939759036144579</v>
      </c>
      <c r="J279" t="s">
        <v>37</v>
      </c>
      <c r="K279" t="s">
        <v>38</v>
      </c>
      <c r="L279">
        <v>1279515600</v>
      </c>
      <c r="M279" s="9">
        <f t="shared" si="33"/>
        <v>40378.208333333336</v>
      </c>
      <c r="N279" s="14">
        <f t="shared" si="35"/>
        <v>7</v>
      </c>
      <c r="O279" s="14" t="s">
        <v>103</v>
      </c>
      <c r="P279" s="14">
        <f t="shared" si="36"/>
        <v>2010</v>
      </c>
      <c r="Q279">
        <v>1279688400</v>
      </c>
      <c r="R279" s="12">
        <f t="shared" si="37"/>
        <v>40380.208333333336</v>
      </c>
      <c r="S279">
        <f t="shared" si="38"/>
        <v>7</v>
      </c>
      <c r="T279" t="s">
        <v>103</v>
      </c>
      <c r="U279">
        <f t="shared" si="39"/>
        <v>2010</v>
      </c>
      <c r="V279" t="b">
        <v>0</v>
      </c>
      <c r="W279" t="b">
        <v>0</v>
      </c>
      <c r="X279" t="s">
        <v>52</v>
      </c>
      <c r="Y279" t="str" cm="1">
        <f t="array" ref="Y279:Z279">_xlfn.TEXTSPLIT(X279, "/")</f>
        <v>theater</v>
      </c>
      <c r="Z279" t="str">
        <v>plays</v>
      </c>
    </row>
    <row r="280" spans="1:26" ht="15.6" x14ac:dyDescent="0.3">
      <c r="A280">
        <v>278</v>
      </c>
      <c r="B280" t="s">
        <v>634</v>
      </c>
      <c r="C280" s="3" t="s">
        <v>635</v>
      </c>
      <c r="D280" s="4">
        <v>2700</v>
      </c>
      <c r="E280" s="4">
        <v>8799</v>
      </c>
      <c r="F280" s="5">
        <f t="shared" si="32"/>
        <v>3.2588888888888889</v>
      </c>
      <c r="G280" t="s">
        <v>36</v>
      </c>
      <c r="H280">
        <v>91</v>
      </c>
      <c r="I280" s="4">
        <f t="shared" si="40"/>
        <v>96.692307692307693</v>
      </c>
      <c r="J280" t="s">
        <v>37</v>
      </c>
      <c r="K280" t="s">
        <v>38</v>
      </c>
      <c r="L280">
        <v>1353909600</v>
      </c>
      <c r="M280" s="9">
        <f t="shared" si="33"/>
        <v>41239.25</v>
      </c>
      <c r="N280" s="14">
        <f t="shared" si="35"/>
        <v>11</v>
      </c>
      <c r="O280" s="14" t="s">
        <v>31</v>
      </c>
      <c r="P280" s="14">
        <f t="shared" si="36"/>
        <v>2012</v>
      </c>
      <c r="Q280">
        <v>1356069600</v>
      </c>
      <c r="R280" s="12">
        <f t="shared" si="37"/>
        <v>41264.25</v>
      </c>
      <c r="S280">
        <f t="shared" si="38"/>
        <v>12</v>
      </c>
      <c r="T280" t="s">
        <v>32</v>
      </c>
      <c r="U280">
        <f t="shared" si="39"/>
        <v>2012</v>
      </c>
      <c r="V280" t="b">
        <v>0</v>
      </c>
      <c r="W280" t="b">
        <v>0</v>
      </c>
      <c r="X280" t="s">
        <v>45</v>
      </c>
      <c r="Y280" t="str" cm="1">
        <f t="array" ref="Y280:Z280">_xlfn.TEXTSPLIT(X280, "/")</f>
        <v>technology</v>
      </c>
      <c r="Z280" t="str">
        <v>web</v>
      </c>
    </row>
    <row r="281" spans="1:26" ht="31.2" x14ac:dyDescent="0.3">
      <c r="A281">
        <v>279</v>
      </c>
      <c r="B281" t="s">
        <v>636</v>
      </c>
      <c r="C281" s="3" t="s">
        <v>637</v>
      </c>
      <c r="D281" s="4">
        <v>8000</v>
      </c>
      <c r="E281" s="4">
        <v>13656</v>
      </c>
      <c r="F281" s="5">
        <f t="shared" si="32"/>
        <v>1.7070000000000001</v>
      </c>
      <c r="G281" t="s">
        <v>36</v>
      </c>
      <c r="H281">
        <v>546</v>
      </c>
      <c r="I281" s="4">
        <f t="shared" si="40"/>
        <v>25.010989010989011</v>
      </c>
      <c r="J281" t="s">
        <v>37</v>
      </c>
      <c r="K281" t="s">
        <v>38</v>
      </c>
      <c r="L281">
        <v>1535950800</v>
      </c>
      <c r="M281" s="9">
        <f t="shared" si="33"/>
        <v>43346.208333333328</v>
      </c>
      <c r="N281" s="14">
        <f t="shared" si="35"/>
        <v>9</v>
      </c>
      <c r="O281" s="14" t="s">
        <v>48</v>
      </c>
      <c r="P281" s="14">
        <f t="shared" si="36"/>
        <v>2018</v>
      </c>
      <c r="Q281">
        <v>1536210000</v>
      </c>
      <c r="R281" s="12">
        <f t="shared" si="37"/>
        <v>43349.208333333328</v>
      </c>
      <c r="S281">
        <f t="shared" si="38"/>
        <v>9</v>
      </c>
      <c r="T281" t="s">
        <v>48</v>
      </c>
      <c r="U281">
        <f t="shared" si="39"/>
        <v>2018</v>
      </c>
      <c r="V281" t="b">
        <v>0</v>
      </c>
      <c r="W281" t="b">
        <v>0</v>
      </c>
      <c r="X281" t="s">
        <v>52</v>
      </c>
      <c r="Y281" t="str" cm="1">
        <f t="array" ref="Y281:Z281">_xlfn.TEXTSPLIT(X281, "/")</f>
        <v>theater</v>
      </c>
      <c r="Z281" t="str">
        <v>plays</v>
      </c>
    </row>
    <row r="282" spans="1:26" ht="31.2" x14ac:dyDescent="0.3">
      <c r="A282">
        <v>280</v>
      </c>
      <c r="B282" t="s">
        <v>638</v>
      </c>
      <c r="C282" s="3" t="s">
        <v>639</v>
      </c>
      <c r="D282" s="4">
        <v>2500</v>
      </c>
      <c r="E282" s="4">
        <v>14536</v>
      </c>
      <c r="F282" s="5">
        <f t="shared" si="32"/>
        <v>5.8144</v>
      </c>
      <c r="G282" t="s">
        <v>36</v>
      </c>
      <c r="H282">
        <v>393</v>
      </c>
      <c r="I282" s="4">
        <f t="shared" si="40"/>
        <v>36.987277353689571</v>
      </c>
      <c r="J282" t="s">
        <v>37</v>
      </c>
      <c r="K282" t="s">
        <v>38</v>
      </c>
      <c r="L282">
        <v>1511244000</v>
      </c>
      <c r="M282" s="9">
        <f t="shared" si="33"/>
        <v>43060.25</v>
      </c>
      <c r="N282" s="14">
        <f t="shared" si="35"/>
        <v>11</v>
      </c>
      <c r="O282" s="14" t="s">
        <v>31</v>
      </c>
      <c r="P282" s="14">
        <f t="shared" si="36"/>
        <v>2017</v>
      </c>
      <c r="Q282">
        <v>1511762400</v>
      </c>
      <c r="R282" s="12">
        <f t="shared" si="37"/>
        <v>43066.25</v>
      </c>
      <c r="S282">
        <f t="shared" si="38"/>
        <v>11</v>
      </c>
      <c r="T282" t="s">
        <v>31</v>
      </c>
      <c r="U282">
        <f t="shared" si="39"/>
        <v>2017</v>
      </c>
      <c r="V282" t="b">
        <v>0</v>
      </c>
      <c r="W282" t="b">
        <v>0</v>
      </c>
      <c r="X282" t="s">
        <v>95</v>
      </c>
      <c r="Y282" t="str" cm="1">
        <f t="array" ref="Y282:Z282">_xlfn.TEXTSPLIT(X282, "/")</f>
        <v>film &amp; video</v>
      </c>
      <c r="Z282" t="str">
        <v>animation</v>
      </c>
    </row>
    <row r="283" spans="1:26" ht="15.6" x14ac:dyDescent="0.3">
      <c r="A283">
        <v>281</v>
      </c>
      <c r="B283" t="s">
        <v>640</v>
      </c>
      <c r="C283" s="3" t="s">
        <v>641</v>
      </c>
      <c r="D283" s="4">
        <v>164500</v>
      </c>
      <c r="E283" s="4">
        <v>150552</v>
      </c>
      <c r="F283" s="5">
        <f t="shared" si="32"/>
        <v>0.91520972644376897</v>
      </c>
      <c r="G283" t="s">
        <v>28</v>
      </c>
      <c r="H283">
        <v>2062</v>
      </c>
      <c r="I283" s="4">
        <f t="shared" si="40"/>
        <v>73.012609117361791</v>
      </c>
      <c r="J283" t="s">
        <v>37</v>
      </c>
      <c r="K283" t="s">
        <v>38</v>
      </c>
      <c r="L283">
        <v>1331445600</v>
      </c>
      <c r="M283" s="9">
        <f t="shared" si="33"/>
        <v>40979.25</v>
      </c>
      <c r="N283" s="14">
        <f t="shared" si="35"/>
        <v>3</v>
      </c>
      <c r="O283" s="14" t="s">
        <v>84</v>
      </c>
      <c r="P283" s="14">
        <f t="shared" si="36"/>
        <v>2012</v>
      </c>
      <c r="Q283">
        <v>1333256400</v>
      </c>
      <c r="R283" s="12">
        <f t="shared" si="37"/>
        <v>41000.208333333336</v>
      </c>
      <c r="S283">
        <f t="shared" si="38"/>
        <v>4</v>
      </c>
      <c r="T283" t="s">
        <v>85</v>
      </c>
      <c r="U283">
        <f t="shared" si="39"/>
        <v>2012</v>
      </c>
      <c r="V283" t="b">
        <v>0</v>
      </c>
      <c r="W283" t="b">
        <v>1</v>
      </c>
      <c r="X283" t="s">
        <v>52</v>
      </c>
      <c r="Y283" t="str" cm="1">
        <f t="array" ref="Y283:Z283">_xlfn.TEXTSPLIT(X283, "/")</f>
        <v>theater</v>
      </c>
      <c r="Z283" t="str">
        <v>plays</v>
      </c>
    </row>
    <row r="284" spans="1:26" ht="15.6" x14ac:dyDescent="0.3">
      <c r="A284">
        <v>282</v>
      </c>
      <c r="B284" t="s">
        <v>642</v>
      </c>
      <c r="C284" s="3" t="s">
        <v>643</v>
      </c>
      <c r="D284" s="4">
        <v>8400</v>
      </c>
      <c r="E284" s="4">
        <v>9076</v>
      </c>
      <c r="F284" s="5">
        <f t="shared" si="32"/>
        <v>1.0804761904761904</v>
      </c>
      <c r="G284" t="s">
        <v>36</v>
      </c>
      <c r="H284">
        <v>133</v>
      </c>
      <c r="I284" s="4">
        <f t="shared" si="40"/>
        <v>68.240601503759393</v>
      </c>
      <c r="J284" t="s">
        <v>37</v>
      </c>
      <c r="K284" t="s">
        <v>38</v>
      </c>
      <c r="L284">
        <v>1480226400</v>
      </c>
      <c r="M284" s="9">
        <f t="shared" si="33"/>
        <v>42701.25</v>
      </c>
      <c r="N284" s="14">
        <f t="shared" si="35"/>
        <v>11</v>
      </c>
      <c r="O284" s="14" t="s">
        <v>31</v>
      </c>
      <c r="P284" s="14">
        <f t="shared" si="36"/>
        <v>2016</v>
      </c>
      <c r="Q284">
        <v>1480744800</v>
      </c>
      <c r="R284" s="12">
        <f t="shared" si="37"/>
        <v>42707.25</v>
      </c>
      <c r="S284">
        <f t="shared" si="38"/>
        <v>12</v>
      </c>
      <c r="T284" t="s">
        <v>32</v>
      </c>
      <c r="U284">
        <f t="shared" si="39"/>
        <v>2016</v>
      </c>
      <c r="V284" t="b">
        <v>0</v>
      </c>
      <c r="W284" t="b">
        <v>1</v>
      </c>
      <c r="X284" t="s">
        <v>295</v>
      </c>
      <c r="Y284" t="str" cm="1">
        <f t="array" ref="Y284:Z284">_xlfn.TEXTSPLIT(X284, "/")</f>
        <v>film &amp; video</v>
      </c>
      <c r="Z284" t="str">
        <v>television</v>
      </c>
    </row>
    <row r="285" spans="1:26" ht="31.2" x14ac:dyDescent="0.3">
      <c r="A285">
        <v>283</v>
      </c>
      <c r="B285" t="s">
        <v>644</v>
      </c>
      <c r="C285" s="3" t="s">
        <v>645</v>
      </c>
      <c r="D285" s="4">
        <v>8100</v>
      </c>
      <c r="E285" s="4">
        <v>1517</v>
      </c>
      <c r="F285" s="5">
        <f t="shared" si="32"/>
        <v>0.18728395061728395</v>
      </c>
      <c r="G285" t="s">
        <v>28</v>
      </c>
      <c r="H285">
        <v>29</v>
      </c>
      <c r="I285" s="4">
        <f t="shared" si="40"/>
        <v>52.310344827586206</v>
      </c>
      <c r="J285" t="s">
        <v>55</v>
      </c>
      <c r="K285" t="s">
        <v>56</v>
      </c>
      <c r="L285">
        <v>1464584400</v>
      </c>
      <c r="M285" s="9">
        <f t="shared" si="33"/>
        <v>42520.208333333328</v>
      </c>
      <c r="N285" s="14">
        <f t="shared" si="35"/>
        <v>5</v>
      </c>
      <c r="O285" s="14" t="s">
        <v>114</v>
      </c>
      <c r="P285" s="14">
        <f t="shared" si="36"/>
        <v>2016</v>
      </c>
      <c r="Q285">
        <v>1465016400</v>
      </c>
      <c r="R285" s="12">
        <f t="shared" si="37"/>
        <v>42525.208333333328</v>
      </c>
      <c r="S285">
        <f t="shared" si="38"/>
        <v>6</v>
      </c>
      <c r="T285" t="s">
        <v>80</v>
      </c>
      <c r="U285">
        <f t="shared" si="39"/>
        <v>2016</v>
      </c>
      <c r="V285" t="b">
        <v>0</v>
      </c>
      <c r="W285" t="b">
        <v>0</v>
      </c>
      <c r="X285" t="s">
        <v>40</v>
      </c>
      <c r="Y285" t="str" cm="1">
        <f t="array" ref="Y285:Z285">_xlfn.TEXTSPLIT(X285, "/")</f>
        <v>music</v>
      </c>
      <c r="Z285" t="str">
        <v>rock</v>
      </c>
    </row>
    <row r="286" spans="1:26" ht="15.6" x14ac:dyDescent="0.3">
      <c r="A286">
        <v>284</v>
      </c>
      <c r="B286" t="s">
        <v>646</v>
      </c>
      <c r="C286" s="3" t="s">
        <v>647</v>
      </c>
      <c r="D286" s="4">
        <v>9800</v>
      </c>
      <c r="E286" s="4">
        <v>8153</v>
      </c>
      <c r="F286" s="5">
        <f t="shared" si="32"/>
        <v>0.83193877551020412</v>
      </c>
      <c r="G286" t="s">
        <v>28</v>
      </c>
      <c r="H286">
        <v>132</v>
      </c>
      <c r="I286" s="4">
        <f t="shared" si="40"/>
        <v>61.765151515151516</v>
      </c>
      <c r="J286" t="s">
        <v>37</v>
      </c>
      <c r="K286" t="s">
        <v>38</v>
      </c>
      <c r="L286">
        <v>1335848400</v>
      </c>
      <c r="M286" s="9">
        <f t="shared" si="33"/>
        <v>41030.208333333336</v>
      </c>
      <c r="N286" s="14">
        <f t="shared" si="35"/>
        <v>5</v>
      </c>
      <c r="O286" s="14" t="s">
        <v>114</v>
      </c>
      <c r="P286" s="14">
        <f t="shared" si="36"/>
        <v>2012</v>
      </c>
      <c r="Q286">
        <v>1336280400</v>
      </c>
      <c r="R286" s="12">
        <f t="shared" si="37"/>
        <v>41035.208333333336</v>
      </c>
      <c r="S286">
        <f t="shared" si="38"/>
        <v>5</v>
      </c>
      <c r="T286" t="s">
        <v>114</v>
      </c>
      <c r="U286">
        <f t="shared" si="39"/>
        <v>2012</v>
      </c>
      <c r="V286" t="b">
        <v>0</v>
      </c>
      <c r="W286" t="b">
        <v>0</v>
      </c>
      <c r="X286" t="s">
        <v>45</v>
      </c>
      <c r="Y286" t="str" cm="1">
        <f t="array" ref="Y286:Z286">_xlfn.TEXTSPLIT(X286, "/")</f>
        <v>technology</v>
      </c>
      <c r="Z286" t="str">
        <v>web</v>
      </c>
    </row>
    <row r="287" spans="1:26" ht="15.6" x14ac:dyDescent="0.3">
      <c r="A287">
        <v>285</v>
      </c>
      <c r="B287" t="s">
        <v>648</v>
      </c>
      <c r="C287" s="3" t="s">
        <v>649</v>
      </c>
      <c r="D287" s="4">
        <v>900</v>
      </c>
      <c r="E287" s="4">
        <v>6357</v>
      </c>
      <c r="F287" s="5">
        <f t="shared" si="32"/>
        <v>7.0633333333333335</v>
      </c>
      <c r="G287" t="s">
        <v>36</v>
      </c>
      <c r="H287">
        <v>254</v>
      </c>
      <c r="I287" s="4">
        <f t="shared" si="40"/>
        <v>25.027559055118111</v>
      </c>
      <c r="J287" t="s">
        <v>37</v>
      </c>
      <c r="K287" t="s">
        <v>38</v>
      </c>
      <c r="L287">
        <v>1473483600</v>
      </c>
      <c r="M287" s="9">
        <f t="shared" si="33"/>
        <v>42623.208333333328</v>
      </c>
      <c r="N287" s="14">
        <f t="shared" si="35"/>
        <v>9</v>
      </c>
      <c r="O287" s="14" t="s">
        <v>48</v>
      </c>
      <c r="P287" s="14">
        <f t="shared" si="36"/>
        <v>2016</v>
      </c>
      <c r="Q287">
        <v>1476766800</v>
      </c>
      <c r="R287" s="12">
        <f t="shared" si="37"/>
        <v>42661.208333333328</v>
      </c>
      <c r="S287">
        <f t="shared" si="38"/>
        <v>10</v>
      </c>
      <c r="T287" t="s">
        <v>72</v>
      </c>
      <c r="U287">
        <f t="shared" si="39"/>
        <v>2016</v>
      </c>
      <c r="V287" t="b">
        <v>0</v>
      </c>
      <c r="W287" t="b">
        <v>0</v>
      </c>
      <c r="X287" t="s">
        <v>52</v>
      </c>
      <c r="Y287" t="str" cm="1">
        <f t="array" ref="Y287:Z287">_xlfn.TEXTSPLIT(X287, "/")</f>
        <v>theater</v>
      </c>
      <c r="Z287" t="str">
        <v>plays</v>
      </c>
    </row>
    <row r="288" spans="1:26" ht="15.6" x14ac:dyDescent="0.3">
      <c r="A288">
        <v>286</v>
      </c>
      <c r="B288" t="s">
        <v>650</v>
      </c>
      <c r="C288" s="3" t="s">
        <v>651</v>
      </c>
      <c r="D288" s="4">
        <v>112100</v>
      </c>
      <c r="E288" s="4">
        <v>19557</v>
      </c>
      <c r="F288" s="5">
        <f t="shared" si="32"/>
        <v>0.17446030330062445</v>
      </c>
      <c r="G288" t="s">
        <v>98</v>
      </c>
      <c r="H288">
        <v>184</v>
      </c>
      <c r="I288" s="4">
        <f t="shared" si="40"/>
        <v>106.28804347826087</v>
      </c>
      <c r="J288" t="s">
        <v>37</v>
      </c>
      <c r="K288" t="s">
        <v>38</v>
      </c>
      <c r="L288">
        <v>1479880800</v>
      </c>
      <c r="M288" s="9">
        <f t="shared" si="33"/>
        <v>42697.25</v>
      </c>
      <c r="N288" s="14">
        <f t="shared" si="35"/>
        <v>11</v>
      </c>
      <c r="O288" s="14" t="s">
        <v>31</v>
      </c>
      <c r="P288" s="14">
        <f t="shared" si="36"/>
        <v>2016</v>
      </c>
      <c r="Q288">
        <v>1480485600</v>
      </c>
      <c r="R288" s="12">
        <f t="shared" si="37"/>
        <v>42704.25</v>
      </c>
      <c r="S288">
        <f t="shared" si="38"/>
        <v>11</v>
      </c>
      <c r="T288" t="s">
        <v>31</v>
      </c>
      <c r="U288">
        <f t="shared" si="39"/>
        <v>2016</v>
      </c>
      <c r="V288" t="b">
        <v>0</v>
      </c>
      <c r="W288" t="b">
        <v>0</v>
      </c>
      <c r="X288" t="s">
        <v>52</v>
      </c>
      <c r="Y288" t="str" cm="1">
        <f t="array" ref="Y288:Z288">_xlfn.TEXTSPLIT(X288, "/")</f>
        <v>theater</v>
      </c>
      <c r="Z288" t="str">
        <v>plays</v>
      </c>
    </row>
    <row r="289" spans="1:26" ht="15.6" x14ac:dyDescent="0.3">
      <c r="A289">
        <v>287</v>
      </c>
      <c r="B289" t="s">
        <v>652</v>
      </c>
      <c r="C289" s="3" t="s">
        <v>653</v>
      </c>
      <c r="D289" s="4">
        <v>6300</v>
      </c>
      <c r="E289" s="4">
        <v>13213</v>
      </c>
      <c r="F289" s="5">
        <f t="shared" si="32"/>
        <v>2.0973015873015872</v>
      </c>
      <c r="G289" t="s">
        <v>36</v>
      </c>
      <c r="H289">
        <v>176</v>
      </c>
      <c r="I289" s="4">
        <f t="shared" si="40"/>
        <v>75.07386363636364</v>
      </c>
      <c r="J289" t="s">
        <v>37</v>
      </c>
      <c r="K289" t="s">
        <v>38</v>
      </c>
      <c r="L289">
        <v>1430197200</v>
      </c>
      <c r="M289" s="9">
        <f t="shared" si="33"/>
        <v>42122.208333333328</v>
      </c>
      <c r="N289" s="14">
        <f t="shared" si="35"/>
        <v>4</v>
      </c>
      <c r="O289" s="14" t="s">
        <v>85</v>
      </c>
      <c r="P289" s="14">
        <f t="shared" si="36"/>
        <v>2015</v>
      </c>
      <c r="Q289">
        <v>1430197200</v>
      </c>
      <c r="R289" s="12">
        <f t="shared" si="37"/>
        <v>42122.208333333328</v>
      </c>
      <c r="S289">
        <f t="shared" si="38"/>
        <v>4</v>
      </c>
      <c r="T289" t="s">
        <v>85</v>
      </c>
      <c r="U289">
        <f t="shared" si="39"/>
        <v>2015</v>
      </c>
      <c r="V289" t="b">
        <v>0</v>
      </c>
      <c r="W289" t="b">
        <v>0</v>
      </c>
      <c r="X289" t="s">
        <v>69</v>
      </c>
      <c r="Y289" t="str" cm="1">
        <f t="array" ref="Y289:Z289">_xlfn.TEXTSPLIT(X289, "/")</f>
        <v>music</v>
      </c>
      <c r="Z289" t="str">
        <v>electric music</v>
      </c>
    </row>
    <row r="290" spans="1:26" ht="15.6" x14ac:dyDescent="0.3">
      <c r="A290">
        <v>288</v>
      </c>
      <c r="B290" t="s">
        <v>654</v>
      </c>
      <c r="C290" s="3" t="s">
        <v>655</v>
      </c>
      <c r="D290" s="4">
        <v>5600</v>
      </c>
      <c r="E290" s="4">
        <v>5476</v>
      </c>
      <c r="F290" s="5">
        <f t="shared" si="32"/>
        <v>0.97785714285714287</v>
      </c>
      <c r="G290" t="s">
        <v>28</v>
      </c>
      <c r="H290">
        <v>137</v>
      </c>
      <c r="I290" s="4">
        <f t="shared" si="40"/>
        <v>39.970802919708028</v>
      </c>
      <c r="J290" t="s">
        <v>55</v>
      </c>
      <c r="K290" t="s">
        <v>56</v>
      </c>
      <c r="L290">
        <v>1331701200</v>
      </c>
      <c r="M290" s="9">
        <f t="shared" si="33"/>
        <v>40982.208333333336</v>
      </c>
      <c r="N290" s="14">
        <f t="shared" si="35"/>
        <v>3</v>
      </c>
      <c r="O290" s="14" t="s">
        <v>84</v>
      </c>
      <c r="P290" s="14">
        <f t="shared" si="36"/>
        <v>2012</v>
      </c>
      <c r="Q290">
        <v>1331787600</v>
      </c>
      <c r="R290" s="12">
        <f t="shared" si="37"/>
        <v>40983.208333333336</v>
      </c>
      <c r="S290">
        <f t="shared" si="38"/>
        <v>3</v>
      </c>
      <c r="T290" t="s">
        <v>84</v>
      </c>
      <c r="U290">
        <f t="shared" si="39"/>
        <v>2012</v>
      </c>
      <c r="V290" t="b">
        <v>0</v>
      </c>
      <c r="W290" t="b">
        <v>1</v>
      </c>
      <c r="X290" t="s">
        <v>174</v>
      </c>
      <c r="Y290" t="str" cm="1">
        <f t="array" ref="Y290:Z290">_xlfn.TEXTSPLIT(X290, "/")</f>
        <v>music</v>
      </c>
      <c r="Z290" t="str">
        <v>metal</v>
      </c>
    </row>
    <row r="291" spans="1:26" ht="15.6" x14ac:dyDescent="0.3">
      <c r="A291">
        <v>289</v>
      </c>
      <c r="B291" t="s">
        <v>656</v>
      </c>
      <c r="C291" s="3" t="s">
        <v>657</v>
      </c>
      <c r="D291" s="4">
        <v>800</v>
      </c>
      <c r="E291" s="4">
        <v>13474</v>
      </c>
      <c r="F291" s="5">
        <f t="shared" si="32"/>
        <v>16.842500000000001</v>
      </c>
      <c r="G291" t="s">
        <v>36</v>
      </c>
      <c r="H291">
        <v>337</v>
      </c>
      <c r="I291" s="4">
        <f t="shared" si="40"/>
        <v>39.982195845697326</v>
      </c>
      <c r="J291" t="s">
        <v>29</v>
      </c>
      <c r="K291" t="s">
        <v>30</v>
      </c>
      <c r="L291">
        <v>1438578000</v>
      </c>
      <c r="M291" s="9">
        <f t="shared" si="33"/>
        <v>42219.208333333328</v>
      </c>
      <c r="N291" s="14">
        <f t="shared" si="35"/>
        <v>8</v>
      </c>
      <c r="O291" s="14" t="s">
        <v>39</v>
      </c>
      <c r="P291" s="14">
        <f t="shared" si="36"/>
        <v>2015</v>
      </c>
      <c r="Q291">
        <v>1438837200</v>
      </c>
      <c r="R291" s="12">
        <f t="shared" si="37"/>
        <v>42222.208333333328</v>
      </c>
      <c r="S291">
        <f t="shared" si="38"/>
        <v>8</v>
      </c>
      <c r="T291" t="s">
        <v>39</v>
      </c>
      <c r="U291">
        <f t="shared" si="39"/>
        <v>2015</v>
      </c>
      <c r="V291" t="b">
        <v>0</v>
      </c>
      <c r="W291" t="b">
        <v>0</v>
      </c>
      <c r="X291" t="s">
        <v>52</v>
      </c>
      <c r="Y291" t="str" cm="1">
        <f t="array" ref="Y291:Z291">_xlfn.TEXTSPLIT(X291, "/")</f>
        <v>theater</v>
      </c>
      <c r="Z291" t="str">
        <v>plays</v>
      </c>
    </row>
    <row r="292" spans="1:26" ht="15.6" x14ac:dyDescent="0.3">
      <c r="A292">
        <v>290</v>
      </c>
      <c r="B292" t="s">
        <v>658</v>
      </c>
      <c r="C292" s="3" t="s">
        <v>659</v>
      </c>
      <c r="D292" s="4">
        <v>168600</v>
      </c>
      <c r="E292" s="4">
        <v>91722</v>
      </c>
      <c r="F292" s="5">
        <f t="shared" si="32"/>
        <v>0.54402135231316728</v>
      </c>
      <c r="G292" t="s">
        <v>28</v>
      </c>
      <c r="H292">
        <v>908</v>
      </c>
      <c r="I292" s="4">
        <f t="shared" si="40"/>
        <v>101.01541850220265</v>
      </c>
      <c r="J292" t="s">
        <v>37</v>
      </c>
      <c r="K292" t="s">
        <v>38</v>
      </c>
      <c r="L292">
        <v>1368162000</v>
      </c>
      <c r="M292" s="9">
        <f t="shared" si="33"/>
        <v>41404.208333333336</v>
      </c>
      <c r="N292" s="14">
        <f t="shared" si="35"/>
        <v>5</v>
      </c>
      <c r="O292" s="14" t="s">
        <v>114</v>
      </c>
      <c r="P292" s="14">
        <f t="shared" si="36"/>
        <v>2013</v>
      </c>
      <c r="Q292">
        <v>1370926800</v>
      </c>
      <c r="R292" s="12">
        <f t="shared" si="37"/>
        <v>41436.208333333336</v>
      </c>
      <c r="S292">
        <f t="shared" si="38"/>
        <v>6</v>
      </c>
      <c r="T292" t="s">
        <v>80</v>
      </c>
      <c r="U292">
        <f t="shared" si="39"/>
        <v>2013</v>
      </c>
      <c r="V292" t="b">
        <v>0</v>
      </c>
      <c r="W292" t="b">
        <v>1</v>
      </c>
      <c r="X292" t="s">
        <v>61</v>
      </c>
      <c r="Y292" t="str" cm="1">
        <f t="array" ref="Y292:Z292">_xlfn.TEXTSPLIT(X292, "/")</f>
        <v>film &amp; video</v>
      </c>
      <c r="Z292" t="str">
        <v>documentary</v>
      </c>
    </row>
    <row r="293" spans="1:26" ht="15.6" x14ac:dyDescent="0.3">
      <c r="A293">
        <v>291</v>
      </c>
      <c r="B293" t="s">
        <v>660</v>
      </c>
      <c r="C293" s="3" t="s">
        <v>661</v>
      </c>
      <c r="D293" s="4">
        <v>1800</v>
      </c>
      <c r="E293" s="4">
        <v>8219</v>
      </c>
      <c r="F293" s="5">
        <f t="shared" si="32"/>
        <v>4.5661111111111108</v>
      </c>
      <c r="G293" t="s">
        <v>36</v>
      </c>
      <c r="H293">
        <v>107</v>
      </c>
      <c r="I293" s="4">
        <f t="shared" si="40"/>
        <v>76.813084112149539</v>
      </c>
      <c r="J293" t="s">
        <v>37</v>
      </c>
      <c r="K293" t="s">
        <v>38</v>
      </c>
      <c r="L293">
        <v>1318654800</v>
      </c>
      <c r="M293" s="9">
        <f t="shared" si="33"/>
        <v>40831.208333333336</v>
      </c>
      <c r="N293" s="14">
        <f t="shared" si="35"/>
        <v>10</v>
      </c>
      <c r="O293" s="14" t="s">
        <v>72</v>
      </c>
      <c r="P293" s="14">
        <f t="shared" si="36"/>
        <v>2011</v>
      </c>
      <c r="Q293">
        <v>1319000400</v>
      </c>
      <c r="R293" s="12">
        <f t="shared" si="37"/>
        <v>40835.208333333336</v>
      </c>
      <c r="S293">
        <f t="shared" si="38"/>
        <v>10</v>
      </c>
      <c r="T293" t="s">
        <v>72</v>
      </c>
      <c r="U293">
        <f t="shared" si="39"/>
        <v>2011</v>
      </c>
      <c r="V293" t="b">
        <v>1</v>
      </c>
      <c r="W293" t="b">
        <v>0</v>
      </c>
      <c r="X293" t="s">
        <v>45</v>
      </c>
      <c r="Y293" t="str" cm="1">
        <f t="array" ref="Y293:Z293">_xlfn.TEXTSPLIT(X293, "/")</f>
        <v>technology</v>
      </c>
      <c r="Z293" t="str">
        <v>web</v>
      </c>
    </row>
    <row r="294" spans="1:26" ht="15.6" x14ac:dyDescent="0.3">
      <c r="A294">
        <v>292</v>
      </c>
      <c r="B294" t="s">
        <v>662</v>
      </c>
      <c r="C294" s="3" t="s">
        <v>663</v>
      </c>
      <c r="D294" s="4">
        <v>7300</v>
      </c>
      <c r="E294" s="4">
        <v>717</v>
      </c>
      <c r="F294" s="5">
        <f t="shared" si="32"/>
        <v>9.8219178082191785E-2</v>
      </c>
      <c r="G294" t="s">
        <v>28</v>
      </c>
      <c r="H294">
        <v>10</v>
      </c>
      <c r="I294" s="4">
        <f t="shared" si="40"/>
        <v>71.7</v>
      </c>
      <c r="J294" t="s">
        <v>37</v>
      </c>
      <c r="K294" t="s">
        <v>38</v>
      </c>
      <c r="L294">
        <v>1331874000</v>
      </c>
      <c r="M294" s="9">
        <f t="shared" si="33"/>
        <v>40984.208333333336</v>
      </c>
      <c r="N294" s="14">
        <f t="shared" si="35"/>
        <v>3</v>
      </c>
      <c r="O294" s="14" t="s">
        <v>84</v>
      </c>
      <c r="P294" s="14">
        <f t="shared" si="36"/>
        <v>2012</v>
      </c>
      <c r="Q294">
        <v>1333429200</v>
      </c>
      <c r="R294" s="12">
        <f t="shared" si="37"/>
        <v>41002.208333333336</v>
      </c>
      <c r="S294">
        <f t="shared" si="38"/>
        <v>4</v>
      </c>
      <c r="T294" t="s">
        <v>85</v>
      </c>
      <c r="U294">
        <f t="shared" si="39"/>
        <v>2012</v>
      </c>
      <c r="V294" t="b">
        <v>0</v>
      </c>
      <c r="W294" t="b">
        <v>0</v>
      </c>
      <c r="X294" t="s">
        <v>33</v>
      </c>
      <c r="Y294" t="str" cm="1">
        <f t="array" ref="Y294:Z294">_xlfn.TEXTSPLIT(X294, "/")</f>
        <v>food</v>
      </c>
      <c r="Z294" t="str">
        <v>food trucks</v>
      </c>
    </row>
    <row r="295" spans="1:26" ht="15.6" x14ac:dyDescent="0.3">
      <c r="A295">
        <v>293</v>
      </c>
      <c r="B295" t="s">
        <v>664</v>
      </c>
      <c r="C295" s="3" t="s">
        <v>665</v>
      </c>
      <c r="D295" s="4">
        <v>6500</v>
      </c>
      <c r="E295" s="4">
        <v>1065</v>
      </c>
      <c r="F295" s="5">
        <f t="shared" si="32"/>
        <v>0.16384615384615384</v>
      </c>
      <c r="G295" t="s">
        <v>98</v>
      </c>
      <c r="H295">
        <v>32</v>
      </c>
      <c r="I295" s="4">
        <f t="shared" si="40"/>
        <v>33.28125</v>
      </c>
      <c r="J295" t="s">
        <v>133</v>
      </c>
      <c r="K295" t="s">
        <v>134</v>
      </c>
      <c r="L295">
        <v>1286254800</v>
      </c>
      <c r="M295" s="9">
        <f t="shared" si="33"/>
        <v>40456.208333333336</v>
      </c>
      <c r="N295" s="14">
        <f t="shared" si="35"/>
        <v>10</v>
      </c>
      <c r="O295" s="14" t="s">
        <v>72</v>
      </c>
      <c r="P295" s="14">
        <f t="shared" si="36"/>
        <v>2010</v>
      </c>
      <c r="Q295">
        <v>1287032400</v>
      </c>
      <c r="R295" s="12">
        <f t="shared" si="37"/>
        <v>40465.208333333336</v>
      </c>
      <c r="S295">
        <f t="shared" si="38"/>
        <v>10</v>
      </c>
      <c r="T295" t="s">
        <v>72</v>
      </c>
      <c r="U295">
        <f t="shared" si="39"/>
        <v>2010</v>
      </c>
      <c r="V295" t="b">
        <v>0</v>
      </c>
      <c r="W295" t="b">
        <v>0</v>
      </c>
      <c r="X295" t="s">
        <v>52</v>
      </c>
      <c r="Y295" t="str" cm="1">
        <f t="array" ref="Y295:Z295">_xlfn.TEXTSPLIT(X295, "/")</f>
        <v>theater</v>
      </c>
      <c r="Z295" t="str">
        <v>plays</v>
      </c>
    </row>
    <row r="296" spans="1:26" ht="15.6" x14ac:dyDescent="0.3">
      <c r="A296">
        <v>294</v>
      </c>
      <c r="B296" t="s">
        <v>666</v>
      </c>
      <c r="C296" s="3" t="s">
        <v>667</v>
      </c>
      <c r="D296" s="4">
        <v>600</v>
      </c>
      <c r="E296" s="4">
        <v>8038</v>
      </c>
      <c r="F296" s="5">
        <f t="shared" si="32"/>
        <v>13.396666666666667</v>
      </c>
      <c r="G296" t="s">
        <v>36</v>
      </c>
      <c r="H296">
        <v>183</v>
      </c>
      <c r="I296" s="4">
        <f t="shared" si="40"/>
        <v>43.923497267759565</v>
      </c>
      <c r="J296" t="s">
        <v>37</v>
      </c>
      <c r="K296" t="s">
        <v>38</v>
      </c>
      <c r="L296">
        <v>1540530000</v>
      </c>
      <c r="M296" s="9">
        <f t="shared" si="33"/>
        <v>43399.208333333328</v>
      </c>
      <c r="N296" s="14">
        <f t="shared" si="35"/>
        <v>10</v>
      </c>
      <c r="O296" s="14" t="s">
        <v>72</v>
      </c>
      <c r="P296" s="14">
        <f t="shared" si="36"/>
        <v>2018</v>
      </c>
      <c r="Q296">
        <v>1541570400</v>
      </c>
      <c r="R296" s="12">
        <f t="shared" si="37"/>
        <v>43411.25</v>
      </c>
      <c r="S296">
        <f t="shared" si="38"/>
        <v>11</v>
      </c>
      <c r="T296" t="s">
        <v>31</v>
      </c>
      <c r="U296">
        <f t="shared" si="39"/>
        <v>2018</v>
      </c>
      <c r="V296" t="b">
        <v>0</v>
      </c>
      <c r="W296" t="b">
        <v>0</v>
      </c>
      <c r="X296" t="s">
        <v>52</v>
      </c>
      <c r="Y296" t="str" cm="1">
        <f t="array" ref="Y296:Z296">_xlfn.TEXTSPLIT(X296, "/")</f>
        <v>theater</v>
      </c>
      <c r="Z296" t="str">
        <v>plays</v>
      </c>
    </row>
    <row r="297" spans="1:26" ht="31.2" x14ac:dyDescent="0.3">
      <c r="A297">
        <v>295</v>
      </c>
      <c r="B297" t="s">
        <v>668</v>
      </c>
      <c r="C297" s="3" t="s">
        <v>669</v>
      </c>
      <c r="D297" s="4">
        <v>192900</v>
      </c>
      <c r="E297" s="4">
        <v>68769</v>
      </c>
      <c r="F297" s="5">
        <f t="shared" si="32"/>
        <v>0.35650077760497667</v>
      </c>
      <c r="G297" t="s">
        <v>28</v>
      </c>
      <c r="H297">
        <v>1910</v>
      </c>
      <c r="I297" s="4">
        <f t="shared" si="40"/>
        <v>36.004712041884815</v>
      </c>
      <c r="J297" t="s">
        <v>124</v>
      </c>
      <c r="K297" t="s">
        <v>125</v>
      </c>
      <c r="L297">
        <v>1381813200</v>
      </c>
      <c r="M297" s="9">
        <f t="shared" si="33"/>
        <v>41562.208333333336</v>
      </c>
      <c r="N297" s="14">
        <f t="shared" si="35"/>
        <v>10</v>
      </c>
      <c r="O297" s="14" t="s">
        <v>72</v>
      </c>
      <c r="P297" s="14">
        <f t="shared" si="36"/>
        <v>2013</v>
      </c>
      <c r="Q297">
        <v>1383976800</v>
      </c>
      <c r="R297" s="12">
        <f t="shared" si="37"/>
        <v>41587.25</v>
      </c>
      <c r="S297">
        <f t="shared" si="38"/>
        <v>11</v>
      </c>
      <c r="T297" t="s">
        <v>31</v>
      </c>
      <c r="U297">
        <f t="shared" si="39"/>
        <v>2013</v>
      </c>
      <c r="V297" t="b">
        <v>0</v>
      </c>
      <c r="W297" t="b">
        <v>0</v>
      </c>
      <c r="X297" t="s">
        <v>52</v>
      </c>
      <c r="Y297" t="str" cm="1">
        <f t="array" ref="Y297:Z297">_xlfn.TEXTSPLIT(X297, "/")</f>
        <v>theater</v>
      </c>
      <c r="Z297" t="str">
        <v>plays</v>
      </c>
    </row>
    <row r="298" spans="1:26" ht="31.2" x14ac:dyDescent="0.3">
      <c r="A298">
        <v>296</v>
      </c>
      <c r="B298" t="s">
        <v>670</v>
      </c>
      <c r="C298" s="3" t="s">
        <v>671</v>
      </c>
      <c r="D298" s="4">
        <v>6100</v>
      </c>
      <c r="E298" s="4">
        <v>3352</v>
      </c>
      <c r="F298" s="5">
        <f t="shared" si="32"/>
        <v>0.54950819672131146</v>
      </c>
      <c r="G298" t="s">
        <v>28</v>
      </c>
      <c r="H298">
        <v>38</v>
      </c>
      <c r="I298" s="4">
        <f t="shared" si="40"/>
        <v>88.21052631578948</v>
      </c>
      <c r="J298" t="s">
        <v>43</v>
      </c>
      <c r="K298" t="s">
        <v>44</v>
      </c>
      <c r="L298">
        <v>1548655200</v>
      </c>
      <c r="M298" s="9">
        <f t="shared" si="33"/>
        <v>43493.25</v>
      </c>
      <c r="N298" s="14">
        <f t="shared" si="35"/>
        <v>1</v>
      </c>
      <c r="O298" s="14" t="s">
        <v>51</v>
      </c>
      <c r="P298" s="14">
        <f t="shared" si="36"/>
        <v>2019</v>
      </c>
      <c r="Q298">
        <v>1550556000</v>
      </c>
      <c r="R298" s="12">
        <f t="shared" si="37"/>
        <v>43515.25</v>
      </c>
      <c r="S298">
        <f t="shared" si="38"/>
        <v>2</v>
      </c>
      <c r="T298" t="s">
        <v>91</v>
      </c>
      <c r="U298">
        <f t="shared" si="39"/>
        <v>2019</v>
      </c>
      <c r="V298" t="b">
        <v>0</v>
      </c>
      <c r="W298" t="b">
        <v>0</v>
      </c>
      <c r="X298" t="s">
        <v>52</v>
      </c>
      <c r="Y298" t="str" cm="1">
        <f t="array" ref="Y298:Z298">_xlfn.TEXTSPLIT(X298, "/")</f>
        <v>theater</v>
      </c>
      <c r="Z298" t="str">
        <v>plays</v>
      </c>
    </row>
    <row r="299" spans="1:26" ht="15.6" x14ac:dyDescent="0.3">
      <c r="A299">
        <v>297</v>
      </c>
      <c r="B299" t="s">
        <v>672</v>
      </c>
      <c r="C299" s="3" t="s">
        <v>673</v>
      </c>
      <c r="D299" s="4">
        <v>7200</v>
      </c>
      <c r="E299" s="4">
        <v>6785</v>
      </c>
      <c r="F299" s="5">
        <f t="shared" si="32"/>
        <v>0.94236111111111109</v>
      </c>
      <c r="G299" t="s">
        <v>28</v>
      </c>
      <c r="H299">
        <v>104</v>
      </c>
      <c r="I299" s="4">
        <f t="shared" si="40"/>
        <v>65.240384615384613</v>
      </c>
      <c r="J299" t="s">
        <v>43</v>
      </c>
      <c r="K299" t="s">
        <v>44</v>
      </c>
      <c r="L299">
        <v>1389679200</v>
      </c>
      <c r="M299" s="9">
        <f t="shared" si="33"/>
        <v>41653.25</v>
      </c>
      <c r="N299" s="14">
        <f t="shared" si="35"/>
        <v>1</v>
      </c>
      <c r="O299" s="14" t="s">
        <v>51</v>
      </c>
      <c r="P299" s="14">
        <f t="shared" si="36"/>
        <v>2014</v>
      </c>
      <c r="Q299">
        <v>1390456800</v>
      </c>
      <c r="R299" s="12">
        <f t="shared" si="37"/>
        <v>41662.25</v>
      </c>
      <c r="S299">
        <f t="shared" si="38"/>
        <v>1</v>
      </c>
      <c r="T299" t="s">
        <v>51</v>
      </c>
      <c r="U299">
        <f t="shared" si="39"/>
        <v>2014</v>
      </c>
      <c r="V299" t="b">
        <v>0</v>
      </c>
      <c r="W299" t="b">
        <v>1</v>
      </c>
      <c r="X299" t="s">
        <v>52</v>
      </c>
      <c r="Y299" t="str" cm="1">
        <f t="array" ref="Y299:Z299">_xlfn.TEXTSPLIT(X299, "/")</f>
        <v>theater</v>
      </c>
      <c r="Z299" t="str">
        <v>plays</v>
      </c>
    </row>
    <row r="300" spans="1:26" ht="15.6" x14ac:dyDescent="0.3">
      <c r="A300">
        <v>298</v>
      </c>
      <c r="B300" t="s">
        <v>674</v>
      </c>
      <c r="C300" s="3" t="s">
        <v>675</v>
      </c>
      <c r="D300" s="4">
        <v>3500</v>
      </c>
      <c r="E300" s="4">
        <v>5037</v>
      </c>
      <c r="F300" s="5">
        <f t="shared" si="32"/>
        <v>1.4391428571428571</v>
      </c>
      <c r="G300" t="s">
        <v>36</v>
      </c>
      <c r="H300">
        <v>72</v>
      </c>
      <c r="I300" s="4">
        <f t="shared" si="40"/>
        <v>69.958333333333329</v>
      </c>
      <c r="J300" t="s">
        <v>37</v>
      </c>
      <c r="K300" t="s">
        <v>38</v>
      </c>
      <c r="L300">
        <v>1456466400</v>
      </c>
      <c r="M300" s="9">
        <f t="shared" si="33"/>
        <v>42426.25</v>
      </c>
      <c r="N300" s="14">
        <f t="shared" si="35"/>
        <v>2</v>
      </c>
      <c r="O300" s="14" t="s">
        <v>91</v>
      </c>
      <c r="P300" s="14">
        <f t="shared" si="36"/>
        <v>2016</v>
      </c>
      <c r="Q300">
        <v>1458018000</v>
      </c>
      <c r="R300" s="12">
        <f t="shared" si="37"/>
        <v>42444.208333333328</v>
      </c>
      <c r="S300">
        <f t="shared" si="38"/>
        <v>3</v>
      </c>
      <c r="T300" t="s">
        <v>84</v>
      </c>
      <c r="U300">
        <f t="shared" si="39"/>
        <v>2016</v>
      </c>
      <c r="V300" t="b">
        <v>0</v>
      </c>
      <c r="W300" t="b">
        <v>1</v>
      </c>
      <c r="X300" t="s">
        <v>40</v>
      </c>
      <c r="Y300" t="str" cm="1">
        <f t="array" ref="Y300:Z300">_xlfn.TEXTSPLIT(X300, "/")</f>
        <v>music</v>
      </c>
      <c r="Z300" t="str">
        <v>rock</v>
      </c>
    </row>
    <row r="301" spans="1:26" ht="31.2" x14ac:dyDescent="0.3">
      <c r="A301">
        <v>299</v>
      </c>
      <c r="B301" t="s">
        <v>676</v>
      </c>
      <c r="C301" s="3" t="s">
        <v>677</v>
      </c>
      <c r="D301" s="4">
        <v>3800</v>
      </c>
      <c r="E301" s="4">
        <v>1954</v>
      </c>
      <c r="F301" s="5">
        <f t="shared" si="32"/>
        <v>0.51421052631578945</v>
      </c>
      <c r="G301" t="s">
        <v>28</v>
      </c>
      <c r="H301">
        <v>49</v>
      </c>
      <c r="I301" s="4">
        <f t="shared" si="40"/>
        <v>39.877551020408163</v>
      </c>
      <c r="J301" t="s">
        <v>37</v>
      </c>
      <c r="K301" t="s">
        <v>38</v>
      </c>
      <c r="L301">
        <v>1456984800</v>
      </c>
      <c r="M301" s="9">
        <f t="shared" si="33"/>
        <v>42432.25</v>
      </c>
      <c r="N301" s="14">
        <f t="shared" si="35"/>
        <v>3</v>
      </c>
      <c r="O301" s="14" t="s">
        <v>84</v>
      </c>
      <c r="P301" s="14">
        <f t="shared" si="36"/>
        <v>2016</v>
      </c>
      <c r="Q301">
        <v>1461819600</v>
      </c>
      <c r="R301" s="12">
        <f t="shared" si="37"/>
        <v>42488.208333333328</v>
      </c>
      <c r="S301">
        <f t="shared" si="38"/>
        <v>4</v>
      </c>
      <c r="T301" t="s">
        <v>85</v>
      </c>
      <c r="U301">
        <f t="shared" si="39"/>
        <v>2016</v>
      </c>
      <c r="V301" t="b">
        <v>0</v>
      </c>
      <c r="W301" t="b">
        <v>0</v>
      </c>
      <c r="X301" t="s">
        <v>33</v>
      </c>
      <c r="Y301" t="str" cm="1">
        <f t="array" ref="Y301:Z301">_xlfn.TEXTSPLIT(X301, "/")</f>
        <v>food</v>
      </c>
      <c r="Z301" t="str">
        <v>food trucks</v>
      </c>
    </row>
    <row r="302" spans="1:26" ht="15.6" x14ac:dyDescent="0.3">
      <c r="A302">
        <v>300</v>
      </c>
      <c r="B302" t="s">
        <v>678</v>
      </c>
      <c r="C302" s="3" t="s">
        <v>679</v>
      </c>
      <c r="D302" s="4">
        <v>100</v>
      </c>
      <c r="E302" s="4">
        <v>5</v>
      </c>
      <c r="F302" s="5">
        <f t="shared" si="32"/>
        <v>0.05</v>
      </c>
      <c r="G302" t="s">
        <v>28</v>
      </c>
      <c r="H302">
        <v>1</v>
      </c>
      <c r="I302" s="4">
        <f t="shared" si="40"/>
        <v>5</v>
      </c>
      <c r="J302" t="s">
        <v>55</v>
      </c>
      <c r="K302" t="s">
        <v>56</v>
      </c>
      <c r="L302">
        <v>1504069200</v>
      </c>
      <c r="M302" s="9">
        <f t="shared" si="33"/>
        <v>42977.208333333328</v>
      </c>
      <c r="N302" s="14">
        <f t="shared" si="35"/>
        <v>8</v>
      </c>
      <c r="O302" s="14" t="s">
        <v>39</v>
      </c>
      <c r="P302" s="14">
        <f t="shared" si="36"/>
        <v>2017</v>
      </c>
      <c r="Q302">
        <v>1504155600</v>
      </c>
      <c r="R302" s="12">
        <f t="shared" si="37"/>
        <v>42978.208333333328</v>
      </c>
      <c r="S302">
        <f t="shared" si="38"/>
        <v>8</v>
      </c>
      <c r="T302" t="s">
        <v>39</v>
      </c>
      <c r="U302">
        <f t="shared" si="39"/>
        <v>2017</v>
      </c>
      <c r="V302" t="b">
        <v>0</v>
      </c>
      <c r="W302" t="b">
        <v>1</v>
      </c>
      <c r="X302" t="s">
        <v>92</v>
      </c>
      <c r="Y302" t="str" cm="1">
        <f t="array" ref="Y302:Z302">_xlfn.TEXTSPLIT(X302, "/")</f>
        <v>publishing</v>
      </c>
      <c r="Z302" t="str">
        <v>nonfiction</v>
      </c>
    </row>
    <row r="303" spans="1:26" ht="31.2" x14ac:dyDescent="0.3">
      <c r="A303">
        <v>301</v>
      </c>
      <c r="B303" t="s">
        <v>680</v>
      </c>
      <c r="C303" s="3" t="s">
        <v>681</v>
      </c>
      <c r="D303" s="4">
        <v>900</v>
      </c>
      <c r="E303" s="4">
        <v>12102</v>
      </c>
      <c r="F303" s="5">
        <f t="shared" si="32"/>
        <v>13.446666666666667</v>
      </c>
      <c r="G303" t="s">
        <v>36</v>
      </c>
      <c r="H303">
        <v>295</v>
      </c>
      <c r="I303" s="4">
        <f t="shared" si="40"/>
        <v>41.023728813559323</v>
      </c>
      <c r="J303" t="s">
        <v>37</v>
      </c>
      <c r="K303" t="s">
        <v>38</v>
      </c>
      <c r="L303">
        <v>1424930400</v>
      </c>
      <c r="M303" s="9">
        <f t="shared" si="33"/>
        <v>42061.25</v>
      </c>
      <c r="N303" s="14">
        <f t="shared" si="35"/>
        <v>2</v>
      </c>
      <c r="O303" s="14" t="s">
        <v>91</v>
      </c>
      <c r="P303" s="14">
        <f t="shared" si="36"/>
        <v>2015</v>
      </c>
      <c r="Q303">
        <v>1426395600</v>
      </c>
      <c r="R303" s="12">
        <f t="shared" si="37"/>
        <v>42078.208333333328</v>
      </c>
      <c r="S303">
        <f t="shared" si="38"/>
        <v>3</v>
      </c>
      <c r="T303" t="s">
        <v>84</v>
      </c>
      <c r="U303">
        <f t="shared" si="39"/>
        <v>2015</v>
      </c>
      <c r="V303" t="b">
        <v>0</v>
      </c>
      <c r="W303" t="b">
        <v>0</v>
      </c>
      <c r="X303" t="s">
        <v>61</v>
      </c>
      <c r="Y303" t="str" cm="1">
        <f t="array" ref="Y303:Z303">_xlfn.TEXTSPLIT(X303, "/")</f>
        <v>film &amp; video</v>
      </c>
      <c r="Z303" t="str">
        <v>documentary</v>
      </c>
    </row>
    <row r="304" spans="1:26" ht="15.6" x14ac:dyDescent="0.3">
      <c r="A304">
        <v>302</v>
      </c>
      <c r="B304" t="s">
        <v>682</v>
      </c>
      <c r="C304" s="3" t="s">
        <v>683</v>
      </c>
      <c r="D304" s="4">
        <v>76100</v>
      </c>
      <c r="E304" s="4">
        <v>24234</v>
      </c>
      <c r="F304" s="5">
        <f t="shared" si="32"/>
        <v>0.31844940867279897</v>
      </c>
      <c r="G304" t="s">
        <v>28</v>
      </c>
      <c r="H304">
        <v>245</v>
      </c>
      <c r="I304" s="4">
        <f t="shared" si="40"/>
        <v>98.914285714285711</v>
      </c>
      <c r="J304" t="s">
        <v>37</v>
      </c>
      <c r="K304" t="s">
        <v>38</v>
      </c>
      <c r="L304">
        <v>1535864400</v>
      </c>
      <c r="M304" s="9">
        <f t="shared" si="33"/>
        <v>43345.208333333328</v>
      </c>
      <c r="N304" s="14">
        <f t="shared" si="35"/>
        <v>9</v>
      </c>
      <c r="O304" s="14" t="s">
        <v>48</v>
      </c>
      <c r="P304" s="14">
        <f t="shared" si="36"/>
        <v>2018</v>
      </c>
      <c r="Q304">
        <v>1537074000</v>
      </c>
      <c r="R304" s="12">
        <f t="shared" si="37"/>
        <v>43359.208333333328</v>
      </c>
      <c r="S304">
        <f t="shared" si="38"/>
        <v>9</v>
      </c>
      <c r="T304" t="s">
        <v>48</v>
      </c>
      <c r="U304">
        <f t="shared" si="39"/>
        <v>2018</v>
      </c>
      <c r="V304" t="b">
        <v>0</v>
      </c>
      <c r="W304" t="b">
        <v>0</v>
      </c>
      <c r="X304" t="s">
        <v>52</v>
      </c>
      <c r="Y304" t="str" cm="1">
        <f t="array" ref="Y304:Z304">_xlfn.TEXTSPLIT(X304, "/")</f>
        <v>theater</v>
      </c>
      <c r="Z304" t="str">
        <v>plays</v>
      </c>
    </row>
    <row r="305" spans="1:26" ht="15.6" x14ac:dyDescent="0.3">
      <c r="A305">
        <v>303</v>
      </c>
      <c r="B305" t="s">
        <v>684</v>
      </c>
      <c r="C305" s="3" t="s">
        <v>685</v>
      </c>
      <c r="D305" s="4">
        <v>3400</v>
      </c>
      <c r="E305" s="4">
        <v>2809</v>
      </c>
      <c r="F305" s="5">
        <f t="shared" si="32"/>
        <v>0.82617647058823529</v>
      </c>
      <c r="G305" t="s">
        <v>28</v>
      </c>
      <c r="H305">
        <v>32</v>
      </c>
      <c r="I305" s="4">
        <f t="shared" si="40"/>
        <v>87.78125</v>
      </c>
      <c r="J305" t="s">
        <v>37</v>
      </c>
      <c r="K305" t="s">
        <v>38</v>
      </c>
      <c r="L305">
        <v>1452146400</v>
      </c>
      <c r="M305" s="9">
        <f t="shared" si="33"/>
        <v>42376.25</v>
      </c>
      <c r="N305" s="14">
        <f t="shared" si="35"/>
        <v>1</v>
      </c>
      <c r="O305" s="14" t="s">
        <v>51</v>
      </c>
      <c r="P305" s="14">
        <f t="shared" si="36"/>
        <v>2016</v>
      </c>
      <c r="Q305">
        <v>1452578400</v>
      </c>
      <c r="R305" s="12">
        <f t="shared" si="37"/>
        <v>42381.25</v>
      </c>
      <c r="S305">
        <f t="shared" si="38"/>
        <v>1</v>
      </c>
      <c r="T305" t="s">
        <v>51</v>
      </c>
      <c r="U305">
        <f t="shared" si="39"/>
        <v>2016</v>
      </c>
      <c r="V305" t="b">
        <v>0</v>
      </c>
      <c r="W305" t="b">
        <v>0</v>
      </c>
      <c r="X305" t="s">
        <v>81</v>
      </c>
      <c r="Y305" t="str" cm="1">
        <f t="array" ref="Y305:Z305">_xlfn.TEXTSPLIT(X305, "/")</f>
        <v>music</v>
      </c>
      <c r="Z305" t="str">
        <v>indie rock</v>
      </c>
    </row>
    <row r="306" spans="1:26" ht="15.6" x14ac:dyDescent="0.3">
      <c r="A306">
        <v>304</v>
      </c>
      <c r="B306" t="s">
        <v>686</v>
      </c>
      <c r="C306" s="3" t="s">
        <v>687</v>
      </c>
      <c r="D306" s="4">
        <v>2100</v>
      </c>
      <c r="E306" s="4">
        <v>11469</v>
      </c>
      <c r="F306" s="5">
        <f t="shared" si="32"/>
        <v>5.4614285714285717</v>
      </c>
      <c r="G306" t="s">
        <v>36</v>
      </c>
      <c r="H306">
        <v>142</v>
      </c>
      <c r="I306" s="4">
        <f t="shared" si="40"/>
        <v>80.767605633802816</v>
      </c>
      <c r="J306" t="s">
        <v>37</v>
      </c>
      <c r="K306" t="s">
        <v>38</v>
      </c>
      <c r="L306">
        <v>1470546000</v>
      </c>
      <c r="M306" s="9">
        <f t="shared" si="33"/>
        <v>42589.208333333328</v>
      </c>
      <c r="N306" s="14">
        <f t="shared" si="35"/>
        <v>8</v>
      </c>
      <c r="O306" s="14" t="s">
        <v>39</v>
      </c>
      <c r="P306" s="14">
        <f t="shared" si="36"/>
        <v>2016</v>
      </c>
      <c r="Q306">
        <v>1474088400</v>
      </c>
      <c r="R306" s="12">
        <f t="shared" si="37"/>
        <v>42630.208333333328</v>
      </c>
      <c r="S306">
        <f t="shared" si="38"/>
        <v>9</v>
      </c>
      <c r="T306" t="s">
        <v>48</v>
      </c>
      <c r="U306">
        <f t="shared" si="39"/>
        <v>2016</v>
      </c>
      <c r="V306" t="b">
        <v>0</v>
      </c>
      <c r="W306" t="b">
        <v>0</v>
      </c>
      <c r="X306" t="s">
        <v>61</v>
      </c>
      <c r="Y306" t="str" cm="1">
        <f t="array" ref="Y306:Z306">_xlfn.TEXTSPLIT(X306, "/")</f>
        <v>film &amp; video</v>
      </c>
      <c r="Z306" t="str">
        <v>documentary</v>
      </c>
    </row>
    <row r="307" spans="1:26" ht="15.6" x14ac:dyDescent="0.3">
      <c r="A307">
        <v>305</v>
      </c>
      <c r="B307" t="s">
        <v>688</v>
      </c>
      <c r="C307" s="3" t="s">
        <v>689</v>
      </c>
      <c r="D307" s="4">
        <v>2800</v>
      </c>
      <c r="E307" s="4">
        <v>8014</v>
      </c>
      <c r="F307" s="5">
        <f t="shared" si="32"/>
        <v>2.8621428571428571</v>
      </c>
      <c r="G307" t="s">
        <v>36</v>
      </c>
      <c r="H307">
        <v>85</v>
      </c>
      <c r="I307" s="4">
        <f t="shared" si="40"/>
        <v>94.28235294117647</v>
      </c>
      <c r="J307" t="s">
        <v>37</v>
      </c>
      <c r="K307" t="s">
        <v>38</v>
      </c>
      <c r="L307">
        <v>1458363600</v>
      </c>
      <c r="M307" s="9">
        <f t="shared" si="33"/>
        <v>42448.208333333328</v>
      </c>
      <c r="N307" s="14">
        <f t="shared" si="35"/>
        <v>3</v>
      </c>
      <c r="O307" s="14" t="s">
        <v>84</v>
      </c>
      <c r="P307" s="14">
        <f t="shared" si="36"/>
        <v>2016</v>
      </c>
      <c r="Q307">
        <v>1461906000</v>
      </c>
      <c r="R307" s="12">
        <f t="shared" si="37"/>
        <v>42489.208333333328</v>
      </c>
      <c r="S307">
        <f t="shared" si="38"/>
        <v>4</v>
      </c>
      <c r="T307" t="s">
        <v>85</v>
      </c>
      <c r="U307">
        <f t="shared" si="39"/>
        <v>2016</v>
      </c>
      <c r="V307" t="b">
        <v>0</v>
      </c>
      <c r="W307" t="b">
        <v>0</v>
      </c>
      <c r="X307" t="s">
        <v>52</v>
      </c>
      <c r="Y307" t="str" cm="1">
        <f t="array" ref="Y307:Z307">_xlfn.TEXTSPLIT(X307, "/")</f>
        <v>theater</v>
      </c>
      <c r="Z307" t="str">
        <v>plays</v>
      </c>
    </row>
    <row r="308" spans="1:26" ht="31.2" x14ac:dyDescent="0.3">
      <c r="A308">
        <v>306</v>
      </c>
      <c r="B308" t="s">
        <v>690</v>
      </c>
      <c r="C308" s="3" t="s">
        <v>691</v>
      </c>
      <c r="D308" s="4">
        <v>6500</v>
      </c>
      <c r="E308" s="4">
        <v>514</v>
      </c>
      <c r="F308" s="5">
        <f t="shared" si="32"/>
        <v>7.9076923076923072E-2</v>
      </c>
      <c r="G308" t="s">
        <v>28</v>
      </c>
      <c r="H308">
        <v>7</v>
      </c>
      <c r="I308" s="4">
        <f t="shared" si="40"/>
        <v>73.428571428571431</v>
      </c>
      <c r="J308" t="s">
        <v>37</v>
      </c>
      <c r="K308" t="s">
        <v>38</v>
      </c>
      <c r="L308">
        <v>1500008400</v>
      </c>
      <c r="M308" s="9">
        <f t="shared" si="33"/>
        <v>42930.208333333328</v>
      </c>
      <c r="N308" s="14">
        <f t="shared" si="35"/>
        <v>7</v>
      </c>
      <c r="O308" s="14" t="s">
        <v>103</v>
      </c>
      <c r="P308" s="14">
        <f t="shared" si="36"/>
        <v>2017</v>
      </c>
      <c r="Q308">
        <v>1500267600</v>
      </c>
      <c r="R308" s="12">
        <f t="shared" si="37"/>
        <v>42933.208333333328</v>
      </c>
      <c r="S308">
        <f t="shared" si="38"/>
        <v>7</v>
      </c>
      <c r="T308" t="s">
        <v>103</v>
      </c>
      <c r="U308">
        <f t="shared" si="39"/>
        <v>2017</v>
      </c>
      <c r="V308" t="b">
        <v>0</v>
      </c>
      <c r="W308" t="b">
        <v>1</v>
      </c>
      <c r="X308" t="s">
        <v>52</v>
      </c>
      <c r="Y308" t="str" cm="1">
        <f t="array" ref="Y308:Z308">_xlfn.TEXTSPLIT(X308, "/")</f>
        <v>theater</v>
      </c>
      <c r="Z308" t="str">
        <v>plays</v>
      </c>
    </row>
    <row r="309" spans="1:26" ht="31.2" x14ac:dyDescent="0.3">
      <c r="A309">
        <v>307</v>
      </c>
      <c r="B309" t="s">
        <v>692</v>
      </c>
      <c r="C309" s="3" t="s">
        <v>693</v>
      </c>
      <c r="D309" s="4">
        <v>32900</v>
      </c>
      <c r="E309" s="4">
        <v>43473</v>
      </c>
      <c r="F309" s="5">
        <f t="shared" si="32"/>
        <v>1.3213677811550153</v>
      </c>
      <c r="G309" t="s">
        <v>36</v>
      </c>
      <c r="H309">
        <v>659</v>
      </c>
      <c r="I309" s="4">
        <f t="shared" si="40"/>
        <v>65.968133535660087</v>
      </c>
      <c r="J309" t="s">
        <v>55</v>
      </c>
      <c r="K309" t="s">
        <v>56</v>
      </c>
      <c r="L309">
        <v>1338958800</v>
      </c>
      <c r="M309" s="9">
        <f t="shared" si="33"/>
        <v>41066.208333333336</v>
      </c>
      <c r="N309" s="14">
        <f t="shared" si="35"/>
        <v>6</v>
      </c>
      <c r="O309" s="14" t="s">
        <v>80</v>
      </c>
      <c r="P309" s="14">
        <f t="shared" si="36"/>
        <v>2012</v>
      </c>
      <c r="Q309">
        <v>1340686800</v>
      </c>
      <c r="R309" s="12">
        <f t="shared" si="37"/>
        <v>41086.208333333336</v>
      </c>
      <c r="S309">
        <f t="shared" si="38"/>
        <v>6</v>
      </c>
      <c r="T309" t="s">
        <v>80</v>
      </c>
      <c r="U309">
        <f t="shared" si="39"/>
        <v>2012</v>
      </c>
      <c r="V309" t="b">
        <v>0</v>
      </c>
      <c r="W309" t="b">
        <v>1</v>
      </c>
      <c r="X309" t="s">
        <v>145</v>
      </c>
      <c r="Y309" t="str" cm="1">
        <f t="array" ref="Y309:Z309">_xlfn.TEXTSPLIT(X309, "/")</f>
        <v>publishing</v>
      </c>
      <c r="Z309" t="str">
        <v>fiction</v>
      </c>
    </row>
    <row r="310" spans="1:26" ht="15.6" x14ac:dyDescent="0.3">
      <c r="A310">
        <v>308</v>
      </c>
      <c r="B310" t="s">
        <v>694</v>
      </c>
      <c r="C310" s="3" t="s">
        <v>695</v>
      </c>
      <c r="D310" s="4">
        <v>118200</v>
      </c>
      <c r="E310" s="4">
        <v>87560</v>
      </c>
      <c r="F310" s="5">
        <f t="shared" si="32"/>
        <v>0.74077834179357027</v>
      </c>
      <c r="G310" t="s">
        <v>28</v>
      </c>
      <c r="H310">
        <v>803</v>
      </c>
      <c r="I310" s="4">
        <f t="shared" si="40"/>
        <v>109.04109589041096</v>
      </c>
      <c r="J310" t="s">
        <v>37</v>
      </c>
      <c r="K310" t="s">
        <v>38</v>
      </c>
      <c r="L310">
        <v>1303102800</v>
      </c>
      <c r="M310" s="9">
        <f t="shared" si="33"/>
        <v>40651.208333333336</v>
      </c>
      <c r="N310" s="14">
        <f t="shared" si="35"/>
        <v>4</v>
      </c>
      <c r="O310" s="14" t="s">
        <v>85</v>
      </c>
      <c r="P310" s="14">
        <f t="shared" si="36"/>
        <v>2011</v>
      </c>
      <c r="Q310">
        <v>1303189200</v>
      </c>
      <c r="R310" s="12">
        <f t="shared" si="37"/>
        <v>40652.208333333336</v>
      </c>
      <c r="S310">
        <f t="shared" si="38"/>
        <v>4</v>
      </c>
      <c r="T310" t="s">
        <v>85</v>
      </c>
      <c r="U310">
        <f t="shared" si="39"/>
        <v>2011</v>
      </c>
      <c r="V310" t="b">
        <v>0</v>
      </c>
      <c r="W310" t="b">
        <v>0</v>
      </c>
      <c r="X310" t="s">
        <v>52</v>
      </c>
      <c r="Y310" t="str" cm="1">
        <f t="array" ref="Y310:Z310">_xlfn.TEXTSPLIT(X310, "/")</f>
        <v>theater</v>
      </c>
      <c r="Z310" t="str">
        <v>plays</v>
      </c>
    </row>
    <row r="311" spans="1:26" ht="15.6" x14ac:dyDescent="0.3">
      <c r="A311">
        <v>309</v>
      </c>
      <c r="B311" t="s">
        <v>696</v>
      </c>
      <c r="C311" s="3" t="s">
        <v>697</v>
      </c>
      <c r="D311" s="4">
        <v>4100</v>
      </c>
      <c r="E311" s="4">
        <v>3087</v>
      </c>
      <c r="F311" s="5">
        <f t="shared" si="32"/>
        <v>0.75292682926829269</v>
      </c>
      <c r="G311" t="s">
        <v>98</v>
      </c>
      <c r="H311">
        <v>75</v>
      </c>
      <c r="I311" s="4">
        <f t="shared" si="40"/>
        <v>41.16</v>
      </c>
      <c r="J311" t="s">
        <v>37</v>
      </c>
      <c r="K311" t="s">
        <v>38</v>
      </c>
      <c r="L311">
        <v>1316581200</v>
      </c>
      <c r="M311" s="9">
        <f t="shared" si="33"/>
        <v>40807.208333333336</v>
      </c>
      <c r="N311" s="14">
        <f t="shared" si="35"/>
        <v>9</v>
      </c>
      <c r="O311" s="14" t="s">
        <v>48</v>
      </c>
      <c r="P311" s="14">
        <f t="shared" si="36"/>
        <v>2011</v>
      </c>
      <c r="Q311">
        <v>1318309200</v>
      </c>
      <c r="R311" s="12">
        <f t="shared" si="37"/>
        <v>40827.208333333336</v>
      </c>
      <c r="S311">
        <f t="shared" si="38"/>
        <v>10</v>
      </c>
      <c r="T311" t="s">
        <v>72</v>
      </c>
      <c r="U311">
        <f t="shared" si="39"/>
        <v>2011</v>
      </c>
      <c r="V311" t="b">
        <v>0</v>
      </c>
      <c r="W311" t="b">
        <v>1</v>
      </c>
      <c r="X311" t="s">
        <v>81</v>
      </c>
      <c r="Y311" t="str" cm="1">
        <f t="array" ref="Y311:Z311">_xlfn.TEXTSPLIT(X311, "/")</f>
        <v>music</v>
      </c>
      <c r="Z311" t="str">
        <v>indie rock</v>
      </c>
    </row>
    <row r="312" spans="1:26" ht="15.6" x14ac:dyDescent="0.3">
      <c r="A312">
        <v>310</v>
      </c>
      <c r="B312" t="s">
        <v>698</v>
      </c>
      <c r="C312" s="3" t="s">
        <v>699</v>
      </c>
      <c r="D312" s="4">
        <v>7800</v>
      </c>
      <c r="E312" s="4">
        <v>1586</v>
      </c>
      <c r="F312" s="5">
        <f t="shared" si="32"/>
        <v>0.20333333333333334</v>
      </c>
      <c r="G312" t="s">
        <v>28</v>
      </c>
      <c r="H312">
        <v>16</v>
      </c>
      <c r="I312" s="4">
        <f t="shared" si="40"/>
        <v>99.125</v>
      </c>
      <c r="J312" t="s">
        <v>37</v>
      </c>
      <c r="K312" t="s">
        <v>38</v>
      </c>
      <c r="L312">
        <v>1270789200</v>
      </c>
      <c r="M312" s="9">
        <f t="shared" si="33"/>
        <v>40277.208333333336</v>
      </c>
      <c r="N312" s="14">
        <f t="shared" si="35"/>
        <v>4</v>
      </c>
      <c r="O312" s="14" t="s">
        <v>85</v>
      </c>
      <c r="P312" s="14">
        <f t="shared" si="36"/>
        <v>2010</v>
      </c>
      <c r="Q312">
        <v>1272171600</v>
      </c>
      <c r="R312" s="12">
        <f t="shared" si="37"/>
        <v>40293.208333333336</v>
      </c>
      <c r="S312">
        <f t="shared" si="38"/>
        <v>4</v>
      </c>
      <c r="T312" t="s">
        <v>85</v>
      </c>
      <c r="U312">
        <f t="shared" si="39"/>
        <v>2010</v>
      </c>
      <c r="V312" t="b">
        <v>0</v>
      </c>
      <c r="W312" t="b">
        <v>0</v>
      </c>
      <c r="X312" t="s">
        <v>115</v>
      </c>
      <c r="Y312" t="str" cm="1">
        <f t="array" ref="Y312:Z312">_xlfn.TEXTSPLIT(X312, "/")</f>
        <v>games</v>
      </c>
      <c r="Z312" t="str">
        <v>video games</v>
      </c>
    </row>
    <row r="313" spans="1:26" ht="15.6" x14ac:dyDescent="0.3">
      <c r="A313">
        <v>311</v>
      </c>
      <c r="B313" t="s">
        <v>700</v>
      </c>
      <c r="C313" s="3" t="s">
        <v>701</v>
      </c>
      <c r="D313" s="4">
        <v>6300</v>
      </c>
      <c r="E313" s="4">
        <v>12812</v>
      </c>
      <c r="F313" s="5">
        <f t="shared" ref="F313:F376" si="41">E313/D313</f>
        <v>2.0336507936507937</v>
      </c>
      <c r="G313" t="s">
        <v>36</v>
      </c>
      <c r="H313">
        <v>121</v>
      </c>
      <c r="I313" s="4">
        <f t="shared" si="40"/>
        <v>105.88429752066116</v>
      </c>
      <c r="J313" t="s">
        <v>37</v>
      </c>
      <c r="K313" t="s">
        <v>38</v>
      </c>
      <c r="L313">
        <v>1297836000</v>
      </c>
      <c r="M313" s="9">
        <f t="shared" si="33"/>
        <v>40590.25</v>
      </c>
      <c r="N313" s="14">
        <f t="shared" si="35"/>
        <v>2</v>
      </c>
      <c r="O313" s="14" t="s">
        <v>91</v>
      </c>
      <c r="P313" s="14">
        <f t="shared" si="36"/>
        <v>2011</v>
      </c>
      <c r="Q313">
        <v>1298872800</v>
      </c>
      <c r="R313" s="12">
        <f t="shared" si="37"/>
        <v>40602.25</v>
      </c>
      <c r="S313">
        <f t="shared" si="38"/>
        <v>2</v>
      </c>
      <c r="T313" t="s">
        <v>91</v>
      </c>
      <c r="U313">
        <f t="shared" si="39"/>
        <v>2011</v>
      </c>
      <c r="V313" t="b">
        <v>0</v>
      </c>
      <c r="W313" t="b">
        <v>0</v>
      </c>
      <c r="X313" t="s">
        <v>52</v>
      </c>
      <c r="Y313" t="str" cm="1">
        <f t="array" ref="Y313:Z313">_xlfn.TEXTSPLIT(X313, "/")</f>
        <v>theater</v>
      </c>
      <c r="Z313" t="str">
        <v>plays</v>
      </c>
    </row>
    <row r="314" spans="1:26" ht="15.6" x14ac:dyDescent="0.3">
      <c r="A314">
        <v>312</v>
      </c>
      <c r="B314" t="s">
        <v>702</v>
      </c>
      <c r="C314" s="3" t="s">
        <v>703</v>
      </c>
      <c r="D314" s="4">
        <v>59100</v>
      </c>
      <c r="E314" s="4">
        <v>183345</v>
      </c>
      <c r="F314" s="5">
        <f t="shared" si="41"/>
        <v>3.1022842639593908</v>
      </c>
      <c r="G314" t="s">
        <v>36</v>
      </c>
      <c r="H314">
        <v>3742</v>
      </c>
      <c r="I314" s="4">
        <f t="shared" si="40"/>
        <v>48.996525921966864</v>
      </c>
      <c r="J314" t="s">
        <v>37</v>
      </c>
      <c r="K314" t="s">
        <v>38</v>
      </c>
      <c r="L314">
        <v>1382677200</v>
      </c>
      <c r="M314" s="9">
        <f t="shared" si="33"/>
        <v>41572.208333333336</v>
      </c>
      <c r="N314" s="14">
        <f t="shared" si="35"/>
        <v>10</v>
      </c>
      <c r="O314" s="14" t="s">
        <v>72</v>
      </c>
      <c r="P314" s="14">
        <f t="shared" si="36"/>
        <v>2013</v>
      </c>
      <c r="Q314">
        <v>1383282000</v>
      </c>
      <c r="R314" s="12">
        <f t="shared" si="37"/>
        <v>41579.208333333336</v>
      </c>
      <c r="S314">
        <f t="shared" si="38"/>
        <v>11</v>
      </c>
      <c r="T314" t="s">
        <v>31</v>
      </c>
      <c r="U314">
        <f t="shared" si="39"/>
        <v>2013</v>
      </c>
      <c r="V314" t="b">
        <v>0</v>
      </c>
      <c r="W314" t="b">
        <v>0</v>
      </c>
      <c r="X314" t="s">
        <v>52</v>
      </c>
      <c r="Y314" t="str" cm="1">
        <f t="array" ref="Y314:Z314">_xlfn.TEXTSPLIT(X314, "/")</f>
        <v>theater</v>
      </c>
      <c r="Z314" t="str">
        <v>plays</v>
      </c>
    </row>
    <row r="315" spans="1:26" ht="15.6" x14ac:dyDescent="0.3">
      <c r="A315">
        <v>313</v>
      </c>
      <c r="B315" t="s">
        <v>704</v>
      </c>
      <c r="C315" s="3" t="s">
        <v>705</v>
      </c>
      <c r="D315" s="4">
        <v>2200</v>
      </c>
      <c r="E315" s="4">
        <v>8697</v>
      </c>
      <c r="F315" s="5">
        <f t="shared" si="41"/>
        <v>3.9531818181818181</v>
      </c>
      <c r="G315" t="s">
        <v>36</v>
      </c>
      <c r="H315">
        <v>223</v>
      </c>
      <c r="I315" s="4">
        <f t="shared" si="40"/>
        <v>39</v>
      </c>
      <c r="J315" t="s">
        <v>37</v>
      </c>
      <c r="K315" t="s">
        <v>38</v>
      </c>
      <c r="L315">
        <v>1330322400</v>
      </c>
      <c r="M315" s="9">
        <f t="shared" si="33"/>
        <v>40966.25</v>
      </c>
      <c r="N315" s="14">
        <f t="shared" si="35"/>
        <v>2</v>
      </c>
      <c r="O315" s="14" t="s">
        <v>91</v>
      </c>
      <c r="P315" s="14">
        <f t="shared" si="36"/>
        <v>2012</v>
      </c>
      <c r="Q315">
        <v>1330495200</v>
      </c>
      <c r="R315" s="12">
        <f t="shared" si="37"/>
        <v>40968.25</v>
      </c>
      <c r="S315">
        <f t="shared" si="38"/>
        <v>2</v>
      </c>
      <c r="T315" t="s">
        <v>91</v>
      </c>
      <c r="U315">
        <f t="shared" si="39"/>
        <v>2012</v>
      </c>
      <c r="V315" t="b">
        <v>0</v>
      </c>
      <c r="W315" t="b">
        <v>0</v>
      </c>
      <c r="X315" t="s">
        <v>40</v>
      </c>
      <c r="Y315" t="str" cm="1">
        <f t="array" ref="Y315:Z315">_xlfn.TEXTSPLIT(X315, "/")</f>
        <v>music</v>
      </c>
      <c r="Z315" t="str">
        <v>rock</v>
      </c>
    </row>
    <row r="316" spans="1:26" ht="15.6" x14ac:dyDescent="0.3">
      <c r="A316">
        <v>314</v>
      </c>
      <c r="B316" t="s">
        <v>706</v>
      </c>
      <c r="C316" s="3" t="s">
        <v>707</v>
      </c>
      <c r="D316" s="4">
        <v>1400</v>
      </c>
      <c r="E316" s="4">
        <v>4126</v>
      </c>
      <c r="F316" s="5">
        <f t="shared" si="41"/>
        <v>2.9471428571428571</v>
      </c>
      <c r="G316" t="s">
        <v>36</v>
      </c>
      <c r="H316">
        <v>133</v>
      </c>
      <c r="I316" s="4">
        <f t="shared" si="40"/>
        <v>31.022556390977442</v>
      </c>
      <c r="J316" t="s">
        <v>37</v>
      </c>
      <c r="K316" t="s">
        <v>38</v>
      </c>
      <c r="L316">
        <v>1552366800</v>
      </c>
      <c r="M316" s="9">
        <f t="shared" si="33"/>
        <v>43536.208333333328</v>
      </c>
      <c r="N316" s="14">
        <f t="shared" si="35"/>
        <v>3</v>
      </c>
      <c r="O316" s="14" t="s">
        <v>84</v>
      </c>
      <c r="P316" s="14">
        <f t="shared" si="36"/>
        <v>2019</v>
      </c>
      <c r="Q316">
        <v>1552798800</v>
      </c>
      <c r="R316" s="12">
        <f t="shared" si="37"/>
        <v>43541.208333333328</v>
      </c>
      <c r="S316">
        <f t="shared" si="38"/>
        <v>3</v>
      </c>
      <c r="T316" t="s">
        <v>84</v>
      </c>
      <c r="U316">
        <f t="shared" si="39"/>
        <v>2019</v>
      </c>
      <c r="V316" t="b">
        <v>0</v>
      </c>
      <c r="W316" t="b">
        <v>1</v>
      </c>
      <c r="X316" t="s">
        <v>61</v>
      </c>
      <c r="Y316" t="str" cm="1">
        <f t="array" ref="Y316:Z316">_xlfn.TEXTSPLIT(X316, "/")</f>
        <v>film &amp; video</v>
      </c>
      <c r="Z316" t="str">
        <v>documentary</v>
      </c>
    </row>
    <row r="317" spans="1:26" ht="31.2" x14ac:dyDescent="0.3">
      <c r="A317">
        <v>315</v>
      </c>
      <c r="B317" t="s">
        <v>708</v>
      </c>
      <c r="C317" s="3" t="s">
        <v>709</v>
      </c>
      <c r="D317" s="4">
        <v>9500</v>
      </c>
      <c r="E317" s="4">
        <v>3220</v>
      </c>
      <c r="F317" s="5">
        <f t="shared" si="41"/>
        <v>0.33894736842105261</v>
      </c>
      <c r="G317" t="s">
        <v>28</v>
      </c>
      <c r="H317">
        <v>31</v>
      </c>
      <c r="I317" s="4">
        <f t="shared" si="40"/>
        <v>103.87096774193549</v>
      </c>
      <c r="J317" t="s">
        <v>37</v>
      </c>
      <c r="K317" t="s">
        <v>38</v>
      </c>
      <c r="L317">
        <v>1400907600</v>
      </c>
      <c r="M317" s="9">
        <f t="shared" si="33"/>
        <v>41783.208333333336</v>
      </c>
      <c r="N317" s="14">
        <f t="shared" si="35"/>
        <v>5</v>
      </c>
      <c r="O317" s="14" t="s">
        <v>114</v>
      </c>
      <c r="P317" s="14">
        <f t="shared" si="36"/>
        <v>2014</v>
      </c>
      <c r="Q317">
        <v>1403413200</v>
      </c>
      <c r="R317" s="12">
        <f t="shared" si="37"/>
        <v>41812.208333333336</v>
      </c>
      <c r="S317">
        <f t="shared" si="38"/>
        <v>6</v>
      </c>
      <c r="T317" t="s">
        <v>80</v>
      </c>
      <c r="U317">
        <f t="shared" si="39"/>
        <v>2014</v>
      </c>
      <c r="V317" t="b">
        <v>0</v>
      </c>
      <c r="W317" t="b">
        <v>0</v>
      </c>
      <c r="X317" t="s">
        <v>52</v>
      </c>
      <c r="Y317" t="str" cm="1">
        <f t="array" ref="Y317:Z317">_xlfn.TEXTSPLIT(X317, "/")</f>
        <v>theater</v>
      </c>
      <c r="Z317" t="str">
        <v>plays</v>
      </c>
    </row>
    <row r="318" spans="1:26" ht="15.6" x14ac:dyDescent="0.3">
      <c r="A318">
        <v>316</v>
      </c>
      <c r="B318" t="s">
        <v>710</v>
      </c>
      <c r="C318" s="3" t="s">
        <v>711</v>
      </c>
      <c r="D318" s="4">
        <v>9600</v>
      </c>
      <c r="E318" s="4">
        <v>6401</v>
      </c>
      <c r="F318" s="5">
        <f t="shared" si="41"/>
        <v>0.66677083333333331</v>
      </c>
      <c r="G318" t="s">
        <v>28</v>
      </c>
      <c r="H318">
        <v>108</v>
      </c>
      <c r="I318" s="4">
        <f t="shared" si="40"/>
        <v>59.268518518518519</v>
      </c>
      <c r="J318" t="s">
        <v>133</v>
      </c>
      <c r="K318" t="s">
        <v>134</v>
      </c>
      <c r="L318">
        <v>1574143200</v>
      </c>
      <c r="M318" s="9">
        <f t="shared" ref="M318:M358" si="42">(((L318/60)/60)/24)+DATE(1970,1,1)</f>
        <v>43788.25</v>
      </c>
      <c r="N318" s="14">
        <f t="shared" si="35"/>
        <v>11</v>
      </c>
      <c r="O318" s="14" t="s">
        <v>31</v>
      </c>
      <c r="P318" s="14">
        <f t="shared" si="36"/>
        <v>2019</v>
      </c>
      <c r="Q318">
        <v>1574229600</v>
      </c>
      <c r="R318" s="12">
        <f t="shared" si="37"/>
        <v>43789.25</v>
      </c>
      <c r="S318">
        <f t="shared" si="38"/>
        <v>11</v>
      </c>
      <c r="T318" t="s">
        <v>31</v>
      </c>
      <c r="U318">
        <f t="shared" si="39"/>
        <v>2019</v>
      </c>
      <c r="V318" t="b">
        <v>0</v>
      </c>
      <c r="W318" t="b">
        <v>1</v>
      </c>
      <c r="X318" t="s">
        <v>33</v>
      </c>
      <c r="Y318" t="str" cm="1">
        <f t="array" ref="Y318:Z318">_xlfn.TEXTSPLIT(X318, "/")</f>
        <v>food</v>
      </c>
      <c r="Z318" t="str">
        <v>food trucks</v>
      </c>
    </row>
    <row r="319" spans="1:26" ht="15.6" x14ac:dyDescent="0.3">
      <c r="A319">
        <v>317</v>
      </c>
      <c r="B319" t="s">
        <v>712</v>
      </c>
      <c r="C319" s="3" t="s">
        <v>713</v>
      </c>
      <c r="D319" s="4">
        <v>6600</v>
      </c>
      <c r="E319" s="4">
        <v>1269</v>
      </c>
      <c r="F319" s="5">
        <f t="shared" si="41"/>
        <v>0.19227272727272726</v>
      </c>
      <c r="G319" t="s">
        <v>28</v>
      </c>
      <c r="H319">
        <v>30</v>
      </c>
      <c r="I319" s="4">
        <f t="shared" si="40"/>
        <v>42.3</v>
      </c>
      <c r="J319" t="s">
        <v>37</v>
      </c>
      <c r="K319" t="s">
        <v>38</v>
      </c>
      <c r="L319">
        <v>1494738000</v>
      </c>
      <c r="M319" s="9">
        <f t="shared" si="42"/>
        <v>42869.208333333328</v>
      </c>
      <c r="N319" s="14">
        <f t="shared" si="35"/>
        <v>5</v>
      </c>
      <c r="O319" s="14" t="s">
        <v>114</v>
      </c>
      <c r="P319" s="14">
        <f t="shared" si="36"/>
        <v>2017</v>
      </c>
      <c r="Q319">
        <v>1495861200</v>
      </c>
      <c r="R319" s="12">
        <f t="shared" si="37"/>
        <v>42882.208333333328</v>
      </c>
      <c r="S319">
        <f t="shared" si="38"/>
        <v>5</v>
      </c>
      <c r="T319" t="s">
        <v>114</v>
      </c>
      <c r="U319">
        <f t="shared" si="39"/>
        <v>2017</v>
      </c>
      <c r="V319" t="b">
        <v>0</v>
      </c>
      <c r="W319" t="b">
        <v>0</v>
      </c>
      <c r="X319" t="s">
        <v>52</v>
      </c>
      <c r="Y319" t="str" cm="1">
        <f t="array" ref="Y319:Z319">_xlfn.TEXTSPLIT(X319, "/")</f>
        <v>theater</v>
      </c>
      <c r="Z319" t="str">
        <v>plays</v>
      </c>
    </row>
    <row r="320" spans="1:26" ht="31.2" x14ac:dyDescent="0.3">
      <c r="A320">
        <v>318</v>
      </c>
      <c r="B320" t="s">
        <v>714</v>
      </c>
      <c r="C320" s="3" t="s">
        <v>715</v>
      </c>
      <c r="D320" s="4">
        <v>5700</v>
      </c>
      <c r="E320" s="4">
        <v>903</v>
      </c>
      <c r="F320" s="5">
        <f t="shared" si="41"/>
        <v>0.15842105263157893</v>
      </c>
      <c r="G320" t="s">
        <v>28</v>
      </c>
      <c r="H320">
        <v>17</v>
      </c>
      <c r="I320" s="4">
        <f t="shared" si="40"/>
        <v>53.117647058823529</v>
      </c>
      <c r="J320" t="s">
        <v>37</v>
      </c>
      <c r="K320" t="s">
        <v>38</v>
      </c>
      <c r="L320">
        <v>1392357600</v>
      </c>
      <c r="M320" s="9">
        <f t="shared" si="42"/>
        <v>41684.25</v>
      </c>
      <c r="N320" s="14">
        <f t="shared" si="35"/>
        <v>2</v>
      </c>
      <c r="O320" s="14" t="s">
        <v>91</v>
      </c>
      <c r="P320" s="14">
        <f t="shared" si="36"/>
        <v>2014</v>
      </c>
      <c r="Q320">
        <v>1392530400</v>
      </c>
      <c r="R320" s="12">
        <f t="shared" si="37"/>
        <v>41686.25</v>
      </c>
      <c r="S320">
        <f t="shared" si="38"/>
        <v>2</v>
      </c>
      <c r="T320" t="s">
        <v>91</v>
      </c>
      <c r="U320">
        <f t="shared" si="39"/>
        <v>2014</v>
      </c>
      <c r="V320" t="b">
        <v>0</v>
      </c>
      <c r="W320" t="b">
        <v>0</v>
      </c>
      <c r="X320" t="s">
        <v>40</v>
      </c>
      <c r="Y320" t="str" cm="1">
        <f t="array" ref="Y320:Z320">_xlfn.TEXTSPLIT(X320, "/")</f>
        <v>music</v>
      </c>
      <c r="Z320" t="str">
        <v>rock</v>
      </c>
    </row>
    <row r="321" spans="1:26" ht="15.6" x14ac:dyDescent="0.3">
      <c r="A321">
        <v>319</v>
      </c>
      <c r="B321" t="s">
        <v>716</v>
      </c>
      <c r="C321" s="3" t="s">
        <v>717</v>
      </c>
      <c r="D321" s="4">
        <v>8400</v>
      </c>
      <c r="E321" s="4">
        <v>3251</v>
      </c>
      <c r="F321" s="5">
        <f t="shared" si="41"/>
        <v>0.38702380952380955</v>
      </c>
      <c r="G321" t="s">
        <v>98</v>
      </c>
      <c r="H321">
        <v>64</v>
      </c>
      <c r="I321" s="4">
        <f t="shared" si="40"/>
        <v>50.796875</v>
      </c>
      <c r="J321" t="s">
        <v>37</v>
      </c>
      <c r="K321" t="s">
        <v>38</v>
      </c>
      <c r="L321">
        <v>1281589200</v>
      </c>
      <c r="M321" s="9">
        <f t="shared" si="42"/>
        <v>40402.208333333336</v>
      </c>
      <c r="N321" s="14">
        <f t="shared" si="35"/>
        <v>8</v>
      </c>
      <c r="O321" s="14" t="s">
        <v>39</v>
      </c>
      <c r="P321" s="14">
        <f t="shared" si="36"/>
        <v>2010</v>
      </c>
      <c r="Q321">
        <v>1283662800</v>
      </c>
      <c r="R321" s="12">
        <f t="shared" si="37"/>
        <v>40426.208333333336</v>
      </c>
      <c r="S321">
        <f t="shared" si="38"/>
        <v>9</v>
      </c>
      <c r="T321" t="s">
        <v>48</v>
      </c>
      <c r="U321">
        <f t="shared" si="39"/>
        <v>2010</v>
      </c>
      <c r="V321" t="b">
        <v>0</v>
      </c>
      <c r="W321" t="b">
        <v>0</v>
      </c>
      <c r="X321" t="s">
        <v>45</v>
      </c>
      <c r="Y321" t="str" cm="1">
        <f t="array" ref="Y321:Z321">_xlfn.TEXTSPLIT(X321, "/")</f>
        <v>technology</v>
      </c>
      <c r="Z321" t="str">
        <v>web</v>
      </c>
    </row>
    <row r="322" spans="1:26" ht="15.6" x14ac:dyDescent="0.3">
      <c r="A322">
        <v>320</v>
      </c>
      <c r="B322" t="s">
        <v>718</v>
      </c>
      <c r="C322" s="3" t="s">
        <v>719</v>
      </c>
      <c r="D322" s="4">
        <v>84400</v>
      </c>
      <c r="E322" s="4">
        <v>8092</v>
      </c>
      <c r="F322" s="5">
        <f t="shared" si="41"/>
        <v>9.5876777251184833E-2</v>
      </c>
      <c r="G322" t="s">
        <v>28</v>
      </c>
      <c r="H322">
        <v>80</v>
      </c>
      <c r="I322" s="4">
        <f t="shared" si="40"/>
        <v>101.15</v>
      </c>
      <c r="J322" t="s">
        <v>37</v>
      </c>
      <c r="K322" t="s">
        <v>38</v>
      </c>
      <c r="L322">
        <v>1305003600</v>
      </c>
      <c r="M322" s="9">
        <f t="shared" si="42"/>
        <v>40673.208333333336</v>
      </c>
      <c r="N322" s="14">
        <f t="shared" si="35"/>
        <v>5</v>
      </c>
      <c r="O322" s="14" t="s">
        <v>114</v>
      </c>
      <c r="P322" s="14">
        <f t="shared" si="36"/>
        <v>2011</v>
      </c>
      <c r="Q322">
        <v>1305781200</v>
      </c>
      <c r="R322" s="12">
        <f t="shared" si="37"/>
        <v>40682.208333333336</v>
      </c>
      <c r="S322">
        <f t="shared" si="38"/>
        <v>5</v>
      </c>
      <c r="T322" t="s">
        <v>114</v>
      </c>
      <c r="U322">
        <f t="shared" si="39"/>
        <v>2011</v>
      </c>
      <c r="V322" t="b">
        <v>0</v>
      </c>
      <c r="W322" t="b">
        <v>0</v>
      </c>
      <c r="X322" t="s">
        <v>145</v>
      </c>
      <c r="Y322" t="str" cm="1">
        <f t="array" ref="Y322:Z322">_xlfn.TEXTSPLIT(X322, "/")</f>
        <v>publishing</v>
      </c>
      <c r="Z322" t="str">
        <v>fiction</v>
      </c>
    </row>
    <row r="323" spans="1:26" ht="31.2" x14ac:dyDescent="0.3">
      <c r="A323">
        <v>321</v>
      </c>
      <c r="B323" t="s">
        <v>720</v>
      </c>
      <c r="C323" s="3" t="s">
        <v>721</v>
      </c>
      <c r="D323" s="4">
        <v>170400</v>
      </c>
      <c r="E323" s="4">
        <v>160422</v>
      </c>
      <c r="F323" s="5">
        <f t="shared" si="41"/>
        <v>0.94144366197183094</v>
      </c>
      <c r="G323" t="s">
        <v>28</v>
      </c>
      <c r="H323">
        <v>2468</v>
      </c>
      <c r="I323" s="4">
        <f t="shared" si="40"/>
        <v>65.000810372771468</v>
      </c>
      <c r="J323" t="s">
        <v>37</v>
      </c>
      <c r="K323" t="s">
        <v>38</v>
      </c>
      <c r="L323">
        <v>1301634000</v>
      </c>
      <c r="M323" s="9">
        <f t="shared" si="42"/>
        <v>40634.208333333336</v>
      </c>
      <c r="N323" s="14">
        <f t="shared" ref="N323:N386" si="43">MONTH(M323)</f>
        <v>4</v>
      </c>
      <c r="O323" s="14" t="s">
        <v>85</v>
      </c>
      <c r="P323" s="14">
        <f t="shared" ref="P323:P386" si="44">YEAR(M323)</f>
        <v>2011</v>
      </c>
      <c r="Q323">
        <v>1302325200</v>
      </c>
      <c r="R323" s="12">
        <f t="shared" ref="R323:R384" si="45">(((Q323/60)/60)/24)+DATE(1970,1,1)</f>
        <v>40642.208333333336</v>
      </c>
      <c r="S323">
        <f t="shared" ref="S323:S386" si="46">MONTH(R323)</f>
        <v>4</v>
      </c>
      <c r="T323" t="s">
        <v>85</v>
      </c>
      <c r="U323">
        <f t="shared" ref="U323:U386" si="47">YEAR(R323)</f>
        <v>2011</v>
      </c>
      <c r="V323" t="b">
        <v>0</v>
      </c>
      <c r="W323" t="b">
        <v>0</v>
      </c>
      <c r="X323" t="s">
        <v>126</v>
      </c>
      <c r="Y323" t="str" cm="1">
        <f t="array" ref="Y323:Z323">_xlfn.TEXTSPLIT(X323, "/")</f>
        <v>film &amp; video</v>
      </c>
      <c r="Z323" t="str">
        <v>shorts</v>
      </c>
    </row>
    <row r="324" spans="1:26" ht="31.2" x14ac:dyDescent="0.3">
      <c r="A324">
        <v>322</v>
      </c>
      <c r="B324" t="s">
        <v>722</v>
      </c>
      <c r="C324" s="3" t="s">
        <v>723</v>
      </c>
      <c r="D324" s="4">
        <v>117900</v>
      </c>
      <c r="E324" s="4">
        <v>196377</v>
      </c>
      <c r="F324" s="5">
        <f t="shared" si="41"/>
        <v>1.6656234096692113</v>
      </c>
      <c r="G324" t="s">
        <v>36</v>
      </c>
      <c r="H324">
        <v>5168</v>
      </c>
      <c r="I324" s="4">
        <f t="shared" si="40"/>
        <v>37.998645510835914</v>
      </c>
      <c r="J324" t="s">
        <v>37</v>
      </c>
      <c r="K324" t="s">
        <v>38</v>
      </c>
      <c r="L324">
        <v>1290664800</v>
      </c>
      <c r="M324" s="9">
        <f t="shared" si="42"/>
        <v>40507.25</v>
      </c>
      <c r="N324" s="14">
        <f t="shared" si="43"/>
        <v>11</v>
      </c>
      <c r="O324" s="14" t="s">
        <v>31</v>
      </c>
      <c r="P324" s="14">
        <f t="shared" si="44"/>
        <v>2010</v>
      </c>
      <c r="Q324">
        <v>1291788000</v>
      </c>
      <c r="R324" s="12">
        <f t="shared" si="45"/>
        <v>40520.25</v>
      </c>
      <c r="S324">
        <f t="shared" si="46"/>
        <v>12</v>
      </c>
      <c r="T324" t="s">
        <v>32</v>
      </c>
      <c r="U324">
        <f t="shared" si="47"/>
        <v>2010</v>
      </c>
      <c r="V324" t="b">
        <v>0</v>
      </c>
      <c r="W324" t="b">
        <v>0</v>
      </c>
      <c r="X324" t="s">
        <v>52</v>
      </c>
      <c r="Y324" t="str" cm="1">
        <f t="array" ref="Y324:Z324">_xlfn.TEXTSPLIT(X324, "/")</f>
        <v>theater</v>
      </c>
      <c r="Z324" t="str">
        <v>plays</v>
      </c>
    </row>
    <row r="325" spans="1:26" ht="15.6" x14ac:dyDescent="0.3">
      <c r="A325">
        <v>323</v>
      </c>
      <c r="B325" t="s">
        <v>724</v>
      </c>
      <c r="C325" s="3" t="s">
        <v>725</v>
      </c>
      <c r="D325" s="4">
        <v>8900</v>
      </c>
      <c r="E325" s="4">
        <v>2148</v>
      </c>
      <c r="F325" s="5">
        <f t="shared" si="41"/>
        <v>0.24134831460674158</v>
      </c>
      <c r="G325" t="s">
        <v>28</v>
      </c>
      <c r="H325">
        <v>26</v>
      </c>
      <c r="I325" s="4">
        <f t="shared" si="40"/>
        <v>82.615384615384613</v>
      </c>
      <c r="J325" t="s">
        <v>59</v>
      </c>
      <c r="K325" t="s">
        <v>60</v>
      </c>
      <c r="L325">
        <v>1395896400</v>
      </c>
      <c r="M325" s="9">
        <f t="shared" si="42"/>
        <v>41725.208333333336</v>
      </c>
      <c r="N325" s="14">
        <f t="shared" si="43"/>
        <v>3</v>
      </c>
      <c r="O325" s="14" t="s">
        <v>84</v>
      </c>
      <c r="P325" s="14">
        <f t="shared" si="44"/>
        <v>2014</v>
      </c>
      <c r="Q325">
        <v>1396069200</v>
      </c>
      <c r="R325" s="12">
        <f t="shared" si="45"/>
        <v>41727.208333333336</v>
      </c>
      <c r="S325">
        <f t="shared" si="46"/>
        <v>3</v>
      </c>
      <c r="T325" t="s">
        <v>84</v>
      </c>
      <c r="U325">
        <f t="shared" si="47"/>
        <v>2014</v>
      </c>
      <c r="V325" t="b">
        <v>0</v>
      </c>
      <c r="W325" t="b">
        <v>0</v>
      </c>
      <c r="X325" t="s">
        <v>61</v>
      </c>
      <c r="Y325" t="str" cm="1">
        <f t="array" ref="Y325:Z325">_xlfn.TEXTSPLIT(X325, "/")</f>
        <v>film &amp; video</v>
      </c>
      <c r="Z325" t="str">
        <v>documentary</v>
      </c>
    </row>
    <row r="326" spans="1:26" ht="15.6" x14ac:dyDescent="0.3">
      <c r="A326">
        <v>324</v>
      </c>
      <c r="B326" t="s">
        <v>726</v>
      </c>
      <c r="C326" s="3" t="s">
        <v>727</v>
      </c>
      <c r="D326" s="4">
        <v>7100</v>
      </c>
      <c r="E326" s="4">
        <v>11648</v>
      </c>
      <c r="F326" s="5">
        <f t="shared" si="41"/>
        <v>1.6405633802816901</v>
      </c>
      <c r="G326" t="s">
        <v>36</v>
      </c>
      <c r="H326">
        <v>307</v>
      </c>
      <c r="I326" s="4">
        <f t="shared" si="40"/>
        <v>37.941368078175898</v>
      </c>
      <c r="J326" t="s">
        <v>37</v>
      </c>
      <c r="K326" t="s">
        <v>38</v>
      </c>
      <c r="L326">
        <v>1434862800</v>
      </c>
      <c r="M326" s="9">
        <f t="shared" si="42"/>
        <v>42176.208333333328</v>
      </c>
      <c r="N326" s="14">
        <f t="shared" si="43"/>
        <v>6</v>
      </c>
      <c r="O326" s="14" t="s">
        <v>80</v>
      </c>
      <c r="P326" s="14">
        <f t="shared" si="44"/>
        <v>2015</v>
      </c>
      <c r="Q326">
        <v>1435899600</v>
      </c>
      <c r="R326" s="12">
        <f t="shared" si="45"/>
        <v>42188.208333333328</v>
      </c>
      <c r="S326">
        <f t="shared" si="46"/>
        <v>7</v>
      </c>
      <c r="T326" t="s">
        <v>103</v>
      </c>
      <c r="U326">
        <f t="shared" si="47"/>
        <v>2015</v>
      </c>
      <c r="V326" t="b">
        <v>0</v>
      </c>
      <c r="W326" t="b">
        <v>1</v>
      </c>
      <c r="X326" t="s">
        <v>52</v>
      </c>
      <c r="Y326" t="str" cm="1">
        <f t="array" ref="Y326:Z326">_xlfn.TEXTSPLIT(X326, "/")</f>
        <v>theater</v>
      </c>
      <c r="Z326" t="str">
        <v>plays</v>
      </c>
    </row>
    <row r="327" spans="1:26" ht="31.2" x14ac:dyDescent="0.3">
      <c r="A327">
        <v>325</v>
      </c>
      <c r="B327" t="s">
        <v>728</v>
      </c>
      <c r="C327" s="3" t="s">
        <v>729</v>
      </c>
      <c r="D327" s="4">
        <v>6500</v>
      </c>
      <c r="E327" s="4">
        <v>5897</v>
      </c>
      <c r="F327" s="5">
        <f t="shared" si="41"/>
        <v>0.90723076923076929</v>
      </c>
      <c r="G327" t="s">
        <v>28</v>
      </c>
      <c r="H327">
        <v>73</v>
      </c>
      <c r="I327" s="4">
        <f t="shared" si="40"/>
        <v>80.780821917808225</v>
      </c>
      <c r="J327" t="s">
        <v>37</v>
      </c>
      <c r="K327" t="s">
        <v>38</v>
      </c>
      <c r="L327">
        <v>1529125200</v>
      </c>
      <c r="M327" s="9">
        <f t="shared" si="42"/>
        <v>43267.208333333328</v>
      </c>
      <c r="N327" s="14">
        <f t="shared" si="43"/>
        <v>6</v>
      </c>
      <c r="O327" s="14" t="s">
        <v>80</v>
      </c>
      <c r="P327" s="14">
        <f t="shared" si="44"/>
        <v>2018</v>
      </c>
      <c r="Q327">
        <v>1531112400</v>
      </c>
      <c r="R327" s="12">
        <f t="shared" si="45"/>
        <v>43290.208333333328</v>
      </c>
      <c r="S327">
        <f t="shared" si="46"/>
        <v>7</v>
      </c>
      <c r="T327" t="s">
        <v>103</v>
      </c>
      <c r="U327">
        <f t="shared" si="47"/>
        <v>2018</v>
      </c>
      <c r="V327" t="b">
        <v>0</v>
      </c>
      <c r="W327" t="b">
        <v>1</v>
      </c>
      <c r="X327" t="s">
        <v>52</v>
      </c>
      <c r="Y327" t="str" cm="1">
        <f t="array" ref="Y327:Z327">_xlfn.TEXTSPLIT(X327, "/")</f>
        <v>theater</v>
      </c>
      <c r="Z327" t="str">
        <v>plays</v>
      </c>
    </row>
    <row r="328" spans="1:26" ht="31.2" x14ac:dyDescent="0.3">
      <c r="A328">
        <v>326</v>
      </c>
      <c r="B328" t="s">
        <v>730</v>
      </c>
      <c r="C328" s="3" t="s">
        <v>731</v>
      </c>
      <c r="D328" s="4">
        <v>7200</v>
      </c>
      <c r="E328" s="4">
        <v>3326</v>
      </c>
      <c r="F328" s="5">
        <f t="shared" si="41"/>
        <v>0.46194444444444444</v>
      </c>
      <c r="G328" t="s">
        <v>28</v>
      </c>
      <c r="H328">
        <v>128</v>
      </c>
      <c r="I328" s="4">
        <f t="shared" si="40"/>
        <v>25.984375</v>
      </c>
      <c r="J328" t="s">
        <v>37</v>
      </c>
      <c r="K328" t="s">
        <v>38</v>
      </c>
      <c r="L328">
        <v>1451109600</v>
      </c>
      <c r="M328" s="9">
        <f t="shared" si="42"/>
        <v>42364.25</v>
      </c>
      <c r="N328" s="14">
        <f t="shared" si="43"/>
        <v>12</v>
      </c>
      <c r="O328" s="14" t="s">
        <v>32</v>
      </c>
      <c r="P328" s="14">
        <f t="shared" si="44"/>
        <v>2015</v>
      </c>
      <c r="Q328">
        <v>1451628000</v>
      </c>
      <c r="R328" s="12">
        <f t="shared" si="45"/>
        <v>42370.25</v>
      </c>
      <c r="S328">
        <f t="shared" si="46"/>
        <v>1</v>
      </c>
      <c r="T328" t="s">
        <v>51</v>
      </c>
      <c r="U328">
        <f t="shared" si="47"/>
        <v>2016</v>
      </c>
      <c r="V328" t="b">
        <v>0</v>
      </c>
      <c r="W328" t="b">
        <v>0</v>
      </c>
      <c r="X328" t="s">
        <v>95</v>
      </c>
      <c r="Y328" t="str" cm="1">
        <f t="array" ref="Y328:Z328">_xlfn.TEXTSPLIT(X328, "/")</f>
        <v>film &amp; video</v>
      </c>
      <c r="Z328" t="str">
        <v>animation</v>
      </c>
    </row>
    <row r="329" spans="1:26" ht="15.6" x14ac:dyDescent="0.3">
      <c r="A329">
        <v>327</v>
      </c>
      <c r="B329" t="s">
        <v>732</v>
      </c>
      <c r="C329" s="3" t="s">
        <v>733</v>
      </c>
      <c r="D329" s="4">
        <v>2600</v>
      </c>
      <c r="E329" s="4">
        <v>1002</v>
      </c>
      <c r="F329" s="5">
        <f t="shared" si="41"/>
        <v>0.38538461538461538</v>
      </c>
      <c r="G329" t="s">
        <v>28</v>
      </c>
      <c r="H329">
        <v>33</v>
      </c>
      <c r="I329" s="4">
        <f t="shared" si="40"/>
        <v>30.363636363636363</v>
      </c>
      <c r="J329" t="s">
        <v>37</v>
      </c>
      <c r="K329" t="s">
        <v>38</v>
      </c>
      <c r="L329">
        <v>1566968400</v>
      </c>
      <c r="M329" s="9">
        <f t="shared" si="42"/>
        <v>43705.208333333328</v>
      </c>
      <c r="N329" s="14">
        <f t="shared" si="43"/>
        <v>8</v>
      </c>
      <c r="O329" s="14" t="s">
        <v>39</v>
      </c>
      <c r="P329" s="14">
        <f t="shared" si="44"/>
        <v>2019</v>
      </c>
      <c r="Q329">
        <v>1567314000</v>
      </c>
      <c r="R329" s="12">
        <f t="shared" si="45"/>
        <v>43709.208333333328</v>
      </c>
      <c r="S329">
        <f t="shared" si="46"/>
        <v>9</v>
      </c>
      <c r="T329" t="s">
        <v>48</v>
      </c>
      <c r="U329">
        <f t="shared" si="47"/>
        <v>2019</v>
      </c>
      <c r="V329" t="b">
        <v>0</v>
      </c>
      <c r="W329" t="b">
        <v>1</v>
      </c>
      <c r="X329" t="s">
        <v>52</v>
      </c>
      <c r="Y329" t="str" cm="1">
        <f t="array" ref="Y329:Z329">_xlfn.TEXTSPLIT(X329, "/")</f>
        <v>theater</v>
      </c>
      <c r="Z329" t="str">
        <v>plays</v>
      </c>
    </row>
    <row r="330" spans="1:26" ht="31.2" x14ac:dyDescent="0.3">
      <c r="A330">
        <v>328</v>
      </c>
      <c r="B330" t="s">
        <v>734</v>
      </c>
      <c r="C330" s="3" t="s">
        <v>735</v>
      </c>
      <c r="D330" s="4">
        <v>98700</v>
      </c>
      <c r="E330" s="4">
        <v>131826</v>
      </c>
      <c r="F330" s="5">
        <f t="shared" si="41"/>
        <v>1.3356231003039514</v>
      </c>
      <c r="G330" t="s">
        <v>36</v>
      </c>
      <c r="H330">
        <v>2441</v>
      </c>
      <c r="I330" s="4">
        <f t="shared" si="40"/>
        <v>54.004916018025398</v>
      </c>
      <c r="J330" t="s">
        <v>37</v>
      </c>
      <c r="K330" t="s">
        <v>38</v>
      </c>
      <c r="L330">
        <v>1543557600</v>
      </c>
      <c r="M330" s="9">
        <f t="shared" si="42"/>
        <v>43434.25</v>
      </c>
      <c r="N330" s="14">
        <f t="shared" si="43"/>
        <v>11</v>
      </c>
      <c r="O330" s="14" t="s">
        <v>31</v>
      </c>
      <c r="P330" s="14">
        <f t="shared" si="44"/>
        <v>2018</v>
      </c>
      <c r="Q330">
        <v>1544508000</v>
      </c>
      <c r="R330" s="12">
        <f t="shared" si="45"/>
        <v>43445.25</v>
      </c>
      <c r="S330">
        <f t="shared" si="46"/>
        <v>12</v>
      </c>
      <c r="T330" t="s">
        <v>32</v>
      </c>
      <c r="U330">
        <f t="shared" si="47"/>
        <v>2018</v>
      </c>
      <c r="V330" t="b">
        <v>0</v>
      </c>
      <c r="W330" t="b">
        <v>0</v>
      </c>
      <c r="X330" t="s">
        <v>40</v>
      </c>
      <c r="Y330" t="str" cm="1">
        <f t="array" ref="Y330:Z330">_xlfn.TEXTSPLIT(X330, "/")</f>
        <v>music</v>
      </c>
      <c r="Z330" t="str">
        <v>rock</v>
      </c>
    </row>
    <row r="331" spans="1:26" ht="15.6" x14ac:dyDescent="0.3">
      <c r="A331">
        <v>329</v>
      </c>
      <c r="B331" t="s">
        <v>736</v>
      </c>
      <c r="C331" s="3" t="s">
        <v>737</v>
      </c>
      <c r="D331" s="4">
        <v>93800</v>
      </c>
      <c r="E331" s="4">
        <v>21477</v>
      </c>
      <c r="F331" s="5">
        <f t="shared" si="41"/>
        <v>0.22896588486140726</v>
      </c>
      <c r="G331" t="s">
        <v>66</v>
      </c>
      <c r="H331">
        <v>211</v>
      </c>
      <c r="I331" s="4">
        <f t="shared" si="40"/>
        <v>101.78672985781991</v>
      </c>
      <c r="J331" t="s">
        <v>37</v>
      </c>
      <c r="K331" t="s">
        <v>38</v>
      </c>
      <c r="L331">
        <v>1481522400</v>
      </c>
      <c r="M331" s="9">
        <f t="shared" si="42"/>
        <v>42716.25</v>
      </c>
      <c r="N331" s="14">
        <f t="shared" si="43"/>
        <v>12</v>
      </c>
      <c r="O331" s="14" t="s">
        <v>32</v>
      </c>
      <c r="P331" s="14">
        <f t="shared" si="44"/>
        <v>2016</v>
      </c>
      <c r="Q331">
        <v>1482472800</v>
      </c>
      <c r="R331" s="12">
        <f t="shared" si="45"/>
        <v>42727.25</v>
      </c>
      <c r="S331">
        <f t="shared" si="46"/>
        <v>12</v>
      </c>
      <c r="T331" t="s">
        <v>32</v>
      </c>
      <c r="U331">
        <f t="shared" si="47"/>
        <v>2016</v>
      </c>
      <c r="V331" t="b">
        <v>0</v>
      </c>
      <c r="W331" t="b">
        <v>0</v>
      </c>
      <c r="X331" t="s">
        <v>115</v>
      </c>
      <c r="Y331" t="str" cm="1">
        <f t="array" ref="Y331:Z331">_xlfn.TEXTSPLIT(X331, "/")</f>
        <v>games</v>
      </c>
      <c r="Z331" t="str">
        <v>video games</v>
      </c>
    </row>
    <row r="332" spans="1:26" ht="31.2" x14ac:dyDescent="0.3">
      <c r="A332">
        <v>330</v>
      </c>
      <c r="B332" t="s">
        <v>738</v>
      </c>
      <c r="C332" s="3" t="s">
        <v>739</v>
      </c>
      <c r="D332" s="4">
        <v>33700</v>
      </c>
      <c r="E332" s="4">
        <v>62330</v>
      </c>
      <c r="F332" s="5">
        <f t="shared" si="41"/>
        <v>1.8495548961424333</v>
      </c>
      <c r="G332" t="s">
        <v>36</v>
      </c>
      <c r="H332">
        <v>1385</v>
      </c>
      <c r="I332" s="4">
        <f t="shared" si="40"/>
        <v>45.003610108303249</v>
      </c>
      <c r="J332" t="s">
        <v>59</v>
      </c>
      <c r="K332" t="s">
        <v>60</v>
      </c>
      <c r="L332">
        <v>1512712800</v>
      </c>
      <c r="M332" s="9">
        <f t="shared" si="42"/>
        <v>43077.25</v>
      </c>
      <c r="N332" s="14">
        <f t="shared" si="43"/>
        <v>12</v>
      </c>
      <c r="O332" s="14" t="s">
        <v>32</v>
      </c>
      <c r="P332" s="14">
        <f t="shared" si="44"/>
        <v>2017</v>
      </c>
      <c r="Q332">
        <v>1512799200</v>
      </c>
      <c r="R332" s="12">
        <f t="shared" si="45"/>
        <v>43078.25</v>
      </c>
      <c r="S332">
        <f t="shared" si="46"/>
        <v>12</v>
      </c>
      <c r="T332" t="s">
        <v>32</v>
      </c>
      <c r="U332">
        <f t="shared" si="47"/>
        <v>2017</v>
      </c>
      <c r="V332" t="b">
        <v>0</v>
      </c>
      <c r="W332" t="b">
        <v>0</v>
      </c>
      <c r="X332" t="s">
        <v>61</v>
      </c>
      <c r="Y332" t="str" cm="1">
        <f t="array" ref="Y332:Z332">_xlfn.TEXTSPLIT(X332, "/")</f>
        <v>film &amp; video</v>
      </c>
      <c r="Z332" t="str">
        <v>documentary</v>
      </c>
    </row>
    <row r="333" spans="1:26" ht="15.6" x14ac:dyDescent="0.3">
      <c r="A333">
        <v>331</v>
      </c>
      <c r="B333" t="s">
        <v>740</v>
      </c>
      <c r="C333" s="3" t="s">
        <v>741</v>
      </c>
      <c r="D333" s="4">
        <v>3300</v>
      </c>
      <c r="E333" s="4">
        <v>14643</v>
      </c>
      <c r="F333" s="5">
        <f t="shared" si="41"/>
        <v>4.4372727272727275</v>
      </c>
      <c r="G333" t="s">
        <v>36</v>
      </c>
      <c r="H333">
        <v>190</v>
      </c>
      <c r="I333" s="4">
        <f t="shared" si="40"/>
        <v>77.068421052631578</v>
      </c>
      <c r="J333" t="s">
        <v>37</v>
      </c>
      <c r="K333" t="s">
        <v>38</v>
      </c>
      <c r="L333">
        <v>1324274400</v>
      </c>
      <c r="M333" s="9">
        <f t="shared" si="42"/>
        <v>40896.25</v>
      </c>
      <c r="N333" s="14">
        <f t="shared" si="43"/>
        <v>12</v>
      </c>
      <c r="O333" s="14" t="s">
        <v>32</v>
      </c>
      <c r="P333" s="14">
        <f t="shared" si="44"/>
        <v>2011</v>
      </c>
      <c r="Q333">
        <v>1324360800</v>
      </c>
      <c r="R333" s="12">
        <f t="shared" si="45"/>
        <v>40897.25</v>
      </c>
      <c r="S333">
        <f t="shared" si="46"/>
        <v>12</v>
      </c>
      <c r="T333" t="s">
        <v>32</v>
      </c>
      <c r="U333">
        <f t="shared" si="47"/>
        <v>2011</v>
      </c>
      <c r="V333" t="b">
        <v>0</v>
      </c>
      <c r="W333" t="b">
        <v>0</v>
      </c>
      <c r="X333" t="s">
        <v>33</v>
      </c>
      <c r="Y333" t="str" cm="1">
        <f t="array" ref="Y333:Z333">_xlfn.TEXTSPLIT(X333, "/")</f>
        <v>food</v>
      </c>
      <c r="Z333" t="str">
        <v>food trucks</v>
      </c>
    </row>
    <row r="334" spans="1:26" ht="31.2" x14ac:dyDescent="0.3">
      <c r="A334">
        <v>332</v>
      </c>
      <c r="B334" t="s">
        <v>742</v>
      </c>
      <c r="C334" s="3" t="s">
        <v>743</v>
      </c>
      <c r="D334" s="4">
        <v>20700</v>
      </c>
      <c r="E334" s="4">
        <v>41396</v>
      </c>
      <c r="F334" s="5">
        <f t="shared" si="41"/>
        <v>1.999806763285024</v>
      </c>
      <c r="G334" t="s">
        <v>36</v>
      </c>
      <c r="H334">
        <v>470</v>
      </c>
      <c r="I334" s="4">
        <f t="shared" ref="I334:I397" si="48">IFERROR(E334/H334,0)</f>
        <v>88.076595744680844</v>
      </c>
      <c r="J334" t="s">
        <v>37</v>
      </c>
      <c r="K334" t="s">
        <v>38</v>
      </c>
      <c r="L334">
        <v>1364446800</v>
      </c>
      <c r="M334" s="9">
        <f t="shared" si="42"/>
        <v>41361.208333333336</v>
      </c>
      <c r="N334" s="14">
        <f t="shared" si="43"/>
        <v>3</v>
      </c>
      <c r="O334" s="14" t="s">
        <v>84</v>
      </c>
      <c r="P334" s="14">
        <f t="shared" si="44"/>
        <v>2013</v>
      </c>
      <c r="Q334">
        <v>1364533200</v>
      </c>
      <c r="R334" s="12">
        <f t="shared" si="45"/>
        <v>41362.208333333336</v>
      </c>
      <c r="S334">
        <f t="shared" si="46"/>
        <v>3</v>
      </c>
      <c r="T334" t="s">
        <v>84</v>
      </c>
      <c r="U334">
        <f t="shared" si="47"/>
        <v>2013</v>
      </c>
      <c r="V334" t="b">
        <v>0</v>
      </c>
      <c r="W334" t="b">
        <v>0</v>
      </c>
      <c r="X334" t="s">
        <v>88</v>
      </c>
      <c r="Y334" t="str" cm="1">
        <f t="array" ref="Y334:Z334">_xlfn.TEXTSPLIT(X334, "/")</f>
        <v>technology</v>
      </c>
      <c r="Z334" t="str">
        <v>wearables</v>
      </c>
    </row>
    <row r="335" spans="1:26" ht="15.6" x14ac:dyDescent="0.3">
      <c r="A335">
        <v>333</v>
      </c>
      <c r="B335" t="s">
        <v>744</v>
      </c>
      <c r="C335" s="3" t="s">
        <v>745</v>
      </c>
      <c r="D335" s="4">
        <v>9600</v>
      </c>
      <c r="E335" s="4">
        <v>11900</v>
      </c>
      <c r="F335" s="5">
        <f t="shared" si="41"/>
        <v>1.2395833333333333</v>
      </c>
      <c r="G335" t="s">
        <v>36</v>
      </c>
      <c r="H335">
        <v>253</v>
      </c>
      <c r="I335" s="4">
        <f t="shared" si="48"/>
        <v>47.035573122529641</v>
      </c>
      <c r="J335" t="s">
        <v>37</v>
      </c>
      <c r="K335" t="s">
        <v>38</v>
      </c>
      <c r="L335">
        <v>1542693600</v>
      </c>
      <c r="M335" s="9">
        <f t="shared" si="42"/>
        <v>43424.25</v>
      </c>
      <c r="N335" s="14">
        <f t="shared" si="43"/>
        <v>11</v>
      </c>
      <c r="O335" s="14" t="s">
        <v>31</v>
      </c>
      <c r="P335" s="14">
        <f t="shared" si="44"/>
        <v>2018</v>
      </c>
      <c r="Q335">
        <v>1545112800</v>
      </c>
      <c r="R335" s="12">
        <f t="shared" si="45"/>
        <v>43452.25</v>
      </c>
      <c r="S335">
        <f t="shared" si="46"/>
        <v>12</v>
      </c>
      <c r="T335" t="s">
        <v>32</v>
      </c>
      <c r="U335">
        <f t="shared" si="47"/>
        <v>2018</v>
      </c>
      <c r="V335" t="b">
        <v>0</v>
      </c>
      <c r="W335" t="b">
        <v>0</v>
      </c>
      <c r="X335" t="s">
        <v>52</v>
      </c>
      <c r="Y335" t="str" cm="1">
        <f t="array" ref="Y335:Z335">_xlfn.TEXTSPLIT(X335, "/")</f>
        <v>theater</v>
      </c>
      <c r="Z335" t="str">
        <v>plays</v>
      </c>
    </row>
    <row r="336" spans="1:26" ht="15.6" x14ac:dyDescent="0.3">
      <c r="A336">
        <v>334</v>
      </c>
      <c r="B336" t="s">
        <v>746</v>
      </c>
      <c r="C336" s="3" t="s">
        <v>747</v>
      </c>
      <c r="D336" s="4">
        <v>66200</v>
      </c>
      <c r="E336" s="4">
        <v>123538</v>
      </c>
      <c r="F336" s="5">
        <f t="shared" si="41"/>
        <v>1.8661329305135952</v>
      </c>
      <c r="G336" t="s">
        <v>36</v>
      </c>
      <c r="H336">
        <v>1113</v>
      </c>
      <c r="I336" s="4">
        <f t="shared" si="48"/>
        <v>110.99550763701707</v>
      </c>
      <c r="J336" t="s">
        <v>37</v>
      </c>
      <c r="K336" t="s">
        <v>38</v>
      </c>
      <c r="L336">
        <v>1515564000</v>
      </c>
      <c r="M336" s="9">
        <f t="shared" si="42"/>
        <v>43110.25</v>
      </c>
      <c r="N336" s="14">
        <f t="shared" si="43"/>
        <v>1</v>
      </c>
      <c r="O336" s="14" t="s">
        <v>51</v>
      </c>
      <c r="P336" s="14">
        <f t="shared" si="44"/>
        <v>2018</v>
      </c>
      <c r="Q336">
        <v>1516168800</v>
      </c>
      <c r="R336" s="12">
        <f t="shared" si="45"/>
        <v>43117.25</v>
      </c>
      <c r="S336">
        <f t="shared" si="46"/>
        <v>1</v>
      </c>
      <c r="T336" t="s">
        <v>51</v>
      </c>
      <c r="U336">
        <f t="shared" si="47"/>
        <v>2018</v>
      </c>
      <c r="V336" t="b">
        <v>0</v>
      </c>
      <c r="W336" t="b">
        <v>0</v>
      </c>
      <c r="X336" t="s">
        <v>40</v>
      </c>
      <c r="Y336" t="str" cm="1">
        <f t="array" ref="Y336:Z336">_xlfn.TEXTSPLIT(X336, "/")</f>
        <v>music</v>
      </c>
      <c r="Z336" t="str">
        <v>rock</v>
      </c>
    </row>
    <row r="337" spans="1:26" ht="15.6" x14ac:dyDescent="0.3">
      <c r="A337">
        <v>335</v>
      </c>
      <c r="B337" t="s">
        <v>748</v>
      </c>
      <c r="C337" s="3" t="s">
        <v>749</v>
      </c>
      <c r="D337" s="4">
        <v>173800</v>
      </c>
      <c r="E337" s="4">
        <v>198628</v>
      </c>
      <c r="F337" s="5">
        <f t="shared" si="41"/>
        <v>1.1428538550057536</v>
      </c>
      <c r="G337" t="s">
        <v>36</v>
      </c>
      <c r="H337">
        <v>2283</v>
      </c>
      <c r="I337" s="4">
        <f t="shared" si="48"/>
        <v>87.003066141042481</v>
      </c>
      <c r="J337" t="s">
        <v>37</v>
      </c>
      <c r="K337" t="s">
        <v>38</v>
      </c>
      <c r="L337">
        <v>1573797600</v>
      </c>
      <c r="M337" s="9">
        <f t="shared" si="42"/>
        <v>43784.25</v>
      </c>
      <c r="N337" s="14">
        <f t="shared" si="43"/>
        <v>11</v>
      </c>
      <c r="O337" s="14" t="s">
        <v>31</v>
      </c>
      <c r="P337" s="14">
        <f t="shared" si="44"/>
        <v>2019</v>
      </c>
      <c r="Q337">
        <v>1574920800</v>
      </c>
      <c r="R337" s="12">
        <f t="shared" si="45"/>
        <v>43797.25</v>
      </c>
      <c r="S337">
        <f t="shared" si="46"/>
        <v>11</v>
      </c>
      <c r="T337" t="s">
        <v>31</v>
      </c>
      <c r="U337">
        <f t="shared" si="47"/>
        <v>2019</v>
      </c>
      <c r="V337" t="b">
        <v>0</v>
      </c>
      <c r="W337" t="b">
        <v>0</v>
      </c>
      <c r="X337" t="s">
        <v>40</v>
      </c>
      <c r="Y337" t="str" cm="1">
        <f t="array" ref="Y337:Z337">_xlfn.TEXTSPLIT(X337, "/")</f>
        <v>music</v>
      </c>
      <c r="Z337" t="str">
        <v>rock</v>
      </c>
    </row>
    <row r="338" spans="1:26" ht="15.6" x14ac:dyDescent="0.3">
      <c r="A338">
        <v>336</v>
      </c>
      <c r="B338" t="s">
        <v>750</v>
      </c>
      <c r="C338" s="3" t="s">
        <v>751</v>
      </c>
      <c r="D338" s="4">
        <v>70700</v>
      </c>
      <c r="E338" s="4">
        <v>68602</v>
      </c>
      <c r="F338" s="5">
        <f t="shared" si="41"/>
        <v>0.97032531824611035</v>
      </c>
      <c r="G338" t="s">
        <v>28</v>
      </c>
      <c r="H338">
        <v>1072</v>
      </c>
      <c r="I338" s="4">
        <f t="shared" si="48"/>
        <v>63.994402985074629</v>
      </c>
      <c r="J338" t="s">
        <v>37</v>
      </c>
      <c r="K338" t="s">
        <v>38</v>
      </c>
      <c r="L338">
        <v>1292392800</v>
      </c>
      <c r="M338" s="9">
        <f t="shared" si="42"/>
        <v>40527.25</v>
      </c>
      <c r="N338" s="14">
        <f t="shared" si="43"/>
        <v>12</v>
      </c>
      <c r="O338" s="14" t="s">
        <v>32</v>
      </c>
      <c r="P338" s="14">
        <f t="shared" si="44"/>
        <v>2010</v>
      </c>
      <c r="Q338">
        <v>1292479200</v>
      </c>
      <c r="R338" s="12">
        <f t="shared" si="45"/>
        <v>40528.25</v>
      </c>
      <c r="S338">
        <f t="shared" si="46"/>
        <v>12</v>
      </c>
      <c r="T338" t="s">
        <v>32</v>
      </c>
      <c r="U338">
        <f t="shared" si="47"/>
        <v>2010</v>
      </c>
      <c r="V338" t="b">
        <v>0</v>
      </c>
      <c r="W338" t="b">
        <v>1</v>
      </c>
      <c r="X338" t="s">
        <v>40</v>
      </c>
      <c r="Y338" t="str" cm="1">
        <f t="array" ref="Y338:Z338">_xlfn.TEXTSPLIT(X338, "/")</f>
        <v>music</v>
      </c>
      <c r="Z338" t="str">
        <v>rock</v>
      </c>
    </row>
    <row r="339" spans="1:26" ht="15.6" x14ac:dyDescent="0.3">
      <c r="A339">
        <v>337</v>
      </c>
      <c r="B339" t="s">
        <v>752</v>
      </c>
      <c r="C339" s="3" t="s">
        <v>753</v>
      </c>
      <c r="D339" s="4">
        <v>94500</v>
      </c>
      <c r="E339" s="4">
        <v>116064</v>
      </c>
      <c r="F339" s="5">
        <f t="shared" si="41"/>
        <v>1.2281904761904763</v>
      </c>
      <c r="G339" t="s">
        <v>36</v>
      </c>
      <c r="H339">
        <v>1095</v>
      </c>
      <c r="I339" s="4">
        <f t="shared" si="48"/>
        <v>105.9945205479452</v>
      </c>
      <c r="J339" t="s">
        <v>37</v>
      </c>
      <c r="K339" t="s">
        <v>38</v>
      </c>
      <c r="L339">
        <v>1573452000</v>
      </c>
      <c r="M339" s="9">
        <f t="shared" si="42"/>
        <v>43780.25</v>
      </c>
      <c r="N339" s="14">
        <f t="shared" si="43"/>
        <v>11</v>
      </c>
      <c r="O339" s="14" t="s">
        <v>31</v>
      </c>
      <c r="P339" s="14">
        <f t="shared" si="44"/>
        <v>2019</v>
      </c>
      <c r="Q339">
        <v>1573538400</v>
      </c>
      <c r="R339" s="12">
        <f t="shared" si="45"/>
        <v>43781.25</v>
      </c>
      <c r="S339">
        <f t="shared" si="46"/>
        <v>11</v>
      </c>
      <c r="T339" t="s">
        <v>31</v>
      </c>
      <c r="U339">
        <f t="shared" si="47"/>
        <v>2019</v>
      </c>
      <c r="V339" t="b">
        <v>0</v>
      </c>
      <c r="W339" t="b">
        <v>0</v>
      </c>
      <c r="X339" t="s">
        <v>52</v>
      </c>
      <c r="Y339" t="str" cm="1">
        <f t="array" ref="Y339:Z339">_xlfn.TEXTSPLIT(X339, "/")</f>
        <v>theater</v>
      </c>
      <c r="Z339" t="str">
        <v>plays</v>
      </c>
    </row>
    <row r="340" spans="1:26" ht="15.6" x14ac:dyDescent="0.3">
      <c r="A340">
        <v>338</v>
      </c>
      <c r="B340" t="s">
        <v>754</v>
      </c>
      <c r="C340" s="3" t="s">
        <v>755</v>
      </c>
      <c r="D340" s="4">
        <v>69800</v>
      </c>
      <c r="E340" s="4">
        <v>125042</v>
      </c>
      <c r="F340" s="5">
        <f t="shared" si="41"/>
        <v>1.7914326647564469</v>
      </c>
      <c r="G340" t="s">
        <v>36</v>
      </c>
      <c r="H340">
        <v>1690</v>
      </c>
      <c r="I340" s="4">
        <f t="shared" si="48"/>
        <v>73.989349112426041</v>
      </c>
      <c r="J340" t="s">
        <v>37</v>
      </c>
      <c r="K340" t="s">
        <v>38</v>
      </c>
      <c r="L340">
        <v>1317790800</v>
      </c>
      <c r="M340" s="9">
        <f t="shared" si="42"/>
        <v>40821.208333333336</v>
      </c>
      <c r="N340" s="14">
        <f t="shared" si="43"/>
        <v>10</v>
      </c>
      <c r="O340" s="14" t="s">
        <v>72</v>
      </c>
      <c r="P340" s="14">
        <f t="shared" si="44"/>
        <v>2011</v>
      </c>
      <c r="Q340">
        <v>1320382800</v>
      </c>
      <c r="R340" s="12">
        <f t="shared" si="45"/>
        <v>40851.208333333336</v>
      </c>
      <c r="S340">
        <f t="shared" si="46"/>
        <v>11</v>
      </c>
      <c r="T340" t="s">
        <v>31</v>
      </c>
      <c r="U340">
        <f t="shared" si="47"/>
        <v>2011</v>
      </c>
      <c r="V340" t="b">
        <v>0</v>
      </c>
      <c r="W340" t="b">
        <v>0</v>
      </c>
      <c r="X340" t="s">
        <v>52</v>
      </c>
      <c r="Y340" t="str" cm="1">
        <f t="array" ref="Y340:Z340">_xlfn.TEXTSPLIT(X340, "/")</f>
        <v>theater</v>
      </c>
      <c r="Z340" t="str">
        <v>plays</v>
      </c>
    </row>
    <row r="341" spans="1:26" ht="15.6" x14ac:dyDescent="0.3">
      <c r="A341">
        <v>339</v>
      </c>
      <c r="B341" t="s">
        <v>756</v>
      </c>
      <c r="C341" s="3" t="s">
        <v>757</v>
      </c>
      <c r="D341" s="4">
        <v>136300</v>
      </c>
      <c r="E341" s="4">
        <v>108974</v>
      </c>
      <c r="F341" s="5">
        <f t="shared" si="41"/>
        <v>0.79951577402787966</v>
      </c>
      <c r="G341" t="s">
        <v>98</v>
      </c>
      <c r="H341">
        <v>1297</v>
      </c>
      <c r="I341" s="4">
        <f t="shared" si="48"/>
        <v>84.02004626060139</v>
      </c>
      <c r="J341" t="s">
        <v>29</v>
      </c>
      <c r="K341" t="s">
        <v>30</v>
      </c>
      <c r="L341">
        <v>1501650000</v>
      </c>
      <c r="M341" s="9">
        <f t="shared" si="42"/>
        <v>42949.208333333328</v>
      </c>
      <c r="N341" s="14">
        <f t="shared" si="43"/>
        <v>8</v>
      </c>
      <c r="O341" s="14" t="s">
        <v>39</v>
      </c>
      <c r="P341" s="14">
        <f t="shared" si="44"/>
        <v>2017</v>
      </c>
      <c r="Q341">
        <v>1502859600</v>
      </c>
      <c r="R341" s="12">
        <f t="shared" si="45"/>
        <v>42963.208333333328</v>
      </c>
      <c r="S341">
        <f t="shared" si="46"/>
        <v>8</v>
      </c>
      <c r="T341" t="s">
        <v>39</v>
      </c>
      <c r="U341">
        <f t="shared" si="47"/>
        <v>2017</v>
      </c>
      <c r="V341" t="b">
        <v>0</v>
      </c>
      <c r="W341" t="b">
        <v>0</v>
      </c>
      <c r="X341" t="s">
        <v>52</v>
      </c>
      <c r="Y341" t="str" cm="1">
        <f t="array" ref="Y341:Z341">_xlfn.TEXTSPLIT(X341, "/")</f>
        <v>theater</v>
      </c>
      <c r="Z341" t="str">
        <v>plays</v>
      </c>
    </row>
    <row r="342" spans="1:26" ht="15.6" x14ac:dyDescent="0.3">
      <c r="A342">
        <v>340</v>
      </c>
      <c r="B342" t="s">
        <v>758</v>
      </c>
      <c r="C342" s="3" t="s">
        <v>759</v>
      </c>
      <c r="D342" s="4">
        <v>37100</v>
      </c>
      <c r="E342" s="4">
        <v>34964</v>
      </c>
      <c r="F342" s="5">
        <f t="shared" si="41"/>
        <v>0.94242587601078165</v>
      </c>
      <c r="G342" t="s">
        <v>28</v>
      </c>
      <c r="H342">
        <v>393</v>
      </c>
      <c r="I342" s="4">
        <f t="shared" si="48"/>
        <v>88.966921119592882</v>
      </c>
      <c r="J342" t="s">
        <v>37</v>
      </c>
      <c r="K342" t="s">
        <v>38</v>
      </c>
      <c r="L342">
        <v>1323669600</v>
      </c>
      <c r="M342" s="9">
        <f t="shared" si="42"/>
        <v>40889.25</v>
      </c>
      <c r="N342" s="14">
        <f t="shared" si="43"/>
        <v>12</v>
      </c>
      <c r="O342" s="14" t="s">
        <v>32</v>
      </c>
      <c r="P342" s="14">
        <f t="shared" si="44"/>
        <v>2011</v>
      </c>
      <c r="Q342">
        <v>1323756000</v>
      </c>
      <c r="R342" s="12">
        <f t="shared" si="45"/>
        <v>40890.25</v>
      </c>
      <c r="S342">
        <f t="shared" si="46"/>
        <v>12</v>
      </c>
      <c r="T342" t="s">
        <v>32</v>
      </c>
      <c r="U342">
        <f t="shared" si="47"/>
        <v>2011</v>
      </c>
      <c r="V342" t="b">
        <v>0</v>
      </c>
      <c r="W342" t="b">
        <v>0</v>
      </c>
      <c r="X342" t="s">
        <v>148</v>
      </c>
      <c r="Y342" t="str" cm="1">
        <f t="array" ref="Y342:Z342">_xlfn.TEXTSPLIT(X342, "/")</f>
        <v>photography</v>
      </c>
      <c r="Z342" t="str">
        <v>photography books</v>
      </c>
    </row>
    <row r="343" spans="1:26" ht="31.2" x14ac:dyDescent="0.3">
      <c r="A343">
        <v>341</v>
      </c>
      <c r="B343" t="s">
        <v>760</v>
      </c>
      <c r="C343" s="3" t="s">
        <v>761</v>
      </c>
      <c r="D343" s="4">
        <v>114300</v>
      </c>
      <c r="E343" s="4">
        <v>96777</v>
      </c>
      <c r="F343" s="5">
        <f t="shared" si="41"/>
        <v>0.84669291338582675</v>
      </c>
      <c r="G343" t="s">
        <v>28</v>
      </c>
      <c r="H343">
        <v>1257</v>
      </c>
      <c r="I343" s="4">
        <f t="shared" si="48"/>
        <v>76.990453460620529</v>
      </c>
      <c r="J343" t="s">
        <v>37</v>
      </c>
      <c r="K343" t="s">
        <v>38</v>
      </c>
      <c r="L343">
        <v>1440738000</v>
      </c>
      <c r="M343" s="9">
        <f t="shared" si="42"/>
        <v>42244.208333333328</v>
      </c>
      <c r="N343" s="14">
        <f t="shared" si="43"/>
        <v>8</v>
      </c>
      <c r="O343" s="14" t="s">
        <v>39</v>
      </c>
      <c r="P343" s="14">
        <f t="shared" si="44"/>
        <v>2015</v>
      </c>
      <c r="Q343">
        <v>1441342800</v>
      </c>
      <c r="R343" s="12">
        <f t="shared" si="45"/>
        <v>42251.208333333328</v>
      </c>
      <c r="S343">
        <f t="shared" si="46"/>
        <v>9</v>
      </c>
      <c r="T343" t="s">
        <v>48</v>
      </c>
      <c r="U343">
        <f t="shared" si="47"/>
        <v>2015</v>
      </c>
      <c r="V343" t="b">
        <v>0</v>
      </c>
      <c r="W343" t="b">
        <v>0</v>
      </c>
      <c r="X343" t="s">
        <v>81</v>
      </c>
      <c r="Y343" t="str" cm="1">
        <f t="array" ref="Y343:Z343">_xlfn.TEXTSPLIT(X343, "/")</f>
        <v>music</v>
      </c>
      <c r="Z343" t="str">
        <v>indie rock</v>
      </c>
    </row>
    <row r="344" spans="1:26" ht="15.6" x14ac:dyDescent="0.3">
      <c r="A344">
        <v>342</v>
      </c>
      <c r="B344" t="s">
        <v>762</v>
      </c>
      <c r="C344" s="3" t="s">
        <v>763</v>
      </c>
      <c r="D344" s="4">
        <v>47900</v>
      </c>
      <c r="E344" s="4">
        <v>31864</v>
      </c>
      <c r="F344" s="5">
        <f t="shared" si="41"/>
        <v>0.66521920668058454</v>
      </c>
      <c r="G344" t="s">
        <v>28</v>
      </c>
      <c r="H344">
        <v>328</v>
      </c>
      <c r="I344" s="4">
        <f t="shared" si="48"/>
        <v>97.146341463414629</v>
      </c>
      <c r="J344" t="s">
        <v>37</v>
      </c>
      <c r="K344" t="s">
        <v>38</v>
      </c>
      <c r="L344">
        <v>1374296400</v>
      </c>
      <c r="M344" s="9">
        <f t="shared" si="42"/>
        <v>41475.208333333336</v>
      </c>
      <c r="N344" s="14">
        <f t="shared" si="43"/>
        <v>7</v>
      </c>
      <c r="O344" s="14" t="s">
        <v>103</v>
      </c>
      <c r="P344" s="14">
        <f t="shared" si="44"/>
        <v>2013</v>
      </c>
      <c r="Q344">
        <v>1375333200</v>
      </c>
      <c r="R344" s="12">
        <f t="shared" si="45"/>
        <v>41487.208333333336</v>
      </c>
      <c r="S344">
        <f t="shared" si="46"/>
        <v>8</v>
      </c>
      <c r="T344" t="s">
        <v>39</v>
      </c>
      <c r="U344">
        <f t="shared" si="47"/>
        <v>2013</v>
      </c>
      <c r="V344" t="b">
        <v>0</v>
      </c>
      <c r="W344" t="b">
        <v>0</v>
      </c>
      <c r="X344" t="s">
        <v>52</v>
      </c>
      <c r="Y344" t="str" cm="1">
        <f t="array" ref="Y344:Z344">_xlfn.TEXTSPLIT(X344, "/")</f>
        <v>theater</v>
      </c>
      <c r="Z344" t="str">
        <v>plays</v>
      </c>
    </row>
    <row r="345" spans="1:26" ht="15.6" x14ac:dyDescent="0.3">
      <c r="A345">
        <v>343</v>
      </c>
      <c r="B345" t="s">
        <v>764</v>
      </c>
      <c r="C345" s="3" t="s">
        <v>765</v>
      </c>
      <c r="D345" s="4">
        <v>9000</v>
      </c>
      <c r="E345" s="4">
        <v>4853</v>
      </c>
      <c r="F345" s="5">
        <f t="shared" si="41"/>
        <v>0.53922222222222227</v>
      </c>
      <c r="G345" t="s">
        <v>28</v>
      </c>
      <c r="H345">
        <v>147</v>
      </c>
      <c r="I345" s="4">
        <f t="shared" si="48"/>
        <v>33.013605442176868</v>
      </c>
      <c r="J345" t="s">
        <v>37</v>
      </c>
      <c r="K345" t="s">
        <v>38</v>
      </c>
      <c r="L345">
        <v>1384840800</v>
      </c>
      <c r="M345" s="9">
        <f t="shared" si="42"/>
        <v>41597.25</v>
      </c>
      <c r="N345" s="14">
        <f t="shared" si="43"/>
        <v>11</v>
      </c>
      <c r="O345" s="14" t="s">
        <v>31</v>
      </c>
      <c r="P345" s="14">
        <f t="shared" si="44"/>
        <v>2013</v>
      </c>
      <c r="Q345">
        <v>1389420000</v>
      </c>
      <c r="R345" s="12">
        <f t="shared" si="45"/>
        <v>41650.25</v>
      </c>
      <c r="S345">
        <f t="shared" si="46"/>
        <v>1</v>
      </c>
      <c r="T345" t="s">
        <v>51</v>
      </c>
      <c r="U345">
        <f t="shared" si="47"/>
        <v>2014</v>
      </c>
      <c r="V345" t="b">
        <v>0</v>
      </c>
      <c r="W345" t="b">
        <v>0</v>
      </c>
      <c r="X345" t="s">
        <v>52</v>
      </c>
      <c r="Y345" t="str" cm="1">
        <f t="array" ref="Y345:Z345">_xlfn.TEXTSPLIT(X345, "/")</f>
        <v>theater</v>
      </c>
      <c r="Z345" t="str">
        <v>plays</v>
      </c>
    </row>
    <row r="346" spans="1:26" ht="15.6" x14ac:dyDescent="0.3">
      <c r="A346">
        <v>344</v>
      </c>
      <c r="B346" t="s">
        <v>766</v>
      </c>
      <c r="C346" s="3" t="s">
        <v>767</v>
      </c>
      <c r="D346" s="4">
        <v>197600</v>
      </c>
      <c r="E346" s="4">
        <v>82959</v>
      </c>
      <c r="F346" s="5">
        <f t="shared" si="41"/>
        <v>0.41983299595141699</v>
      </c>
      <c r="G346" t="s">
        <v>28</v>
      </c>
      <c r="H346">
        <v>830</v>
      </c>
      <c r="I346" s="4">
        <f t="shared" si="48"/>
        <v>99.950602409638549</v>
      </c>
      <c r="J346" t="s">
        <v>37</v>
      </c>
      <c r="K346" t="s">
        <v>38</v>
      </c>
      <c r="L346">
        <v>1516600800</v>
      </c>
      <c r="M346" s="9">
        <f t="shared" si="42"/>
        <v>43122.25</v>
      </c>
      <c r="N346" s="14">
        <f t="shared" si="43"/>
        <v>1</v>
      </c>
      <c r="O346" s="14" t="s">
        <v>51</v>
      </c>
      <c r="P346" s="14">
        <f t="shared" si="44"/>
        <v>2018</v>
      </c>
      <c r="Q346">
        <v>1520056800</v>
      </c>
      <c r="R346" s="12">
        <f t="shared" si="45"/>
        <v>43162.25</v>
      </c>
      <c r="S346">
        <f t="shared" si="46"/>
        <v>3</v>
      </c>
      <c r="T346" t="s">
        <v>84</v>
      </c>
      <c r="U346">
        <f t="shared" si="47"/>
        <v>2018</v>
      </c>
      <c r="V346" t="b">
        <v>0</v>
      </c>
      <c r="W346" t="b">
        <v>0</v>
      </c>
      <c r="X346" t="s">
        <v>115</v>
      </c>
      <c r="Y346" t="str" cm="1">
        <f t="array" ref="Y346:Z346">_xlfn.TEXTSPLIT(X346, "/")</f>
        <v>games</v>
      </c>
      <c r="Z346" t="str">
        <v>video games</v>
      </c>
    </row>
    <row r="347" spans="1:26" ht="15.6" x14ac:dyDescent="0.3">
      <c r="A347">
        <v>345</v>
      </c>
      <c r="B347" t="s">
        <v>768</v>
      </c>
      <c r="C347" s="3" t="s">
        <v>769</v>
      </c>
      <c r="D347" s="4">
        <v>157600</v>
      </c>
      <c r="E347" s="4">
        <v>23159</v>
      </c>
      <c r="F347" s="5">
        <f t="shared" si="41"/>
        <v>0.14694796954314721</v>
      </c>
      <c r="G347" t="s">
        <v>28</v>
      </c>
      <c r="H347">
        <v>331</v>
      </c>
      <c r="I347" s="4">
        <f t="shared" si="48"/>
        <v>69.966767371601208</v>
      </c>
      <c r="J347" t="s">
        <v>59</v>
      </c>
      <c r="K347" t="s">
        <v>60</v>
      </c>
      <c r="L347">
        <v>1436418000</v>
      </c>
      <c r="M347" s="9">
        <f t="shared" si="42"/>
        <v>42194.208333333328</v>
      </c>
      <c r="N347" s="14">
        <f t="shared" si="43"/>
        <v>7</v>
      </c>
      <c r="O347" s="14" t="s">
        <v>103</v>
      </c>
      <c r="P347" s="14">
        <f t="shared" si="44"/>
        <v>2015</v>
      </c>
      <c r="Q347">
        <v>1436504400</v>
      </c>
      <c r="R347" s="12">
        <f t="shared" si="45"/>
        <v>42195.208333333328</v>
      </c>
      <c r="S347">
        <f t="shared" si="46"/>
        <v>7</v>
      </c>
      <c r="T347" t="s">
        <v>103</v>
      </c>
      <c r="U347">
        <f t="shared" si="47"/>
        <v>2015</v>
      </c>
      <c r="V347" t="b">
        <v>0</v>
      </c>
      <c r="W347" t="b">
        <v>0</v>
      </c>
      <c r="X347" t="s">
        <v>73</v>
      </c>
      <c r="Y347" t="str" cm="1">
        <f t="array" ref="Y347:Z347">_xlfn.TEXTSPLIT(X347, "/")</f>
        <v>film &amp; video</v>
      </c>
      <c r="Z347" t="str">
        <v>drama</v>
      </c>
    </row>
    <row r="348" spans="1:26" ht="15.6" x14ac:dyDescent="0.3">
      <c r="A348">
        <v>346</v>
      </c>
      <c r="B348" t="s">
        <v>770</v>
      </c>
      <c r="C348" s="3" t="s">
        <v>771</v>
      </c>
      <c r="D348" s="4">
        <v>8000</v>
      </c>
      <c r="E348" s="4">
        <v>2758</v>
      </c>
      <c r="F348" s="5">
        <f t="shared" si="41"/>
        <v>0.34475</v>
      </c>
      <c r="G348" t="s">
        <v>28</v>
      </c>
      <c r="H348">
        <v>25</v>
      </c>
      <c r="I348" s="4">
        <f t="shared" si="48"/>
        <v>110.32</v>
      </c>
      <c r="J348" t="s">
        <v>37</v>
      </c>
      <c r="K348" t="s">
        <v>38</v>
      </c>
      <c r="L348">
        <v>1503550800</v>
      </c>
      <c r="M348" s="9">
        <f t="shared" si="42"/>
        <v>42971.208333333328</v>
      </c>
      <c r="N348" s="14">
        <f t="shared" si="43"/>
        <v>8</v>
      </c>
      <c r="O348" s="14" t="s">
        <v>39</v>
      </c>
      <c r="P348" s="14">
        <f t="shared" si="44"/>
        <v>2017</v>
      </c>
      <c r="Q348">
        <v>1508302800</v>
      </c>
      <c r="R348" s="12">
        <f t="shared" si="45"/>
        <v>43026.208333333328</v>
      </c>
      <c r="S348">
        <f t="shared" si="46"/>
        <v>10</v>
      </c>
      <c r="T348" t="s">
        <v>72</v>
      </c>
      <c r="U348">
        <f t="shared" si="47"/>
        <v>2017</v>
      </c>
      <c r="V348" t="b">
        <v>0</v>
      </c>
      <c r="W348" t="b">
        <v>1</v>
      </c>
      <c r="X348" t="s">
        <v>81</v>
      </c>
      <c r="Y348" t="str" cm="1">
        <f t="array" ref="Y348:Z348">_xlfn.TEXTSPLIT(X348, "/")</f>
        <v>music</v>
      </c>
      <c r="Z348" t="str">
        <v>indie rock</v>
      </c>
    </row>
    <row r="349" spans="1:26" ht="15.6" x14ac:dyDescent="0.3">
      <c r="A349">
        <v>347</v>
      </c>
      <c r="B349" t="s">
        <v>772</v>
      </c>
      <c r="C349" s="3" t="s">
        <v>773</v>
      </c>
      <c r="D349" s="4">
        <v>900</v>
      </c>
      <c r="E349" s="4">
        <v>12607</v>
      </c>
      <c r="F349" s="5">
        <f t="shared" si="41"/>
        <v>14.007777777777777</v>
      </c>
      <c r="G349" t="s">
        <v>36</v>
      </c>
      <c r="H349">
        <v>191</v>
      </c>
      <c r="I349" s="4">
        <f t="shared" si="48"/>
        <v>66.005235602094245</v>
      </c>
      <c r="J349" t="s">
        <v>37</v>
      </c>
      <c r="K349" t="s">
        <v>38</v>
      </c>
      <c r="L349">
        <v>1423634400</v>
      </c>
      <c r="M349" s="9">
        <f t="shared" si="42"/>
        <v>42046.25</v>
      </c>
      <c r="N349" s="14">
        <f t="shared" si="43"/>
        <v>2</v>
      </c>
      <c r="O349" s="14" t="s">
        <v>91</v>
      </c>
      <c r="P349" s="14">
        <f t="shared" si="44"/>
        <v>2015</v>
      </c>
      <c r="Q349">
        <v>1425708000</v>
      </c>
      <c r="R349" s="12">
        <f t="shared" si="45"/>
        <v>42070.25</v>
      </c>
      <c r="S349">
        <f t="shared" si="46"/>
        <v>3</v>
      </c>
      <c r="T349" t="s">
        <v>84</v>
      </c>
      <c r="U349">
        <f t="shared" si="47"/>
        <v>2015</v>
      </c>
      <c r="V349" t="b">
        <v>0</v>
      </c>
      <c r="W349" t="b">
        <v>0</v>
      </c>
      <c r="X349" t="s">
        <v>45</v>
      </c>
      <c r="Y349" t="str" cm="1">
        <f t="array" ref="Y349:Z349">_xlfn.TEXTSPLIT(X349, "/")</f>
        <v>technology</v>
      </c>
      <c r="Z349" t="str">
        <v>web</v>
      </c>
    </row>
    <row r="350" spans="1:26" ht="15.6" x14ac:dyDescent="0.3">
      <c r="A350">
        <v>348</v>
      </c>
      <c r="B350" t="s">
        <v>774</v>
      </c>
      <c r="C350" s="3" t="s">
        <v>775</v>
      </c>
      <c r="D350" s="4">
        <v>199000</v>
      </c>
      <c r="E350" s="4">
        <v>142823</v>
      </c>
      <c r="F350" s="5">
        <f t="shared" si="41"/>
        <v>0.71770351758793971</v>
      </c>
      <c r="G350" t="s">
        <v>28</v>
      </c>
      <c r="H350">
        <v>3483</v>
      </c>
      <c r="I350" s="4">
        <f t="shared" si="48"/>
        <v>41.005742176284812</v>
      </c>
      <c r="J350" t="s">
        <v>37</v>
      </c>
      <c r="K350" t="s">
        <v>38</v>
      </c>
      <c r="L350">
        <v>1487224800</v>
      </c>
      <c r="M350" s="9">
        <f t="shared" si="42"/>
        <v>42782.25</v>
      </c>
      <c r="N350" s="14">
        <f t="shared" si="43"/>
        <v>2</v>
      </c>
      <c r="O350" s="14" t="s">
        <v>91</v>
      </c>
      <c r="P350" s="14">
        <f t="shared" si="44"/>
        <v>2017</v>
      </c>
      <c r="Q350">
        <v>1488348000</v>
      </c>
      <c r="R350" s="12">
        <f t="shared" si="45"/>
        <v>42795.25</v>
      </c>
      <c r="S350">
        <f t="shared" si="46"/>
        <v>3</v>
      </c>
      <c r="T350" t="s">
        <v>84</v>
      </c>
      <c r="U350">
        <f t="shared" si="47"/>
        <v>2017</v>
      </c>
      <c r="V350" t="b">
        <v>0</v>
      </c>
      <c r="W350" t="b">
        <v>0</v>
      </c>
      <c r="X350" t="s">
        <v>33</v>
      </c>
      <c r="Y350" t="str" cm="1">
        <f t="array" ref="Y350:Z350">_xlfn.TEXTSPLIT(X350, "/")</f>
        <v>food</v>
      </c>
      <c r="Z350" t="str">
        <v>food trucks</v>
      </c>
    </row>
    <row r="351" spans="1:26" ht="15.6" x14ac:dyDescent="0.3">
      <c r="A351">
        <v>349</v>
      </c>
      <c r="B351" t="s">
        <v>776</v>
      </c>
      <c r="C351" s="3" t="s">
        <v>777</v>
      </c>
      <c r="D351" s="4">
        <v>180800</v>
      </c>
      <c r="E351" s="4">
        <v>95958</v>
      </c>
      <c r="F351" s="5">
        <f t="shared" si="41"/>
        <v>0.53074115044247783</v>
      </c>
      <c r="G351" t="s">
        <v>28</v>
      </c>
      <c r="H351">
        <v>923</v>
      </c>
      <c r="I351" s="4">
        <f t="shared" si="48"/>
        <v>103.96316359696641</v>
      </c>
      <c r="J351" t="s">
        <v>37</v>
      </c>
      <c r="K351" t="s">
        <v>38</v>
      </c>
      <c r="L351">
        <v>1500008400</v>
      </c>
      <c r="M351" s="9">
        <f t="shared" si="42"/>
        <v>42930.208333333328</v>
      </c>
      <c r="N351" s="14">
        <f t="shared" si="43"/>
        <v>7</v>
      </c>
      <c r="O351" s="14" t="s">
        <v>103</v>
      </c>
      <c r="P351" s="14">
        <f t="shared" si="44"/>
        <v>2017</v>
      </c>
      <c r="Q351">
        <v>1502600400</v>
      </c>
      <c r="R351" s="12">
        <f t="shared" si="45"/>
        <v>42960.208333333328</v>
      </c>
      <c r="S351">
        <f t="shared" si="46"/>
        <v>8</v>
      </c>
      <c r="T351" t="s">
        <v>39</v>
      </c>
      <c r="U351">
        <f t="shared" si="47"/>
        <v>2017</v>
      </c>
      <c r="V351" t="b">
        <v>0</v>
      </c>
      <c r="W351" t="b">
        <v>0</v>
      </c>
      <c r="X351" t="s">
        <v>52</v>
      </c>
      <c r="Y351" t="str" cm="1">
        <f t="array" ref="Y351:Z351">_xlfn.TEXTSPLIT(X351, "/")</f>
        <v>theater</v>
      </c>
      <c r="Z351" t="str">
        <v>plays</v>
      </c>
    </row>
    <row r="352" spans="1:26" ht="15.6" x14ac:dyDescent="0.3">
      <c r="A352">
        <v>350</v>
      </c>
      <c r="B352" t="s">
        <v>778</v>
      </c>
      <c r="C352" s="3" t="s">
        <v>779</v>
      </c>
      <c r="D352" s="4">
        <v>100</v>
      </c>
      <c r="E352" s="4">
        <v>5</v>
      </c>
      <c r="F352" s="5">
        <f t="shared" si="41"/>
        <v>0.05</v>
      </c>
      <c r="G352" t="s">
        <v>28</v>
      </c>
      <c r="H352">
        <v>1</v>
      </c>
      <c r="I352" s="4">
        <f t="shared" si="48"/>
        <v>5</v>
      </c>
      <c r="J352" t="s">
        <v>37</v>
      </c>
      <c r="K352" t="s">
        <v>38</v>
      </c>
      <c r="L352">
        <v>1432098000</v>
      </c>
      <c r="M352" s="9">
        <f t="shared" si="42"/>
        <v>42144.208333333328</v>
      </c>
      <c r="N352" s="14">
        <f t="shared" si="43"/>
        <v>5</v>
      </c>
      <c r="O352" s="14" t="s">
        <v>114</v>
      </c>
      <c r="P352" s="14">
        <f t="shared" si="44"/>
        <v>2015</v>
      </c>
      <c r="Q352">
        <v>1433653200</v>
      </c>
      <c r="R352" s="12">
        <f t="shared" si="45"/>
        <v>42162.208333333328</v>
      </c>
      <c r="S352">
        <f t="shared" si="46"/>
        <v>6</v>
      </c>
      <c r="T352" t="s">
        <v>80</v>
      </c>
      <c r="U352">
        <f t="shared" si="47"/>
        <v>2015</v>
      </c>
      <c r="V352" t="b">
        <v>0</v>
      </c>
      <c r="W352" t="b">
        <v>1</v>
      </c>
      <c r="X352" t="s">
        <v>185</v>
      </c>
      <c r="Y352" t="str" cm="1">
        <f t="array" ref="Y352:Z352">_xlfn.TEXTSPLIT(X352, "/")</f>
        <v>music</v>
      </c>
      <c r="Z352" t="str">
        <v>jazz</v>
      </c>
    </row>
    <row r="353" spans="1:26" ht="15.6" x14ac:dyDescent="0.3">
      <c r="A353">
        <v>351</v>
      </c>
      <c r="B353" t="s">
        <v>780</v>
      </c>
      <c r="C353" s="3" t="s">
        <v>781</v>
      </c>
      <c r="D353" s="4">
        <v>74100</v>
      </c>
      <c r="E353" s="4">
        <v>94631</v>
      </c>
      <c r="F353" s="5">
        <f t="shared" si="41"/>
        <v>1.2770715249662619</v>
      </c>
      <c r="G353" t="s">
        <v>36</v>
      </c>
      <c r="H353">
        <v>2013</v>
      </c>
      <c r="I353" s="4">
        <f t="shared" si="48"/>
        <v>47.009935419771487</v>
      </c>
      <c r="J353" t="s">
        <v>37</v>
      </c>
      <c r="K353" t="s">
        <v>38</v>
      </c>
      <c r="L353">
        <v>1440392400</v>
      </c>
      <c r="M353" s="9">
        <f t="shared" si="42"/>
        <v>42240.208333333328</v>
      </c>
      <c r="N353" s="14">
        <f t="shared" si="43"/>
        <v>8</v>
      </c>
      <c r="O353" s="14" t="s">
        <v>39</v>
      </c>
      <c r="P353" s="14">
        <f t="shared" si="44"/>
        <v>2015</v>
      </c>
      <c r="Q353">
        <v>1441602000</v>
      </c>
      <c r="R353" s="12">
        <f t="shared" si="45"/>
        <v>42254.208333333328</v>
      </c>
      <c r="S353">
        <f t="shared" si="46"/>
        <v>9</v>
      </c>
      <c r="T353" t="s">
        <v>48</v>
      </c>
      <c r="U353">
        <f t="shared" si="47"/>
        <v>2015</v>
      </c>
      <c r="V353" t="b">
        <v>0</v>
      </c>
      <c r="W353" t="b">
        <v>0</v>
      </c>
      <c r="X353" t="s">
        <v>40</v>
      </c>
      <c r="Y353" t="str" cm="1">
        <f t="array" ref="Y353:Z353">_xlfn.TEXTSPLIT(X353, "/")</f>
        <v>music</v>
      </c>
      <c r="Z353" t="str">
        <v>rock</v>
      </c>
    </row>
    <row r="354" spans="1:26" ht="15.6" x14ac:dyDescent="0.3">
      <c r="A354">
        <v>352</v>
      </c>
      <c r="B354" t="s">
        <v>782</v>
      </c>
      <c r="C354" s="3" t="s">
        <v>783</v>
      </c>
      <c r="D354" s="4">
        <v>2800</v>
      </c>
      <c r="E354" s="4">
        <v>977</v>
      </c>
      <c r="F354" s="5">
        <f t="shared" si="41"/>
        <v>0.34892857142857142</v>
      </c>
      <c r="G354" t="s">
        <v>28</v>
      </c>
      <c r="H354">
        <v>33</v>
      </c>
      <c r="I354" s="4">
        <f t="shared" si="48"/>
        <v>29.606060606060606</v>
      </c>
      <c r="J354" t="s">
        <v>29</v>
      </c>
      <c r="K354" t="s">
        <v>30</v>
      </c>
      <c r="L354">
        <v>1446876000</v>
      </c>
      <c r="M354" s="9">
        <f t="shared" si="42"/>
        <v>42315.25</v>
      </c>
      <c r="N354" s="14">
        <f t="shared" si="43"/>
        <v>11</v>
      </c>
      <c r="O354" s="14" t="s">
        <v>31</v>
      </c>
      <c r="P354" s="14">
        <f t="shared" si="44"/>
        <v>2015</v>
      </c>
      <c r="Q354">
        <v>1447567200</v>
      </c>
      <c r="R354" s="12">
        <f t="shared" si="45"/>
        <v>42323.25</v>
      </c>
      <c r="S354">
        <f t="shared" si="46"/>
        <v>11</v>
      </c>
      <c r="T354" t="s">
        <v>31</v>
      </c>
      <c r="U354">
        <f t="shared" si="47"/>
        <v>2015</v>
      </c>
      <c r="V354" t="b">
        <v>0</v>
      </c>
      <c r="W354" t="b">
        <v>0</v>
      </c>
      <c r="X354" t="s">
        <v>52</v>
      </c>
      <c r="Y354" t="str" cm="1">
        <f t="array" ref="Y354:Z354">_xlfn.TEXTSPLIT(X354, "/")</f>
        <v>theater</v>
      </c>
      <c r="Z354" t="str">
        <v>plays</v>
      </c>
    </row>
    <row r="355" spans="1:26" ht="15.6" x14ac:dyDescent="0.3">
      <c r="A355">
        <v>353</v>
      </c>
      <c r="B355" t="s">
        <v>784</v>
      </c>
      <c r="C355" s="3" t="s">
        <v>785</v>
      </c>
      <c r="D355" s="4">
        <v>33600</v>
      </c>
      <c r="E355" s="4">
        <v>137961</v>
      </c>
      <c r="F355" s="5">
        <f t="shared" si="41"/>
        <v>4.105982142857143</v>
      </c>
      <c r="G355" t="s">
        <v>36</v>
      </c>
      <c r="H355">
        <v>1703</v>
      </c>
      <c r="I355" s="4">
        <f t="shared" si="48"/>
        <v>81.010569583088667</v>
      </c>
      <c r="J355" t="s">
        <v>37</v>
      </c>
      <c r="K355" t="s">
        <v>38</v>
      </c>
      <c r="L355">
        <v>1562302800</v>
      </c>
      <c r="M355" s="9">
        <f t="shared" si="42"/>
        <v>43651.208333333328</v>
      </c>
      <c r="N355" s="14">
        <f t="shared" si="43"/>
        <v>7</v>
      </c>
      <c r="O355" s="14" t="s">
        <v>103</v>
      </c>
      <c r="P355" s="14">
        <f t="shared" si="44"/>
        <v>2019</v>
      </c>
      <c r="Q355">
        <v>1562389200</v>
      </c>
      <c r="R355" s="12">
        <f t="shared" si="45"/>
        <v>43652.208333333328</v>
      </c>
      <c r="S355">
        <f t="shared" si="46"/>
        <v>7</v>
      </c>
      <c r="T355" t="s">
        <v>103</v>
      </c>
      <c r="U355">
        <f t="shared" si="47"/>
        <v>2019</v>
      </c>
      <c r="V355" t="b">
        <v>0</v>
      </c>
      <c r="W355" t="b">
        <v>0</v>
      </c>
      <c r="X355" t="s">
        <v>52</v>
      </c>
      <c r="Y355" t="str" cm="1">
        <f t="array" ref="Y355:Z355">_xlfn.TEXTSPLIT(X355, "/")</f>
        <v>theater</v>
      </c>
      <c r="Z355" t="str">
        <v>plays</v>
      </c>
    </row>
    <row r="356" spans="1:26" ht="15.6" x14ac:dyDescent="0.3">
      <c r="A356">
        <v>354</v>
      </c>
      <c r="B356" t="s">
        <v>786</v>
      </c>
      <c r="C356" s="3" t="s">
        <v>787</v>
      </c>
      <c r="D356" s="4">
        <v>6100</v>
      </c>
      <c r="E356" s="4">
        <v>7548</v>
      </c>
      <c r="F356" s="5">
        <f t="shared" si="41"/>
        <v>1.2373770491803278</v>
      </c>
      <c r="G356" t="s">
        <v>36</v>
      </c>
      <c r="H356">
        <v>80</v>
      </c>
      <c r="I356" s="4">
        <f t="shared" si="48"/>
        <v>94.35</v>
      </c>
      <c r="J356" t="s">
        <v>55</v>
      </c>
      <c r="K356" t="s">
        <v>56</v>
      </c>
      <c r="L356">
        <v>1378184400</v>
      </c>
      <c r="M356" s="9">
        <f t="shared" si="42"/>
        <v>41520.208333333336</v>
      </c>
      <c r="N356" s="14">
        <f t="shared" si="43"/>
        <v>9</v>
      </c>
      <c r="O356" s="14" t="s">
        <v>48</v>
      </c>
      <c r="P356" s="14">
        <f t="shared" si="44"/>
        <v>2013</v>
      </c>
      <c r="Q356">
        <v>1378789200</v>
      </c>
      <c r="R356" s="12">
        <f t="shared" si="45"/>
        <v>41527.208333333336</v>
      </c>
      <c r="S356">
        <f t="shared" si="46"/>
        <v>9</v>
      </c>
      <c r="T356" t="s">
        <v>48</v>
      </c>
      <c r="U356">
        <f t="shared" si="47"/>
        <v>2013</v>
      </c>
      <c r="V356" t="b">
        <v>0</v>
      </c>
      <c r="W356" t="b">
        <v>0</v>
      </c>
      <c r="X356" t="s">
        <v>61</v>
      </c>
      <c r="Y356" t="str" cm="1">
        <f t="array" ref="Y356:Z356">_xlfn.TEXTSPLIT(X356, "/")</f>
        <v>film &amp; video</v>
      </c>
      <c r="Z356" t="str">
        <v>documentary</v>
      </c>
    </row>
    <row r="357" spans="1:26" ht="15.6" x14ac:dyDescent="0.3">
      <c r="A357">
        <v>355</v>
      </c>
      <c r="B357" t="s">
        <v>788</v>
      </c>
      <c r="C357" s="3" t="s">
        <v>789</v>
      </c>
      <c r="D357" s="4">
        <v>3800</v>
      </c>
      <c r="E357" s="4">
        <v>2241</v>
      </c>
      <c r="F357" s="5">
        <f t="shared" si="41"/>
        <v>0.58973684210526311</v>
      </c>
      <c r="G357" t="s">
        <v>66</v>
      </c>
      <c r="H357">
        <v>86</v>
      </c>
      <c r="I357" s="4">
        <f t="shared" si="48"/>
        <v>26.058139534883722</v>
      </c>
      <c r="J357" t="s">
        <v>37</v>
      </c>
      <c r="K357" t="s">
        <v>38</v>
      </c>
      <c r="L357">
        <v>1485064800</v>
      </c>
      <c r="M357" s="9">
        <f t="shared" si="42"/>
        <v>42757.25</v>
      </c>
      <c r="N357" s="14">
        <f t="shared" si="43"/>
        <v>1</v>
      </c>
      <c r="O357" s="14" t="s">
        <v>51</v>
      </c>
      <c r="P357" s="14">
        <f t="shared" si="44"/>
        <v>2017</v>
      </c>
      <c r="Q357">
        <v>1488520800</v>
      </c>
      <c r="R357" s="12">
        <f t="shared" si="45"/>
        <v>42797.25</v>
      </c>
      <c r="S357">
        <f t="shared" si="46"/>
        <v>3</v>
      </c>
      <c r="T357" t="s">
        <v>84</v>
      </c>
      <c r="U357">
        <f t="shared" si="47"/>
        <v>2017</v>
      </c>
      <c r="V357" t="b">
        <v>0</v>
      </c>
      <c r="W357" t="b">
        <v>0</v>
      </c>
      <c r="X357" t="s">
        <v>88</v>
      </c>
      <c r="Y357" t="str" cm="1">
        <f t="array" ref="Y357:Z357">_xlfn.TEXTSPLIT(X357, "/")</f>
        <v>technology</v>
      </c>
      <c r="Z357" t="str">
        <v>wearables</v>
      </c>
    </row>
    <row r="358" spans="1:26" ht="15.6" x14ac:dyDescent="0.3">
      <c r="A358">
        <v>356</v>
      </c>
      <c r="B358" t="s">
        <v>790</v>
      </c>
      <c r="C358" s="3" t="s">
        <v>791</v>
      </c>
      <c r="D358" s="4">
        <v>9300</v>
      </c>
      <c r="E358" s="4">
        <v>3431</v>
      </c>
      <c r="F358" s="5">
        <f t="shared" si="41"/>
        <v>0.36892473118279567</v>
      </c>
      <c r="G358" t="s">
        <v>28</v>
      </c>
      <c r="H358">
        <v>40</v>
      </c>
      <c r="I358" s="4">
        <f t="shared" si="48"/>
        <v>85.775000000000006</v>
      </c>
      <c r="J358" t="s">
        <v>133</v>
      </c>
      <c r="K358" t="s">
        <v>134</v>
      </c>
      <c r="L358">
        <v>1326520800</v>
      </c>
      <c r="M358" s="9">
        <f t="shared" si="42"/>
        <v>40922.25</v>
      </c>
      <c r="N358" s="14">
        <f t="shared" si="43"/>
        <v>1</v>
      </c>
      <c r="O358" s="14" t="s">
        <v>51</v>
      </c>
      <c r="P358" s="14">
        <f t="shared" si="44"/>
        <v>2012</v>
      </c>
      <c r="Q358">
        <v>1327298400</v>
      </c>
      <c r="R358" s="12">
        <f t="shared" si="45"/>
        <v>40931.25</v>
      </c>
      <c r="S358">
        <f t="shared" si="46"/>
        <v>1</v>
      </c>
      <c r="T358" t="s">
        <v>51</v>
      </c>
      <c r="U358">
        <f t="shared" si="47"/>
        <v>2012</v>
      </c>
      <c r="V358" t="b">
        <v>0</v>
      </c>
      <c r="W358" t="b">
        <v>0</v>
      </c>
      <c r="X358" t="s">
        <v>52</v>
      </c>
      <c r="Y358" t="str" cm="1">
        <f t="array" ref="Y358:Z358">_xlfn.TEXTSPLIT(X358, "/")</f>
        <v>theater</v>
      </c>
      <c r="Z358" t="str">
        <v>plays</v>
      </c>
    </row>
    <row r="359" spans="1:26" ht="15.6" x14ac:dyDescent="0.3">
      <c r="A359">
        <v>357</v>
      </c>
      <c r="B359" t="s">
        <v>792</v>
      </c>
      <c r="C359" s="3" t="s">
        <v>793</v>
      </c>
      <c r="D359" s="4">
        <v>2300</v>
      </c>
      <c r="E359" s="4">
        <v>4253</v>
      </c>
      <c r="F359" s="5">
        <f t="shared" si="41"/>
        <v>1.8491304347826087</v>
      </c>
      <c r="G359" t="s">
        <v>36</v>
      </c>
      <c r="H359">
        <v>41</v>
      </c>
      <c r="I359" s="4">
        <f t="shared" si="48"/>
        <v>103.73170731707317</v>
      </c>
      <c r="J359" t="s">
        <v>37</v>
      </c>
      <c r="K359" t="s">
        <v>38</v>
      </c>
      <c r="L359">
        <v>1441256400</v>
      </c>
      <c r="M359" s="9">
        <f>(((L359/60)/60)/24)+DATE(1970,1,1)</f>
        <v>42250.208333333328</v>
      </c>
      <c r="N359" s="14">
        <f t="shared" si="43"/>
        <v>9</v>
      </c>
      <c r="O359" s="14" t="s">
        <v>48</v>
      </c>
      <c r="P359" s="14">
        <f t="shared" si="44"/>
        <v>2015</v>
      </c>
      <c r="Q359">
        <v>1443416400</v>
      </c>
      <c r="R359" s="12">
        <f t="shared" si="45"/>
        <v>42275.208333333328</v>
      </c>
      <c r="S359">
        <f t="shared" si="46"/>
        <v>9</v>
      </c>
      <c r="T359" t="s">
        <v>48</v>
      </c>
      <c r="U359">
        <f t="shared" si="47"/>
        <v>2015</v>
      </c>
      <c r="V359" t="b">
        <v>0</v>
      </c>
      <c r="W359" t="b">
        <v>0</v>
      </c>
      <c r="X359" t="s">
        <v>115</v>
      </c>
      <c r="Y359" t="str" cm="1">
        <f t="array" ref="Y359:Z359">_xlfn.TEXTSPLIT(X359, "/")</f>
        <v>games</v>
      </c>
      <c r="Z359" t="str">
        <v>video games</v>
      </c>
    </row>
    <row r="360" spans="1:26" ht="15.6" x14ac:dyDescent="0.3">
      <c r="A360">
        <v>358</v>
      </c>
      <c r="B360" t="s">
        <v>794</v>
      </c>
      <c r="C360" s="3" t="s">
        <v>795</v>
      </c>
      <c r="D360" s="4">
        <v>9700</v>
      </c>
      <c r="E360" s="4">
        <v>1146</v>
      </c>
      <c r="F360" s="5">
        <f t="shared" si="41"/>
        <v>0.11814432989690722</v>
      </c>
      <c r="G360" t="s">
        <v>28</v>
      </c>
      <c r="H360">
        <v>23</v>
      </c>
      <c r="I360" s="4">
        <f t="shared" si="48"/>
        <v>49.826086956521742</v>
      </c>
      <c r="J360" t="s">
        <v>29</v>
      </c>
      <c r="K360" t="s">
        <v>30</v>
      </c>
      <c r="L360">
        <v>1533877200</v>
      </c>
      <c r="M360" s="9">
        <f t="shared" ref="M360:M423" si="49">(((L360/60)/60)/24)+DATE(1970,1,1)</f>
        <v>43322.208333333328</v>
      </c>
      <c r="N360" s="14">
        <f t="shared" si="43"/>
        <v>8</v>
      </c>
      <c r="O360" s="14" t="s">
        <v>39</v>
      </c>
      <c r="P360" s="14">
        <f t="shared" si="44"/>
        <v>2018</v>
      </c>
      <c r="Q360">
        <v>1534136400</v>
      </c>
      <c r="R360" s="12">
        <f t="shared" si="45"/>
        <v>43325.208333333328</v>
      </c>
      <c r="S360">
        <f t="shared" si="46"/>
        <v>8</v>
      </c>
      <c r="T360" t="s">
        <v>39</v>
      </c>
      <c r="U360">
        <f t="shared" si="47"/>
        <v>2018</v>
      </c>
      <c r="V360" t="b">
        <v>1</v>
      </c>
      <c r="W360" t="b">
        <v>0</v>
      </c>
      <c r="X360" t="s">
        <v>148</v>
      </c>
      <c r="Y360" t="str" cm="1">
        <f t="array" ref="Y360:Z360">_xlfn.TEXTSPLIT(X360, "/")</f>
        <v>photography</v>
      </c>
      <c r="Z360" t="str">
        <v>photography books</v>
      </c>
    </row>
    <row r="361" spans="1:26" ht="15.6" x14ac:dyDescent="0.3">
      <c r="A361">
        <v>359</v>
      </c>
      <c r="B361" t="s">
        <v>796</v>
      </c>
      <c r="C361" s="3" t="s">
        <v>797</v>
      </c>
      <c r="D361" s="4">
        <v>4000</v>
      </c>
      <c r="E361" s="4">
        <v>11948</v>
      </c>
      <c r="F361" s="5">
        <f t="shared" si="41"/>
        <v>2.9870000000000001</v>
      </c>
      <c r="G361" t="s">
        <v>36</v>
      </c>
      <c r="H361">
        <v>187</v>
      </c>
      <c r="I361" s="4">
        <f t="shared" si="48"/>
        <v>63.893048128342244</v>
      </c>
      <c r="J361" t="s">
        <v>37</v>
      </c>
      <c r="K361" t="s">
        <v>38</v>
      </c>
      <c r="L361">
        <v>1314421200</v>
      </c>
      <c r="M361" s="9">
        <f t="shared" si="49"/>
        <v>40782.208333333336</v>
      </c>
      <c r="N361" s="14">
        <f t="shared" si="43"/>
        <v>8</v>
      </c>
      <c r="O361" s="14" t="s">
        <v>39</v>
      </c>
      <c r="P361" s="14">
        <f t="shared" si="44"/>
        <v>2011</v>
      </c>
      <c r="Q361">
        <v>1315026000</v>
      </c>
      <c r="R361" s="12">
        <f t="shared" si="45"/>
        <v>40789.208333333336</v>
      </c>
      <c r="S361">
        <f t="shared" si="46"/>
        <v>9</v>
      </c>
      <c r="T361" t="s">
        <v>48</v>
      </c>
      <c r="U361">
        <f t="shared" si="47"/>
        <v>2011</v>
      </c>
      <c r="V361" t="b">
        <v>0</v>
      </c>
      <c r="W361" t="b">
        <v>0</v>
      </c>
      <c r="X361" t="s">
        <v>95</v>
      </c>
      <c r="Y361" t="str" cm="1">
        <f t="array" ref="Y361:Z361">_xlfn.TEXTSPLIT(X361, "/")</f>
        <v>film &amp; video</v>
      </c>
      <c r="Z361" t="str">
        <v>animation</v>
      </c>
    </row>
    <row r="362" spans="1:26" ht="15.6" x14ac:dyDescent="0.3">
      <c r="A362">
        <v>360</v>
      </c>
      <c r="B362" t="s">
        <v>798</v>
      </c>
      <c r="C362" s="3" t="s">
        <v>799</v>
      </c>
      <c r="D362" s="4">
        <v>59700</v>
      </c>
      <c r="E362" s="4">
        <v>135132</v>
      </c>
      <c r="F362" s="5">
        <f t="shared" si="41"/>
        <v>2.2635175879396985</v>
      </c>
      <c r="G362" t="s">
        <v>36</v>
      </c>
      <c r="H362">
        <v>2875</v>
      </c>
      <c r="I362" s="4">
        <f t="shared" si="48"/>
        <v>47.002434782608695</v>
      </c>
      <c r="J362" t="s">
        <v>59</v>
      </c>
      <c r="K362" t="s">
        <v>60</v>
      </c>
      <c r="L362">
        <v>1293861600</v>
      </c>
      <c r="M362" s="9">
        <f t="shared" si="49"/>
        <v>40544.25</v>
      </c>
      <c r="N362" s="14">
        <f t="shared" si="43"/>
        <v>1</v>
      </c>
      <c r="O362" s="14" t="s">
        <v>51</v>
      </c>
      <c r="P362" s="14">
        <f t="shared" si="44"/>
        <v>2011</v>
      </c>
      <c r="Q362">
        <v>1295071200</v>
      </c>
      <c r="R362" s="12">
        <f t="shared" si="45"/>
        <v>40558.25</v>
      </c>
      <c r="S362">
        <f t="shared" si="46"/>
        <v>1</v>
      </c>
      <c r="T362" t="s">
        <v>51</v>
      </c>
      <c r="U362">
        <f t="shared" si="47"/>
        <v>2011</v>
      </c>
      <c r="V362" t="b">
        <v>0</v>
      </c>
      <c r="W362" t="b">
        <v>1</v>
      </c>
      <c r="X362" t="s">
        <v>52</v>
      </c>
      <c r="Y362" t="str" cm="1">
        <f t="array" ref="Y362:Z362">_xlfn.TEXTSPLIT(X362, "/")</f>
        <v>theater</v>
      </c>
      <c r="Z362" t="str">
        <v>plays</v>
      </c>
    </row>
    <row r="363" spans="1:26" ht="15.6" x14ac:dyDescent="0.3">
      <c r="A363">
        <v>361</v>
      </c>
      <c r="B363" t="s">
        <v>800</v>
      </c>
      <c r="C363" s="3" t="s">
        <v>801</v>
      </c>
      <c r="D363" s="4">
        <v>5500</v>
      </c>
      <c r="E363" s="4">
        <v>9546</v>
      </c>
      <c r="F363" s="5">
        <f t="shared" si="41"/>
        <v>1.7356363636363636</v>
      </c>
      <c r="G363" t="s">
        <v>36</v>
      </c>
      <c r="H363">
        <v>88</v>
      </c>
      <c r="I363" s="4">
        <f t="shared" si="48"/>
        <v>108.47727272727273</v>
      </c>
      <c r="J363" t="s">
        <v>37</v>
      </c>
      <c r="K363" t="s">
        <v>38</v>
      </c>
      <c r="L363">
        <v>1507352400</v>
      </c>
      <c r="M363" s="9">
        <f t="shared" si="49"/>
        <v>43015.208333333328</v>
      </c>
      <c r="N363" s="14">
        <f t="shared" si="43"/>
        <v>10</v>
      </c>
      <c r="O363" s="14" t="s">
        <v>72</v>
      </c>
      <c r="P363" s="14">
        <f t="shared" si="44"/>
        <v>2017</v>
      </c>
      <c r="Q363">
        <v>1509426000</v>
      </c>
      <c r="R363" s="12">
        <f t="shared" si="45"/>
        <v>43039.208333333328</v>
      </c>
      <c r="S363">
        <f t="shared" si="46"/>
        <v>10</v>
      </c>
      <c r="T363" t="s">
        <v>72</v>
      </c>
      <c r="U363">
        <f t="shared" si="47"/>
        <v>2017</v>
      </c>
      <c r="V363" t="b">
        <v>0</v>
      </c>
      <c r="W363" t="b">
        <v>0</v>
      </c>
      <c r="X363" t="s">
        <v>52</v>
      </c>
      <c r="Y363" t="str" cm="1">
        <f t="array" ref="Y363:Z363">_xlfn.TEXTSPLIT(X363, "/")</f>
        <v>theater</v>
      </c>
      <c r="Z363" t="str">
        <v>plays</v>
      </c>
    </row>
    <row r="364" spans="1:26" ht="15.6" x14ac:dyDescent="0.3">
      <c r="A364">
        <v>362</v>
      </c>
      <c r="B364" t="s">
        <v>802</v>
      </c>
      <c r="C364" s="3" t="s">
        <v>803</v>
      </c>
      <c r="D364" s="4">
        <v>3700</v>
      </c>
      <c r="E364" s="4">
        <v>13755</v>
      </c>
      <c r="F364" s="5">
        <f t="shared" si="41"/>
        <v>3.7175675675675675</v>
      </c>
      <c r="G364" t="s">
        <v>36</v>
      </c>
      <c r="H364">
        <v>191</v>
      </c>
      <c r="I364" s="4">
        <f t="shared" si="48"/>
        <v>72.015706806282722</v>
      </c>
      <c r="J364" t="s">
        <v>37</v>
      </c>
      <c r="K364" t="s">
        <v>38</v>
      </c>
      <c r="L364">
        <v>1296108000</v>
      </c>
      <c r="M364" s="9">
        <f t="shared" si="49"/>
        <v>40570.25</v>
      </c>
      <c r="N364" s="14">
        <f t="shared" si="43"/>
        <v>1</v>
      </c>
      <c r="O364" s="14" t="s">
        <v>51</v>
      </c>
      <c r="P364" s="14">
        <f t="shared" si="44"/>
        <v>2011</v>
      </c>
      <c r="Q364">
        <v>1299391200</v>
      </c>
      <c r="R364" s="12">
        <f t="shared" si="45"/>
        <v>40608.25</v>
      </c>
      <c r="S364">
        <f t="shared" si="46"/>
        <v>3</v>
      </c>
      <c r="T364" t="s">
        <v>84</v>
      </c>
      <c r="U364">
        <f t="shared" si="47"/>
        <v>2011</v>
      </c>
      <c r="V364" t="b">
        <v>0</v>
      </c>
      <c r="W364" t="b">
        <v>0</v>
      </c>
      <c r="X364" t="s">
        <v>40</v>
      </c>
      <c r="Y364" t="str" cm="1">
        <f t="array" ref="Y364:Z364">_xlfn.TEXTSPLIT(X364, "/")</f>
        <v>music</v>
      </c>
      <c r="Z364" t="str">
        <v>rock</v>
      </c>
    </row>
    <row r="365" spans="1:26" ht="15.6" x14ac:dyDescent="0.3">
      <c r="A365">
        <v>363</v>
      </c>
      <c r="B365" t="s">
        <v>804</v>
      </c>
      <c r="C365" s="3" t="s">
        <v>805</v>
      </c>
      <c r="D365" s="4">
        <v>5200</v>
      </c>
      <c r="E365" s="4">
        <v>8330</v>
      </c>
      <c r="F365" s="5">
        <f t="shared" si="41"/>
        <v>1.601923076923077</v>
      </c>
      <c r="G365" t="s">
        <v>36</v>
      </c>
      <c r="H365">
        <v>139</v>
      </c>
      <c r="I365" s="4">
        <f t="shared" si="48"/>
        <v>59.928057553956833</v>
      </c>
      <c r="J365" t="s">
        <v>37</v>
      </c>
      <c r="K365" t="s">
        <v>38</v>
      </c>
      <c r="L365">
        <v>1324965600</v>
      </c>
      <c r="M365" s="9">
        <f t="shared" si="49"/>
        <v>40904.25</v>
      </c>
      <c r="N365" s="14">
        <f t="shared" si="43"/>
        <v>12</v>
      </c>
      <c r="O365" s="14" t="s">
        <v>32</v>
      </c>
      <c r="P365" s="14">
        <f t="shared" si="44"/>
        <v>2011</v>
      </c>
      <c r="Q365">
        <v>1325052000</v>
      </c>
      <c r="R365" s="12">
        <f t="shared" si="45"/>
        <v>40905.25</v>
      </c>
      <c r="S365">
        <f t="shared" si="46"/>
        <v>12</v>
      </c>
      <c r="T365" t="s">
        <v>32</v>
      </c>
      <c r="U365">
        <f t="shared" si="47"/>
        <v>2011</v>
      </c>
      <c r="V365" t="b">
        <v>0</v>
      </c>
      <c r="W365" t="b">
        <v>0</v>
      </c>
      <c r="X365" t="s">
        <v>40</v>
      </c>
      <c r="Y365" t="str" cm="1">
        <f t="array" ref="Y365:Z365">_xlfn.TEXTSPLIT(X365, "/")</f>
        <v>music</v>
      </c>
      <c r="Z365" t="str">
        <v>rock</v>
      </c>
    </row>
    <row r="366" spans="1:26" ht="15.6" x14ac:dyDescent="0.3">
      <c r="A366">
        <v>364</v>
      </c>
      <c r="B366" t="s">
        <v>806</v>
      </c>
      <c r="C366" s="3" t="s">
        <v>807</v>
      </c>
      <c r="D366" s="4">
        <v>900</v>
      </c>
      <c r="E366" s="4">
        <v>14547</v>
      </c>
      <c r="F366" s="5">
        <f t="shared" si="41"/>
        <v>16.163333333333334</v>
      </c>
      <c r="G366" t="s">
        <v>36</v>
      </c>
      <c r="H366">
        <v>186</v>
      </c>
      <c r="I366" s="4">
        <f t="shared" si="48"/>
        <v>78.209677419354833</v>
      </c>
      <c r="J366" t="s">
        <v>37</v>
      </c>
      <c r="K366" t="s">
        <v>38</v>
      </c>
      <c r="L366">
        <v>1520229600</v>
      </c>
      <c r="M366" s="9">
        <f t="shared" si="49"/>
        <v>43164.25</v>
      </c>
      <c r="N366" s="14">
        <f t="shared" si="43"/>
        <v>3</v>
      </c>
      <c r="O366" s="14" t="s">
        <v>84</v>
      </c>
      <c r="P366" s="14">
        <f t="shared" si="44"/>
        <v>2018</v>
      </c>
      <c r="Q366">
        <v>1522818000</v>
      </c>
      <c r="R366" s="12">
        <f t="shared" si="45"/>
        <v>43194.208333333328</v>
      </c>
      <c r="S366">
        <f t="shared" si="46"/>
        <v>4</v>
      </c>
      <c r="T366" t="s">
        <v>85</v>
      </c>
      <c r="U366">
        <f t="shared" si="47"/>
        <v>2018</v>
      </c>
      <c r="V366" t="b">
        <v>0</v>
      </c>
      <c r="W366" t="b">
        <v>0</v>
      </c>
      <c r="X366" t="s">
        <v>81</v>
      </c>
      <c r="Y366" t="str" cm="1">
        <f t="array" ref="Y366:Z366">_xlfn.TEXTSPLIT(X366, "/")</f>
        <v>music</v>
      </c>
      <c r="Z366" t="str">
        <v>indie rock</v>
      </c>
    </row>
    <row r="367" spans="1:26" ht="15.6" x14ac:dyDescent="0.3">
      <c r="A367">
        <v>365</v>
      </c>
      <c r="B367" t="s">
        <v>808</v>
      </c>
      <c r="C367" s="3" t="s">
        <v>809</v>
      </c>
      <c r="D367" s="4">
        <v>1600</v>
      </c>
      <c r="E367" s="4">
        <v>11735</v>
      </c>
      <c r="F367" s="5">
        <f t="shared" si="41"/>
        <v>7.3343749999999996</v>
      </c>
      <c r="G367" t="s">
        <v>36</v>
      </c>
      <c r="H367">
        <v>112</v>
      </c>
      <c r="I367" s="4">
        <f t="shared" si="48"/>
        <v>104.77678571428571</v>
      </c>
      <c r="J367" t="s">
        <v>43</v>
      </c>
      <c r="K367" t="s">
        <v>44</v>
      </c>
      <c r="L367">
        <v>1482991200</v>
      </c>
      <c r="M367" s="9">
        <f t="shared" si="49"/>
        <v>42733.25</v>
      </c>
      <c r="N367" s="14">
        <f t="shared" si="43"/>
        <v>12</v>
      </c>
      <c r="O367" s="14" t="s">
        <v>32</v>
      </c>
      <c r="P367" s="14">
        <f t="shared" si="44"/>
        <v>2016</v>
      </c>
      <c r="Q367">
        <v>1485324000</v>
      </c>
      <c r="R367" s="12">
        <f t="shared" si="45"/>
        <v>42760.25</v>
      </c>
      <c r="S367">
        <f t="shared" si="46"/>
        <v>1</v>
      </c>
      <c r="T367" t="s">
        <v>51</v>
      </c>
      <c r="U367">
        <f t="shared" si="47"/>
        <v>2017</v>
      </c>
      <c r="V367" t="b">
        <v>0</v>
      </c>
      <c r="W367" t="b">
        <v>0</v>
      </c>
      <c r="X367" t="s">
        <v>52</v>
      </c>
      <c r="Y367" t="str" cm="1">
        <f t="array" ref="Y367:Z367">_xlfn.TEXTSPLIT(X367, "/")</f>
        <v>theater</v>
      </c>
      <c r="Z367" t="str">
        <v>plays</v>
      </c>
    </row>
    <row r="368" spans="1:26" ht="15.6" x14ac:dyDescent="0.3">
      <c r="A368">
        <v>366</v>
      </c>
      <c r="B368" t="s">
        <v>810</v>
      </c>
      <c r="C368" s="3" t="s">
        <v>811</v>
      </c>
      <c r="D368" s="4">
        <v>1800</v>
      </c>
      <c r="E368" s="4">
        <v>10658</v>
      </c>
      <c r="F368" s="5">
        <f t="shared" si="41"/>
        <v>5.9211111111111112</v>
      </c>
      <c r="G368" t="s">
        <v>36</v>
      </c>
      <c r="H368">
        <v>101</v>
      </c>
      <c r="I368" s="4">
        <f t="shared" si="48"/>
        <v>105.52475247524752</v>
      </c>
      <c r="J368" t="s">
        <v>37</v>
      </c>
      <c r="K368" t="s">
        <v>38</v>
      </c>
      <c r="L368">
        <v>1294034400</v>
      </c>
      <c r="M368" s="9">
        <f t="shared" si="49"/>
        <v>40546.25</v>
      </c>
      <c r="N368" s="14">
        <f t="shared" si="43"/>
        <v>1</v>
      </c>
      <c r="O368" s="14" t="s">
        <v>51</v>
      </c>
      <c r="P368" s="14">
        <f t="shared" si="44"/>
        <v>2011</v>
      </c>
      <c r="Q368">
        <v>1294120800</v>
      </c>
      <c r="R368" s="12">
        <f t="shared" si="45"/>
        <v>40547.25</v>
      </c>
      <c r="S368">
        <f t="shared" si="46"/>
        <v>1</v>
      </c>
      <c r="T368" t="s">
        <v>51</v>
      </c>
      <c r="U368">
        <f t="shared" si="47"/>
        <v>2011</v>
      </c>
      <c r="V368" t="b">
        <v>0</v>
      </c>
      <c r="W368" t="b">
        <v>1</v>
      </c>
      <c r="X368" t="s">
        <v>52</v>
      </c>
      <c r="Y368" t="str" cm="1">
        <f t="array" ref="Y368:Z368">_xlfn.TEXTSPLIT(X368, "/")</f>
        <v>theater</v>
      </c>
      <c r="Z368" t="str">
        <v>plays</v>
      </c>
    </row>
    <row r="369" spans="1:26" ht="15.6" x14ac:dyDescent="0.3">
      <c r="A369">
        <v>367</v>
      </c>
      <c r="B369" t="s">
        <v>812</v>
      </c>
      <c r="C369" s="3" t="s">
        <v>813</v>
      </c>
      <c r="D369" s="4">
        <v>9900</v>
      </c>
      <c r="E369" s="4">
        <v>1870</v>
      </c>
      <c r="F369" s="5">
        <f t="shared" si="41"/>
        <v>0.18888888888888888</v>
      </c>
      <c r="G369" t="s">
        <v>28</v>
      </c>
      <c r="H369">
        <v>75</v>
      </c>
      <c r="I369" s="4">
        <f t="shared" si="48"/>
        <v>24.933333333333334</v>
      </c>
      <c r="J369" t="s">
        <v>37</v>
      </c>
      <c r="K369" t="s">
        <v>38</v>
      </c>
      <c r="L369">
        <v>1413608400</v>
      </c>
      <c r="M369" s="9">
        <f t="shared" si="49"/>
        <v>41930.208333333336</v>
      </c>
      <c r="N369" s="14">
        <f t="shared" si="43"/>
        <v>10</v>
      </c>
      <c r="O369" s="14" t="s">
        <v>72</v>
      </c>
      <c r="P369" s="14">
        <f t="shared" si="44"/>
        <v>2014</v>
      </c>
      <c r="Q369">
        <v>1415685600</v>
      </c>
      <c r="R369" s="12">
        <f t="shared" si="45"/>
        <v>41954.25</v>
      </c>
      <c r="S369">
        <f t="shared" si="46"/>
        <v>11</v>
      </c>
      <c r="T369" t="s">
        <v>31</v>
      </c>
      <c r="U369">
        <f t="shared" si="47"/>
        <v>2014</v>
      </c>
      <c r="V369" t="b">
        <v>0</v>
      </c>
      <c r="W369" t="b">
        <v>1</v>
      </c>
      <c r="X369" t="s">
        <v>52</v>
      </c>
      <c r="Y369" t="str" cm="1">
        <f t="array" ref="Y369:Z369">_xlfn.TEXTSPLIT(X369, "/")</f>
        <v>theater</v>
      </c>
      <c r="Z369" t="str">
        <v>plays</v>
      </c>
    </row>
    <row r="370" spans="1:26" ht="15.6" x14ac:dyDescent="0.3">
      <c r="A370">
        <v>368</v>
      </c>
      <c r="B370" t="s">
        <v>814</v>
      </c>
      <c r="C370" s="3" t="s">
        <v>815</v>
      </c>
      <c r="D370" s="4">
        <v>5200</v>
      </c>
      <c r="E370" s="4">
        <v>14394</v>
      </c>
      <c r="F370" s="5">
        <f t="shared" si="41"/>
        <v>2.7680769230769231</v>
      </c>
      <c r="G370" t="s">
        <v>36</v>
      </c>
      <c r="H370">
        <v>206</v>
      </c>
      <c r="I370" s="4">
        <f t="shared" si="48"/>
        <v>69.873786407766985</v>
      </c>
      <c r="J370" t="s">
        <v>59</v>
      </c>
      <c r="K370" t="s">
        <v>60</v>
      </c>
      <c r="L370">
        <v>1286946000</v>
      </c>
      <c r="M370" s="9">
        <f t="shared" si="49"/>
        <v>40464.208333333336</v>
      </c>
      <c r="N370" s="14">
        <f t="shared" si="43"/>
        <v>10</v>
      </c>
      <c r="O370" s="14" t="s">
        <v>72</v>
      </c>
      <c r="P370" s="14">
        <f t="shared" si="44"/>
        <v>2010</v>
      </c>
      <c r="Q370">
        <v>1288933200</v>
      </c>
      <c r="R370" s="12">
        <f t="shared" si="45"/>
        <v>40487.208333333336</v>
      </c>
      <c r="S370">
        <f t="shared" si="46"/>
        <v>11</v>
      </c>
      <c r="T370" t="s">
        <v>31</v>
      </c>
      <c r="U370">
        <f t="shared" si="47"/>
        <v>2010</v>
      </c>
      <c r="V370" t="b">
        <v>0</v>
      </c>
      <c r="W370" t="b">
        <v>1</v>
      </c>
      <c r="X370" t="s">
        <v>61</v>
      </c>
      <c r="Y370" t="str" cm="1">
        <f t="array" ref="Y370:Z370">_xlfn.TEXTSPLIT(X370, "/")</f>
        <v>film &amp; video</v>
      </c>
      <c r="Z370" t="str">
        <v>documentary</v>
      </c>
    </row>
    <row r="371" spans="1:26" ht="15.6" x14ac:dyDescent="0.3">
      <c r="A371">
        <v>369</v>
      </c>
      <c r="B371" t="s">
        <v>816</v>
      </c>
      <c r="C371" s="3" t="s">
        <v>817</v>
      </c>
      <c r="D371" s="4">
        <v>5400</v>
      </c>
      <c r="E371" s="4">
        <v>14743</v>
      </c>
      <c r="F371" s="5">
        <f t="shared" si="41"/>
        <v>2.730185185185185</v>
      </c>
      <c r="G371" t="s">
        <v>36</v>
      </c>
      <c r="H371">
        <v>154</v>
      </c>
      <c r="I371" s="4">
        <f t="shared" si="48"/>
        <v>95.733766233766232</v>
      </c>
      <c r="J371" t="s">
        <v>37</v>
      </c>
      <c r="K371" t="s">
        <v>38</v>
      </c>
      <c r="L371">
        <v>1359871200</v>
      </c>
      <c r="M371" s="9">
        <f t="shared" si="49"/>
        <v>41308.25</v>
      </c>
      <c r="N371" s="14">
        <f t="shared" si="43"/>
        <v>2</v>
      </c>
      <c r="O371" s="14" t="s">
        <v>91</v>
      </c>
      <c r="P371" s="14">
        <f t="shared" si="44"/>
        <v>2013</v>
      </c>
      <c r="Q371">
        <v>1363237200</v>
      </c>
      <c r="R371" s="12">
        <f t="shared" si="45"/>
        <v>41347.208333333336</v>
      </c>
      <c r="S371">
        <f t="shared" si="46"/>
        <v>3</v>
      </c>
      <c r="T371" t="s">
        <v>84</v>
      </c>
      <c r="U371">
        <f t="shared" si="47"/>
        <v>2013</v>
      </c>
      <c r="V371" t="b">
        <v>0</v>
      </c>
      <c r="W371" t="b">
        <v>1</v>
      </c>
      <c r="X371" t="s">
        <v>295</v>
      </c>
      <c r="Y371" t="str" cm="1">
        <f t="array" ref="Y371:Z371">_xlfn.TEXTSPLIT(X371, "/")</f>
        <v>film &amp; video</v>
      </c>
      <c r="Z371" t="str">
        <v>television</v>
      </c>
    </row>
    <row r="372" spans="1:26" ht="15.6" x14ac:dyDescent="0.3">
      <c r="A372">
        <v>370</v>
      </c>
      <c r="B372" t="s">
        <v>818</v>
      </c>
      <c r="C372" s="3" t="s">
        <v>819</v>
      </c>
      <c r="D372" s="4">
        <v>112300</v>
      </c>
      <c r="E372" s="4">
        <v>178965</v>
      </c>
      <c r="F372" s="5">
        <f t="shared" si="41"/>
        <v>1.593633125556545</v>
      </c>
      <c r="G372" t="s">
        <v>36</v>
      </c>
      <c r="H372">
        <v>5966</v>
      </c>
      <c r="I372" s="4">
        <f t="shared" si="48"/>
        <v>29.997485752598056</v>
      </c>
      <c r="J372" t="s">
        <v>37</v>
      </c>
      <c r="K372" t="s">
        <v>38</v>
      </c>
      <c r="L372">
        <v>1555304400</v>
      </c>
      <c r="M372" s="9">
        <f t="shared" si="49"/>
        <v>43570.208333333328</v>
      </c>
      <c r="N372" s="14">
        <f t="shared" si="43"/>
        <v>4</v>
      </c>
      <c r="O372" s="14" t="s">
        <v>85</v>
      </c>
      <c r="P372" s="14">
        <f t="shared" si="44"/>
        <v>2019</v>
      </c>
      <c r="Q372">
        <v>1555822800</v>
      </c>
      <c r="R372" s="12">
        <f t="shared" si="45"/>
        <v>43576.208333333328</v>
      </c>
      <c r="S372">
        <f t="shared" si="46"/>
        <v>4</v>
      </c>
      <c r="T372" t="s">
        <v>85</v>
      </c>
      <c r="U372">
        <f t="shared" si="47"/>
        <v>2019</v>
      </c>
      <c r="V372" t="b">
        <v>0</v>
      </c>
      <c r="W372" t="b">
        <v>0</v>
      </c>
      <c r="X372" t="s">
        <v>52</v>
      </c>
      <c r="Y372" t="str" cm="1">
        <f t="array" ref="Y372:Z372">_xlfn.TEXTSPLIT(X372, "/")</f>
        <v>theater</v>
      </c>
      <c r="Z372" t="str">
        <v>plays</v>
      </c>
    </row>
    <row r="373" spans="1:26" ht="15.6" x14ac:dyDescent="0.3">
      <c r="A373">
        <v>371</v>
      </c>
      <c r="B373" t="s">
        <v>820</v>
      </c>
      <c r="C373" s="3" t="s">
        <v>821</v>
      </c>
      <c r="D373" s="4">
        <v>189200</v>
      </c>
      <c r="E373" s="4">
        <v>128410</v>
      </c>
      <c r="F373" s="5">
        <f t="shared" si="41"/>
        <v>0.67869978858350954</v>
      </c>
      <c r="G373" t="s">
        <v>28</v>
      </c>
      <c r="H373">
        <v>2176</v>
      </c>
      <c r="I373" s="4">
        <f t="shared" si="48"/>
        <v>59.011948529411768</v>
      </c>
      <c r="J373" t="s">
        <v>37</v>
      </c>
      <c r="K373" t="s">
        <v>38</v>
      </c>
      <c r="L373">
        <v>1423375200</v>
      </c>
      <c r="M373" s="9">
        <f t="shared" si="49"/>
        <v>42043.25</v>
      </c>
      <c r="N373" s="14">
        <f t="shared" si="43"/>
        <v>2</v>
      </c>
      <c r="O373" s="14" t="s">
        <v>91</v>
      </c>
      <c r="P373" s="14">
        <f t="shared" si="44"/>
        <v>2015</v>
      </c>
      <c r="Q373">
        <v>1427778000</v>
      </c>
      <c r="R373" s="12">
        <f t="shared" si="45"/>
        <v>42094.208333333328</v>
      </c>
      <c r="S373">
        <f t="shared" si="46"/>
        <v>3</v>
      </c>
      <c r="T373" t="s">
        <v>84</v>
      </c>
      <c r="U373">
        <f t="shared" si="47"/>
        <v>2015</v>
      </c>
      <c r="V373" t="b">
        <v>0</v>
      </c>
      <c r="W373" t="b">
        <v>0</v>
      </c>
      <c r="X373" t="s">
        <v>52</v>
      </c>
      <c r="Y373" t="str" cm="1">
        <f t="array" ref="Y373:Z373">_xlfn.TEXTSPLIT(X373, "/")</f>
        <v>theater</v>
      </c>
      <c r="Z373" t="str">
        <v>plays</v>
      </c>
    </row>
    <row r="374" spans="1:26" ht="31.2" x14ac:dyDescent="0.3">
      <c r="A374">
        <v>372</v>
      </c>
      <c r="B374" t="s">
        <v>822</v>
      </c>
      <c r="C374" s="3" t="s">
        <v>823</v>
      </c>
      <c r="D374" s="4">
        <v>900</v>
      </c>
      <c r="E374" s="4">
        <v>14324</v>
      </c>
      <c r="F374" s="5">
        <f t="shared" si="41"/>
        <v>15.915555555555555</v>
      </c>
      <c r="G374" t="s">
        <v>36</v>
      </c>
      <c r="H374">
        <v>169</v>
      </c>
      <c r="I374" s="4">
        <f t="shared" si="48"/>
        <v>84.757396449704146</v>
      </c>
      <c r="J374" t="s">
        <v>37</v>
      </c>
      <c r="K374" t="s">
        <v>38</v>
      </c>
      <c r="L374">
        <v>1420696800</v>
      </c>
      <c r="M374" s="9">
        <f t="shared" si="49"/>
        <v>42012.25</v>
      </c>
      <c r="N374" s="14">
        <f t="shared" si="43"/>
        <v>1</v>
      </c>
      <c r="O374" s="14" t="s">
        <v>51</v>
      </c>
      <c r="P374" s="14">
        <f t="shared" si="44"/>
        <v>2015</v>
      </c>
      <c r="Q374">
        <v>1422424800</v>
      </c>
      <c r="R374" s="12">
        <f t="shared" si="45"/>
        <v>42032.25</v>
      </c>
      <c r="S374">
        <f t="shared" si="46"/>
        <v>1</v>
      </c>
      <c r="T374" t="s">
        <v>51</v>
      </c>
      <c r="U374">
        <f t="shared" si="47"/>
        <v>2015</v>
      </c>
      <c r="V374" t="b">
        <v>0</v>
      </c>
      <c r="W374" t="b">
        <v>1</v>
      </c>
      <c r="X374" t="s">
        <v>61</v>
      </c>
      <c r="Y374" t="str" cm="1">
        <f t="array" ref="Y374:Z374">_xlfn.TEXTSPLIT(X374, "/")</f>
        <v>film &amp; video</v>
      </c>
      <c r="Z374" t="str">
        <v>documentary</v>
      </c>
    </row>
    <row r="375" spans="1:26" ht="15.6" x14ac:dyDescent="0.3">
      <c r="A375">
        <v>373</v>
      </c>
      <c r="B375" t="s">
        <v>824</v>
      </c>
      <c r="C375" s="3" t="s">
        <v>825</v>
      </c>
      <c r="D375" s="4">
        <v>22500</v>
      </c>
      <c r="E375" s="4">
        <v>164291</v>
      </c>
      <c r="F375" s="5">
        <f t="shared" si="41"/>
        <v>7.3018222222222224</v>
      </c>
      <c r="G375" t="s">
        <v>36</v>
      </c>
      <c r="H375">
        <v>2106</v>
      </c>
      <c r="I375" s="4">
        <f t="shared" si="48"/>
        <v>78.010921177587846</v>
      </c>
      <c r="J375" t="s">
        <v>37</v>
      </c>
      <c r="K375" t="s">
        <v>38</v>
      </c>
      <c r="L375">
        <v>1502946000</v>
      </c>
      <c r="M375" s="9">
        <f t="shared" si="49"/>
        <v>42964.208333333328</v>
      </c>
      <c r="N375" s="14">
        <f t="shared" si="43"/>
        <v>8</v>
      </c>
      <c r="O375" s="14" t="s">
        <v>39</v>
      </c>
      <c r="P375" s="14">
        <f t="shared" si="44"/>
        <v>2017</v>
      </c>
      <c r="Q375">
        <v>1503637200</v>
      </c>
      <c r="R375" s="12">
        <f t="shared" si="45"/>
        <v>42972.208333333328</v>
      </c>
      <c r="S375">
        <f t="shared" si="46"/>
        <v>8</v>
      </c>
      <c r="T375" t="s">
        <v>39</v>
      </c>
      <c r="U375">
        <f t="shared" si="47"/>
        <v>2017</v>
      </c>
      <c r="V375" t="b">
        <v>0</v>
      </c>
      <c r="W375" t="b">
        <v>0</v>
      </c>
      <c r="X375" t="s">
        <v>52</v>
      </c>
      <c r="Y375" t="str" cm="1">
        <f t="array" ref="Y375:Z375">_xlfn.TEXTSPLIT(X375, "/")</f>
        <v>theater</v>
      </c>
      <c r="Z375" t="str">
        <v>plays</v>
      </c>
    </row>
    <row r="376" spans="1:26" ht="31.2" x14ac:dyDescent="0.3">
      <c r="A376">
        <v>374</v>
      </c>
      <c r="B376" t="s">
        <v>826</v>
      </c>
      <c r="C376" s="3" t="s">
        <v>827</v>
      </c>
      <c r="D376" s="4">
        <v>167400</v>
      </c>
      <c r="E376" s="4">
        <v>22073</v>
      </c>
      <c r="F376" s="5">
        <f t="shared" si="41"/>
        <v>0.13185782556750297</v>
      </c>
      <c r="G376" t="s">
        <v>28</v>
      </c>
      <c r="H376">
        <v>441</v>
      </c>
      <c r="I376" s="4">
        <f t="shared" si="48"/>
        <v>50.05215419501134</v>
      </c>
      <c r="J376" t="s">
        <v>37</v>
      </c>
      <c r="K376" t="s">
        <v>38</v>
      </c>
      <c r="L376">
        <v>1547186400</v>
      </c>
      <c r="M376" s="9">
        <f t="shared" si="49"/>
        <v>43476.25</v>
      </c>
      <c r="N376" s="14">
        <f t="shared" si="43"/>
        <v>1</v>
      </c>
      <c r="O376" s="14" t="s">
        <v>51</v>
      </c>
      <c r="P376" s="14">
        <f t="shared" si="44"/>
        <v>2019</v>
      </c>
      <c r="Q376">
        <v>1547618400</v>
      </c>
      <c r="R376" s="12">
        <f t="shared" si="45"/>
        <v>43481.25</v>
      </c>
      <c r="S376">
        <f t="shared" si="46"/>
        <v>1</v>
      </c>
      <c r="T376" t="s">
        <v>51</v>
      </c>
      <c r="U376">
        <f t="shared" si="47"/>
        <v>2019</v>
      </c>
      <c r="V376" t="b">
        <v>0</v>
      </c>
      <c r="W376" t="b">
        <v>1</v>
      </c>
      <c r="X376" t="s">
        <v>61</v>
      </c>
      <c r="Y376" t="str" cm="1">
        <f t="array" ref="Y376:Z376">_xlfn.TEXTSPLIT(X376, "/")</f>
        <v>film &amp; video</v>
      </c>
      <c r="Z376" t="str">
        <v>documentary</v>
      </c>
    </row>
    <row r="377" spans="1:26" ht="31.2" x14ac:dyDescent="0.3">
      <c r="A377">
        <v>375</v>
      </c>
      <c r="B377" t="s">
        <v>828</v>
      </c>
      <c r="C377" s="3" t="s">
        <v>829</v>
      </c>
      <c r="D377" s="4">
        <v>2700</v>
      </c>
      <c r="E377" s="4">
        <v>1479</v>
      </c>
      <c r="F377" s="5">
        <f t="shared" ref="F377:F437" si="50">E377/D377</f>
        <v>0.54777777777777781</v>
      </c>
      <c r="G377" t="s">
        <v>28</v>
      </c>
      <c r="H377">
        <v>25</v>
      </c>
      <c r="I377" s="4">
        <f t="shared" si="48"/>
        <v>59.16</v>
      </c>
      <c r="J377" t="s">
        <v>37</v>
      </c>
      <c r="K377" t="s">
        <v>38</v>
      </c>
      <c r="L377">
        <v>1444971600</v>
      </c>
      <c r="M377" s="9">
        <f t="shared" si="49"/>
        <v>42293.208333333328</v>
      </c>
      <c r="N377" s="14">
        <f t="shared" si="43"/>
        <v>10</v>
      </c>
      <c r="O377" s="14" t="s">
        <v>72</v>
      </c>
      <c r="P377" s="14">
        <f t="shared" si="44"/>
        <v>2015</v>
      </c>
      <c r="Q377">
        <v>1449900000</v>
      </c>
      <c r="R377" s="12">
        <f t="shared" si="45"/>
        <v>42350.25</v>
      </c>
      <c r="S377">
        <f t="shared" si="46"/>
        <v>12</v>
      </c>
      <c r="T377" t="s">
        <v>32</v>
      </c>
      <c r="U377">
        <f t="shared" si="47"/>
        <v>2015</v>
      </c>
      <c r="V377" t="b">
        <v>0</v>
      </c>
      <c r="W377" t="b">
        <v>0</v>
      </c>
      <c r="X377" t="s">
        <v>81</v>
      </c>
      <c r="Y377" t="str" cm="1">
        <f t="array" ref="Y377:Z377">_xlfn.TEXTSPLIT(X377, "/")</f>
        <v>music</v>
      </c>
      <c r="Z377" t="str">
        <v>indie rock</v>
      </c>
    </row>
    <row r="378" spans="1:26" ht="15.6" x14ac:dyDescent="0.3">
      <c r="A378">
        <v>376</v>
      </c>
      <c r="B378" t="s">
        <v>830</v>
      </c>
      <c r="C378" s="3" t="s">
        <v>831</v>
      </c>
      <c r="D378" s="4">
        <v>3400</v>
      </c>
      <c r="E378" s="4">
        <v>12275</v>
      </c>
      <c r="F378" s="5">
        <f t="shared" si="50"/>
        <v>3.6102941176470589</v>
      </c>
      <c r="G378" t="s">
        <v>36</v>
      </c>
      <c r="H378">
        <v>131</v>
      </c>
      <c r="I378" s="4">
        <f t="shared" si="48"/>
        <v>93.702290076335885</v>
      </c>
      <c r="J378" t="s">
        <v>37</v>
      </c>
      <c r="K378" t="s">
        <v>38</v>
      </c>
      <c r="L378">
        <v>1404622800</v>
      </c>
      <c r="M378" s="9">
        <f t="shared" si="49"/>
        <v>41826.208333333336</v>
      </c>
      <c r="N378" s="14">
        <f t="shared" si="43"/>
        <v>7</v>
      </c>
      <c r="O378" s="14" t="s">
        <v>103</v>
      </c>
      <c r="P378" s="14">
        <f t="shared" si="44"/>
        <v>2014</v>
      </c>
      <c r="Q378">
        <v>1405141200</v>
      </c>
      <c r="R378" s="12">
        <f t="shared" si="45"/>
        <v>41832.208333333336</v>
      </c>
      <c r="S378">
        <f t="shared" si="46"/>
        <v>7</v>
      </c>
      <c r="T378" t="s">
        <v>103</v>
      </c>
      <c r="U378">
        <f t="shared" si="47"/>
        <v>2014</v>
      </c>
      <c r="V378" t="b">
        <v>0</v>
      </c>
      <c r="W378" t="b">
        <v>0</v>
      </c>
      <c r="X378" t="s">
        <v>40</v>
      </c>
      <c r="Y378" t="str" cm="1">
        <f t="array" ref="Y378:Z378">_xlfn.TEXTSPLIT(X378, "/")</f>
        <v>music</v>
      </c>
      <c r="Z378" t="str">
        <v>rock</v>
      </c>
    </row>
    <row r="379" spans="1:26" ht="15.6" x14ac:dyDescent="0.3">
      <c r="A379">
        <v>377</v>
      </c>
      <c r="B379" t="s">
        <v>832</v>
      </c>
      <c r="C379" s="3" t="s">
        <v>833</v>
      </c>
      <c r="D379" s="4">
        <v>49700</v>
      </c>
      <c r="E379" s="4">
        <v>5098</v>
      </c>
      <c r="F379" s="5">
        <f t="shared" si="50"/>
        <v>0.10257545271629778</v>
      </c>
      <c r="G379" t="s">
        <v>28</v>
      </c>
      <c r="H379">
        <v>127</v>
      </c>
      <c r="I379" s="4">
        <f t="shared" si="48"/>
        <v>40.14173228346457</v>
      </c>
      <c r="J379" t="s">
        <v>37</v>
      </c>
      <c r="K379" t="s">
        <v>38</v>
      </c>
      <c r="L379">
        <v>1571720400</v>
      </c>
      <c r="M379" s="9">
        <f t="shared" si="49"/>
        <v>43760.208333333328</v>
      </c>
      <c r="N379" s="14">
        <f t="shared" si="43"/>
        <v>10</v>
      </c>
      <c r="O379" s="14" t="s">
        <v>72</v>
      </c>
      <c r="P379" s="14">
        <f t="shared" si="44"/>
        <v>2019</v>
      </c>
      <c r="Q379">
        <v>1572933600</v>
      </c>
      <c r="R379" s="12">
        <f t="shared" si="45"/>
        <v>43774.25</v>
      </c>
      <c r="S379">
        <f t="shared" si="46"/>
        <v>11</v>
      </c>
      <c r="T379" t="s">
        <v>31</v>
      </c>
      <c r="U379">
        <f t="shared" si="47"/>
        <v>2019</v>
      </c>
      <c r="V379" t="b">
        <v>0</v>
      </c>
      <c r="W379" t="b">
        <v>0</v>
      </c>
      <c r="X379" t="s">
        <v>52</v>
      </c>
      <c r="Y379" t="str" cm="1">
        <f t="array" ref="Y379:Z379">_xlfn.TEXTSPLIT(X379, "/")</f>
        <v>theater</v>
      </c>
      <c r="Z379" t="str">
        <v>plays</v>
      </c>
    </row>
    <row r="380" spans="1:26" ht="15.6" x14ac:dyDescent="0.3">
      <c r="A380">
        <v>378</v>
      </c>
      <c r="B380" t="s">
        <v>834</v>
      </c>
      <c r="C380" s="3" t="s">
        <v>835</v>
      </c>
      <c r="D380" s="4">
        <v>178200</v>
      </c>
      <c r="E380" s="4">
        <v>24882</v>
      </c>
      <c r="F380" s="5">
        <f t="shared" si="50"/>
        <v>0.13962962962962963</v>
      </c>
      <c r="G380" t="s">
        <v>28</v>
      </c>
      <c r="H380">
        <v>355</v>
      </c>
      <c r="I380" s="4">
        <f t="shared" si="48"/>
        <v>70.090140845070422</v>
      </c>
      <c r="J380" t="s">
        <v>37</v>
      </c>
      <c r="K380" t="s">
        <v>38</v>
      </c>
      <c r="L380">
        <v>1526878800</v>
      </c>
      <c r="M380" s="9">
        <f t="shared" si="49"/>
        <v>43241.208333333328</v>
      </c>
      <c r="N380" s="14">
        <f t="shared" si="43"/>
        <v>5</v>
      </c>
      <c r="O380" s="14" t="s">
        <v>114</v>
      </c>
      <c r="P380" s="14">
        <f t="shared" si="44"/>
        <v>2018</v>
      </c>
      <c r="Q380">
        <v>1530162000</v>
      </c>
      <c r="R380" s="12">
        <f t="shared" si="45"/>
        <v>43279.208333333328</v>
      </c>
      <c r="S380">
        <f t="shared" si="46"/>
        <v>6</v>
      </c>
      <c r="T380" t="s">
        <v>80</v>
      </c>
      <c r="U380">
        <f t="shared" si="47"/>
        <v>2018</v>
      </c>
      <c r="V380" t="b">
        <v>0</v>
      </c>
      <c r="W380" t="b">
        <v>0</v>
      </c>
      <c r="X380" t="s">
        <v>61</v>
      </c>
      <c r="Y380" t="str" cm="1">
        <f t="array" ref="Y380:Z380">_xlfn.TEXTSPLIT(X380, "/")</f>
        <v>film &amp; video</v>
      </c>
      <c r="Z380" t="str">
        <v>documentary</v>
      </c>
    </row>
    <row r="381" spans="1:26" ht="15.6" x14ac:dyDescent="0.3">
      <c r="A381">
        <v>379</v>
      </c>
      <c r="B381" t="s">
        <v>836</v>
      </c>
      <c r="C381" s="3" t="s">
        <v>837</v>
      </c>
      <c r="D381" s="4">
        <v>7200</v>
      </c>
      <c r="E381" s="4">
        <v>2912</v>
      </c>
      <c r="F381" s="5">
        <f t="shared" si="50"/>
        <v>0.40444444444444444</v>
      </c>
      <c r="G381" t="s">
        <v>28</v>
      </c>
      <c r="H381">
        <v>44</v>
      </c>
      <c r="I381" s="4">
        <f t="shared" si="48"/>
        <v>66.181818181818187</v>
      </c>
      <c r="J381" t="s">
        <v>59</v>
      </c>
      <c r="K381" t="s">
        <v>60</v>
      </c>
      <c r="L381">
        <v>1319691600</v>
      </c>
      <c r="M381" s="9">
        <f t="shared" si="49"/>
        <v>40843.208333333336</v>
      </c>
      <c r="N381" s="14">
        <f t="shared" si="43"/>
        <v>10</v>
      </c>
      <c r="O381" s="14" t="s">
        <v>72</v>
      </c>
      <c r="P381" s="14">
        <f t="shared" si="44"/>
        <v>2011</v>
      </c>
      <c r="Q381">
        <v>1320904800</v>
      </c>
      <c r="R381" s="12">
        <f t="shared" si="45"/>
        <v>40857.25</v>
      </c>
      <c r="S381">
        <f t="shared" si="46"/>
        <v>11</v>
      </c>
      <c r="T381" t="s">
        <v>31</v>
      </c>
      <c r="U381">
        <f t="shared" si="47"/>
        <v>2011</v>
      </c>
      <c r="V381" t="b">
        <v>0</v>
      </c>
      <c r="W381" t="b">
        <v>0</v>
      </c>
      <c r="X381" t="s">
        <v>52</v>
      </c>
      <c r="Y381" t="str" cm="1">
        <f t="array" ref="Y381:Z381">_xlfn.TEXTSPLIT(X381, "/")</f>
        <v>theater</v>
      </c>
      <c r="Z381" t="str">
        <v>plays</v>
      </c>
    </row>
    <row r="382" spans="1:26" ht="31.2" x14ac:dyDescent="0.3">
      <c r="A382">
        <v>380</v>
      </c>
      <c r="B382" t="s">
        <v>838</v>
      </c>
      <c r="C382" s="3" t="s">
        <v>839</v>
      </c>
      <c r="D382" s="4">
        <v>2500</v>
      </c>
      <c r="E382" s="4">
        <v>4008</v>
      </c>
      <c r="F382" s="5">
        <f t="shared" si="50"/>
        <v>1.6032</v>
      </c>
      <c r="G382" t="s">
        <v>36</v>
      </c>
      <c r="H382">
        <v>84</v>
      </c>
      <c r="I382" s="4">
        <f t="shared" si="48"/>
        <v>47.714285714285715</v>
      </c>
      <c r="J382" t="s">
        <v>37</v>
      </c>
      <c r="K382" t="s">
        <v>38</v>
      </c>
      <c r="L382">
        <v>1371963600</v>
      </c>
      <c r="M382" s="9">
        <f t="shared" si="49"/>
        <v>41448.208333333336</v>
      </c>
      <c r="N382" s="14">
        <f t="shared" si="43"/>
        <v>6</v>
      </c>
      <c r="O382" s="14" t="s">
        <v>80</v>
      </c>
      <c r="P382" s="14">
        <f t="shared" si="44"/>
        <v>2013</v>
      </c>
      <c r="Q382">
        <v>1372395600</v>
      </c>
      <c r="R382" s="12">
        <f t="shared" si="45"/>
        <v>41453.208333333336</v>
      </c>
      <c r="S382">
        <f t="shared" si="46"/>
        <v>6</v>
      </c>
      <c r="T382" t="s">
        <v>80</v>
      </c>
      <c r="U382">
        <f t="shared" si="47"/>
        <v>2013</v>
      </c>
      <c r="V382" t="b">
        <v>0</v>
      </c>
      <c r="W382" t="b">
        <v>0</v>
      </c>
      <c r="X382" t="s">
        <v>52</v>
      </c>
      <c r="Y382" t="str" cm="1">
        <f t="array" ref="Y382:Z382">_xlfn.TEXTSPLIT(X382, "/")</f>
        <v>theater</v>
      </c>
      <c r="Z382" t="str">
        <v>plays</v>
      </c>
    </row>
    <row r="383" spans="1:26" ht="15.6" x14ac:dyDescent="0.3">
      <c r="A383">
        <v>381</v>
      </c>
      <c r="B383" t="s">
        <v>840</v>
      </c>
      <c r="C383" s="3" t="s">
        <v>841</v>
      </c>
      <c r="D383" s="4">
        <v>5300</v>
      </c>
      <c r="E383" s="4">
        <v>9749</v>
      </c>
      <c r="F383" s="5">
        <f t="shared" si="50"/>
        <v>1.8394339622641509</v>
      </c>
      <c r="G383" t="s">
        <v>36</v>
      </c>
      <c r="H383">
        <v>155</v>
      </c>
      <c r="I383" s="4">
        <f t="shared" si="48"/>
        <v>62.896774193548389</v>
      </c>
      <c r="J383" t="s">
        <v>37</v>
      </c>
      <c r="K383" t="s">
        <v>38</v>
      </c>
      <c r="L383">
        <v>1433739600</v>
      </c>
      <c r="M383" s="9">
        <f t="shared" si="49"/>
        <v>42163.208333333328</v>
      </c>
      <c r="N383" s="14">
        <f t="shared" si="43"/>
        <v>6</v>
      </c>
      <c r="O383" s="14" t="s">
        <v>80</v>
      </c>
      <c r="P383" s="14">
        <f t="shared" si="44"/>
        <v>2015</v>
      </c>
      <c r="Q383">
        <v>1437714000</v>
      </c>
      <c r="R383" s="12">
        <f t="shared" si="45"/>
        <v>42209.208333333328</v>
      </c>
      <c r="S383">
        <f t="shared" si="46"/>
        <v>7</v>
      </c>
      <c r="T383" t="s">
        <v>103</v>
      </c>
      <c r="U383">
        <f t="shared" si="47"/>
        <v>2015</v>
      </c>
      <c r="V383" t="b">
        <v>0</v>
      </c>
      <c r="W383" t="b">
        <v>0</v>
      </c>
      <c r="X383" t="s">
        <v>52</v>
      </c>
      <c r="Y383" t="str" cm="1">
        <f t="array" ref="Y383:Z383">_xlfn.TEXTSPLIT(X383, "/")</f>
        <v>theater</v>
      </c>
      <c r="Z383" t="str">
        <v>plays</v>
      </c>
    </row>
    <row r="384" spans="1:26" ht="31.2" x14ac:dyDescent="0.3">
      <c r="A384">
        <v>382</v>
      </c>
      <c r="B384" t="s">
        <v>842</v>
      </c>
      <c r="C384" s="3" t="s">
        <v>843</v>
      </c>
      <c r="D384" s="4">
        <v>9100</v>
      </c>
      <c r="E384" s="4">
        <v>5803</v>
      </c>
      <c r="F384" s="5">
        <f t="shared" si="50"/>
        <v>0.63769230769230767</v>
      </c>
      <c r="G384" t="s">
        <v>28</v>
      </c>
      <c r="H384">
        <v>67</v>
      </c>
      <c r="I384" s="4">
        <f t="shared" si="48"/>
        <v>86.611940298507463</v>
      </c>
      <c r="J384" t="s">
        <v>37</v>
      </c>
      <c r="K384" t="s">
        <v>38</v>
      </c>
      <c r="L384">
        <v>1508130000</v>
      </c>
      <c r="M384" s="9">
        <f t="shared" si="49"/>
        <v>43024.208333333328</v>
      </c>
      <c r="N384" s="14">
        <f t="shared" si="43"/>
        <v>10</v>
      </c>
      <c r="O384" s="14" t="s">
        <v>72</v>
      </c>
      <c r="P384" s="14">
        <f t="shared" si="44"/>
        <v>2017</v>
      </c>
      <c r="Q384">
        <v>1509771600</v>
      </c>
      <c r="R384" s="12">
        <f t="shared" si="45"/>
        <v>43043.208333333328</v>
      </c>
      <c r="S384">
        <f t="shared" si="46"/>
        <v>11</v>
      </c>
      <c r="T384" t="s">
        <v>31</v>
      </c>
      <c r="U384">
        <f t="shared" si="47"/>
        <v>2017</v>
      </c>
      <c r="V384" t="b">
        <v>0</v>
      </c>
      <c r="W384" t="b">
        <v>0</v>
      </c>
      <c r="X384" t="s">
        <v>148</v>
      </c>
      <c r="Y384" t="str" cm="1">
        <f t="array" ref="Y384:Z384">_xlfn.TEXTSPLIT(X384, "/")</f>
        <v>photography</v>
      </c>
      <c r="Z384" t="str">
        <v>photography books</v>
      </c>
    </row>
    <row r="385" spans="1:26" ht="15.6" x14ac:dyDescent="0.3">
      <c r="A385">
        <v>383</v>
      </c>
      <c r="B385" t="s">
        <v>844</v>
      </c>
      <c r="C385" s="3" t="s">
        <v>845</v>
      </c>
      <c r="D385" s="4">
        <v>6300</v>
      </c>
      <c r="E385" s="4">
        <v>14199</v>
      </c>
      <c r="F385" s="5">
        <f t="shared" si="50"/>
        <v>2.2538095238095237</v>
      </c>
      <c r="G385" t="s">
        <v>36</v>
      </c>
      <c r="H385">
        <v>189</v>
      </c>
      <c r="I385" s="4">
        <f t="shared" si="48"/>
        <v>75.126984126984127</v>
      </c>
      <c r="J385" t="s">
        <v>37</v>
      </c>
      <c r="K385" t="s">
        <v>38</v>
      </c>
      <c r="L385">
        <v>1550037600</v>
      </c>
      <c r="M385" s="9">
        <f t="shared" si="49"/>
        <v>43509.25</v>
      </c>
      <c r="N385" s="14">
        <f t="shared" si="43"/>
        <v>2</v>
      </c>
      <c r="O385" s="14" t="s">
        <v>91</v>
      </c>
      <c r="P385" s="14">
        <f t="shared" si="44"/>
        <v>2019</v>
      </c>
      <c r="Q385">
        <v>1550556000</v>
      </c>
      <c r="R385" s="12">
        <f>(((Q385/60)/60)/24)+DATE(1970,1,1)</f>
        <v>43515.25</v>
      </c>
      <c r="S385">
        <f t="shared" si="46"/>
        <v>2</v>
      </c>
      <c r="T385" t="s">
        <v>91</v>
      </c>
      <c r="U385">
        <f t="shared" si="47"/>
        <v>2019</v>
      </c>
      <c r="V385" t="b">
        <v>0</v>
      </c>
      <c r="W385" t="b">
        <v>1</v>
      </c>
      <c r="X385" t="s">
        <v>33</v>
      </c>
      <c r="Y385" t="str" cm="1">
        <f t="array" ref="Y385:Z385">_xlfn.TEXTSPLIT(X385, "/")</f>
        <v>food</v>
      </c>
      <c r="Z385" t="str">
        <v>food trucks</v>
      </c>
    </row>
    <row r="386" spans="1:26" ht="15.6" x14ac:dyDescent="0.3">
      <c r="A386">
        <v>384</v>
      </c>
      <c r="B386" t="s">
        <v>846</v>
      </c>
      <c r="C386" s="3" t="s">
        <v>847</v>
      </c>
      <c r="D386" s="4">
        <v>114400</v>
      </c>
      <c r="E386" s="4">
        <v>196779</v>
      </c>
      <c r="F386" s="5">
        <f t="shared" si="50"/>
        <v>1.7200961538461539</v>
      </c>
      <c r="G386" t="s">
        <v>36</v>
      </c>
      <c r="H386">
        <v>4799</v>
      </c>
      <c r="I386" s="4">
        <f t="shared" si="48"/>
        <v>41.004167534903104</v>
      </c>
      <c r="J386" t="s">
        <v>37</v>
      </c>
      <c r="K386" t="s">
        <v>38</v>
      </c>
      <c r="L386">
        <v>1486706400</v>
      </c>
      <c r="M386" s="9">
        <f t="shared" si="49"/>
        <v>42776.25</v>
      </c>
      <c r="N386" s="14">
        <f t="shared" si="43"/>
        <v>2</v>
      </c>
      <c r="O386" s="14" t="s">
        <v>91</v>
      </c>
      <c r="P386" s="14">
        <f t="shared" si="44"/>
        <v>2017</v>
      </c>
      <c r="Q386">
        <v>1489039200</v>
      </c>
      <c r="R386" s="12">
        <f t="shared" ref="R386:R449" si="51">(((Q386/60)/60)/24)+DATE(1970,1,1)</f>
        <v>42803.25</v>
      </c>
      <c r="S386">
        <f t="shared" si="46"/>
        <v>3</v>
      </c>
      <c r="T386" t="s">
        <v>84</v>
      </c>
      <c r="U386">
        <f t="shared" si="47"/>
        <v>2017</v>
      </c>
      <c r="V386" t="b">
        <v>1</v>
      </c>
      <c r="W386" t="b">
        <v>1</v>
      </c>
      <c r="X386" t="s">
        <v>61</v>
      </c>
      <c r="Y386" t="str" cm="1">
        <f t="array" ref="Y386:Z386">_xlfn.TEXTSPLIT(X386, "/")</f>
        <v>film &amp; video</v>
      </c>
      <c r="Z386" t="str">
        <v>documentary</v>
      </c>
    </row>
    <row r="387" spans="1:26" ht="31.2" x14ac:dyDescent="0.3">
      <c r="A387">
        <v>385</v>
      </c>
      <c r="B387" t="s">
        <v>848</v>
      </c>
      <c r="C387" s="3" t="s">
        <v>849</v>
      </c>
      <c r="D387" s="4">
        <v>38900</v>
      </c>
      <c r="E387" s="4">
        <v>56859</v>
      </c>
      <c r="F387" s="5">
        <f t="shared" si="50"/>
        <v>1.4616709511568124</v>
      </c>
      <c r="G387" t="s">
        <v>36</v>
      </c>
      <c r="H387">
        <v>1137</v>
      </c>
      <c r="I387" s="4">
        <f t="shared" si="48"/>
        <v>50.007915567282325</v>
      </c>
      <c r="J387" t="s">
        <v>37</v>
      </c>
      <c r="K387" t="s">
        <v>38</v>
      </c>
      <c r="L387">
        <v>1553835600</v>
      </c>
      <c r="M387" s="9">
        <f t="shared" si="49"/>
        <v>43553.208333333328</v>
      </c>
      <c r="N387" s="14">
        <f t="shared" ref="N387:N450" si="52">MONTH(M387)</f>
        <v>3</v>
      </c>
      <c r="O387" s="14" t="s">
        <v>84</v>
      </c>
      <c r="P387" s="14">
        <f t="shared" ref="P387:P450" si="53">YEAR(M387)</f>
        <v>2019</v>
      </c>
      <c r="Q387">
        <v>1556600400</v>
      </c>
      <c r="R387" s="12">
        <f t="shared" si="51"/>
        <v>43585.208333333328</v>
      </c>
      <c r="S387">
        <f t="shared" ref="S387:S450" si="54">MONTH(R387)</f>
        <v>4</v>
      </c>
      <c r="T387" t="s">
        <v>85</v>
      </c>
      <c r="U387">
        <f t="shared" ref="U387:U450" si="55">YEAR(R387)</f>
        <v>2019</v>
      </c>
      <c r="V387" t="b">
        <v>0</v>
      </c>
      <c r="W387" t="b">
        <v>0</v>
      </c>
      <c r="X387" t="s">
        <v>92</v>
      </c>
      <c r="Y387" t="str" cm="1">
        <f t="array" ref="Y387:Z387">_xlfn.TEXTSPLIT(X387, "/")</f>
        <v>publishing</v>
      </c>
      <c r="Z387" t="str">
        <v>nonfiction</v>
      </c>
    </row>
    <row r="388" spans="1:26" ht="31.2" x14ac:dyDescent="0.3">
      <c r="A388">
        <v>386</v>
      </c>
      <c r="B388" t="s">
        <v>850</v>
      </c>
      <c r="C388" s="3" t="s">
        <v>851</v>
      </c>
      <c r="D388" s="4">
        <v>135500</v>
      </c>
      <c r="E388" s="4">
        <v>103554</v>
      </c>
      <c r="F388" s="5">
        <f t="shared" si="50"/>
        <v>0.76423616236162362</v>
      </c>
      <c r="G388" t="s">
        <v>28</v>
      </c>
      <c r="H388">
        <v>1068</v>
      </c>
      <c r="I388" s="4">
        <f t="shared" si="48"/>
        <v>96.960674157303373</v>
      </c>
      <c r="J388" t="s">
        <v>37</v>
      </c>
      <c r="K388" t="s">
        <v>38</v>
      </c>
      <c r="L388">
        <v>1277528400</v>
      </c>
      <c r="M388" s="9">
        <f t="shared" si="49"/>
        <v>40355.208333333336</v>
      </c>
      <c r="N388" s="14">
        <f t="shared" si="52"/>
        <v>6</v>
      </c>
      <c r="O388" s="14" t="s">
        <v>80</v>
      </c>
      <c r="P388" s="14">
        <f t="shared" si="53"/>
        <v>2010</v>
      </c>
      <c r="Q388">
        <v>1278565200</v>
      </c>
      <c r="R388" s="12">
        <f t="shared" si="51"/>
        <v>40367.208333333336</v>
      </c>
      <c r="S388">
        <f t="shared" si="54"/>
        <v>7</v>
      </c>
      <c r="T388" t="s">
        <v>103</v>
      </c>
      <c r="U388">
        <f t="shared" si="55"/>
        <v>2010</v>
      </c>
      <c r="V388" t="b">
        <v>0</v>
      </c>
      <c r="W388" t="b">
        <v>0</v>
      </c>
      <c r="X388" t="s">
        <v>52</v>
      </c>
      <c r="Y388" t="str" cm="1">
        <f t="array" ref="Y388:Z388">_xlfn.TEXTSPLIT(X388, "/")</f>
        <v>theater</v>
      </c>
      <c r="Z388" t="str">
        <v>plays</v>
      </c>
    </row>
    <row r="389" spans="1:26" ht="15.6" x14ac:dyDescent="0.3">
      <c r="A389">
        <v>387</v>
      </c>
      <c r="B389" t="s">
        <v>852</v>
      </c>
      <c r="C389" s="3" t="s">
        <v>853</v>
      </c>
      <c r="D389" s="4">
        <v>109000</v>
      </c>
      <c r="E389" s="4">
        <v>42795</v>
      </c>
      <c r="F389" s="5">
        <f t="shared" si="50"/>
        <v>0.39261467889908258</v>
      </c>
      <c r="G389" t="s">
        <v>28</v>
      </c>
      <c r="H389">
        <v>424</v>
      </c>
      <c r="I389" s="4">
        <f t="shared" si="48"/>
        <v>100.93160377358491</v>
      </c>
      <c r="J389" t="s">
        <v>37</v>
      </c>
      <c r="K389" t="s">
        <v>38</v>
      </c>
      <c r="L389">
        <v>1339477200</v>
      </c>
      <c r="M389" s="9">
        <f t="shared" si="49"/>
        <v>41072.208333333336</v>
      </c>
      <c r="N389" s="14">
        <f t="shared" si="52"/>
        <v>6</v>
      </c>
      <c r="O389" s="14" t="s">
        <v>80</v>
      </c>
      <c r="P389" s="14">
        <f t="shared" si="53"/>
        <v>2012</v>
      </c>
      <c r="Q389">
        <v>1339909200</v>
      </c>
      <c r="R389" s="12">
        <f t="shared" si="51"/>
        <v>41077.208333333336</v>
      </c>
      <c r="S389">
        <f t="shared" si="54"/>
        <v>6</v>
      </c>
      <c r="T389" t="s">
        <v>80</v>
      </c>
      <c r="U389">
        <f t="shared" si="55"/>
        <v>2012</v>
      </c>
      <c r="V389" t="b">
        <v>0</v>
      </c>
      <c r="W389" t="b">
        <v>0</v>
      </c>
      <c r="X389" t="s">
        <v>88</v>
      </c>
      <c r="Y389" t="str" cm="1">
        <f t="array" ref="Y389:Z389">_xlfn.TEXTSPLIT(X389, "/")</f>
        <v>technology</v>
      </c>
      <c r="Z389" t="str">
        <v>wearables</v>
      </c>
    </row>
    <row r="390" spans="1:26" ht="15.6" x14ac:dyDescent="0.3">
      <c r="A390">
        <v>388</v>
      </c>
      <c r="B390" t="s">
        <v>854</v>
      </c>
      <c r="C390" s="3" t="s">
        <v>855</v>
      </c>
      <c r="D390" s="4">
        <v>114800</v>
      </c>
      <c r="E390" s="4">
        <v>12938</v>
      </c>
      <c r="F390" s="5">
        <f t="shared" si="50"/>
        <v>0.11270034843205574</v>
      </c>
      <c r="G390" t="s">
        <v>98</v>
      </c>
      <c r="H390">
        <v>145</v>
      </c>
      <c r="I390" s="4">
        <f t="shared" si="48"/>
        <v>89.227586206896547</v>
      </c>
      <c r="J390" t="s">
        <v>124</v>
      </c>
      <c r="K390" t="s">
        <v>125</v>
      </c>
      <c r="L390">
        <v>1325656800</v>
      </c>
      <c r="M390" s="9">
        <f t="shared" si="49"/>
        <v>40912.25</v>
      </c>
      <c r="N390" s="14">
        <f t="shared" si="52"/>
        <v>1</v>
      </c>
      <c r="O390" s="14" t="s">
        <v>51</v>
      </c>
      <c r="P390" s="14">
        <f t="shared" si="53"/>
        <v>2012</v>
      </c>
      <c r="Q390">
        <v>1325829600</v>
      </c>
      <c r="R390" s="12">
        <f t="shared" si="51"/>
        <v>40914.25</v>
      </c>
      <c r="S390">
        <f t="shared" si="54"/>
        <v>1</v>
      </c>
      <c r="T390" t="s">
        <v>51</v>
      </c>
      <c r="U390">
        <f t="shared" si="55"/>
        <v>2012</v>
      </c>
      <c r="V390" t="b">
        <v>0</v>
      </c>
      <c r="W390" t="b">
        <v>0</v>
      </c>
      <c r="X390" t="s">
        <v>81</v>
      </c>
      <c r="Y390" t="str" cm="1">
        <f t="array" ref="Y390:Z390">_xlfn.TEXTSPLIT(X390, "/")</f>
        <v>music</v>
      </c>
      <c r="Z390" t="str">
        <v>indie rock</v>
      </c>
    </row>
    <row r="391" spans="1:26" ht="15.6" x14ac:dyDescent="0.3">
      <c r="A391">
        <v>389</v>
      </c>
      <c r="B391" t="s">
        <v>856</v>
      </c>
      <c r="C391" s="3" t="s">
        <v>857</v>
      </c>
      <c r="D391" s="4">
        <v>83000</v>
      </c>
      <c r="E391" s="4">
        <v>101352</v>
      </c>
      <c r="F391" s="5">
        <f t="shared" si="50"/>
        <v>1.2211084337349398</v>
      </c>
      <c r="G391" t="s">
        <v>36</v>
      </c>
      <c r="H391">
        <v>1152</v>
      </c>
      <c r="I391" s="4">
        <f t="shared" si="48"/>
        <v>87.979166666666671</v>
      </c>
      <c r="J391" t="s">
        <v>37</v>
      </c>
      <c r="K391" t="s">
        <v>38</v>
      </c>
      <c r="L391">
        <v>1288242000</v>
      </c>
      <c r="M391" s="9">
        <f t="shared" si="49"/>
        <v>40479.208333333336</v>
      </c>
      <c r="N391" s="14">
        <f t="shared" si="52"/>
        <v>10</v>
      </c>
      <c r="O391" s="14" t="s">
        <v>72</v>
      </c>
      <c r="P391" s="14">
        <f t="shared" si="53"/>
        <v>2010</v>
      </c>
      <c r="Q391">
        <v>1290578400</v>
      </c>
      <c r="R391" s="12">
        <f t="shared" si="51"/>
        <v>40506.25</v>
      </c>
      <c r="S391">
        <f t="shared" si="54"/>
        <v>11</v>
      </c>
      <c r="T391" t="s">
        <v>31</v>
      </c>
      <c r="U391">
        <f t="shared" si="55"/>
        <v>2010</v>
      </c>
      <c r="V391" t="b">
        <v>0</v>
      </c>
      <c r="W391" t="b">
        <v>0</v>
      </c>
      <c r="X391" t="s">
        <v>52</v>
      </c>
      <c r="Y391" t="str" cm="1">
        <f t="array" ref="Y391:Z391">_xlfn.TEXTSPLIT(X391, "/")</f>
        <v>theater</v>
      </c>
      <c r="Z391" t="str">
        <v>plays</v>
      </c>
    </row>
    <row r="392" spans="1:26" ht="15.6" x14ac:dyDescent="0.3">
      <c r="A392">
        <v>390</v>
      </c>
      <c r="B392" t="s">
        <v>858</v>
      </c>
      <c r="C392" s="3" t="s">
        <v>859</v>
      </c>
      <c r="D392" s="4">
        <v>2400</v>
      </c>
      <c r="E392" s="4">
        <v>4477</v>
      </c>
      <c r="F392" s="5">
        <f t="shared" si="50"/>
        <v>1.8654166666666667</v>
      </c>
      <c r="G392" t="s">
        <v>36</v>
      </c>
      <c r="H392">
        <v>50</v>
      </c>
      <c r="I392" s="4">
        <f t="shared" si="48"/>
        <v>89.54</v>
      </c>
      <c r="J392" t="s">
        <v>37</v>
      </c>
      <c r="K392" t="s">
        <v>38</v>
      </c>
      <c r="L392">
        <v>1379048400</v>
      </c>
      <c r="M392" s="9">
        <f t="shared" si="49"/>
        <v>41530.208333333336</v>
      </c>
      <c r="N392" s="14">
        <f t="shared" si="52"/>
        <v>9</v>
      </c>
      <c r="O392" s="14" t="s">
        <v>48</v>
      </c>
      <c r="P392" s="14">
        <f t="shared" si="53"/>
        <v>2013</v>
      </c>
      <c r="Q392">
        <v>1380344400</v>
      </c>
      <c r="R392" s="12">
        <f t="shared" si="51"/>
        <v>41545.208333333336</v>
      </c>
      <c r="S392">
        <f t="shared" si="54"/>
        <v>9</v>
      </c>
      <c r="T392" t="s">
        <v>48</v>
      </c>
      <c r="U392">
        <f t="shared" si="55"/>
        <v>2013</v>
      </c>
      <c r="V392" t="b">
        <v>0</v>
      </c>
      <c r="W392" t="b">
        <v>0</v>
      </c>
      <c r="X392" t="s">
        <v>148</v>
      </c>
      <c r="Y392" t="str" cm="1">
        <f t="array" ref="Y392:Z392">_xlfn.TEXTSPLIT(X392, "/")</f>
        <v>photography</v>
      </c>
      <c r="Z392" t="str">
        <v>photography books</v>
      </c>
    </row>
    <row r="393" spans="1:26" ht="15.6" x14ac:dyDescent="0.3">
      <c r="A393">
        <v>391</v>
      </c>
      <c r="B393" t="s">
        <v>860</v>
      </c>
      <c r="C393" s="3" t="s">
        <v>861</v>
      </c>
      <c r="D393" s="4">
        <v>60400</v>
      </c>
      <c r="E393" s="4">
        <v>4393</v>
      </c>
      <c r="F393" s="5">
        <f t="shared" si="50"/>
        <v>7.27317880794702E-2</v>
      </c>
      <c r="G393" t="s">
        <v>28</v>
      </c>
      <c r="H393">
        <v>151</v>
      </c>
      <c r="I393" s="4">
        <f t="shared" si="48"/>
        <v>29.09271523178808</v>
      </c>
      <c r="J393" t="s">
        <v>37</v>
      </c>
      <c r="K393" t="s">
        <v>38</v>
      </c>
      <c r="L393">
        <v>1389679200</v>
      </c>
      <c r="M393" s="9">
        <f t="shared" si="49"/>
        <v>41653.25</v>
      </c>
      <c r="N393" s="14">
        <f t="shared" si="52"/>
        <v>1</v>
      </c>
      <c r="O393" s="14" t="s">
        <v>51</v>
      </c>
      <c r="P393" s="14">
        <f t="shared" si="53"/>
        <v>2014</v>
      </c>
      <c r="Q393">
        <v>1389852000</v>
      </c>
      <c r="R393" s="12">
        <f t="shared" si="51"/>
        <v>41655.25</v>
      </c>
      <c r="S393">
        <f t="shared" si="54"/>
        <v>1</v>
      </c>
      <c r="T393" t="s">
        <v>51</v>
      </c>
      <c r="U393">
        <f t="shared" si="55"/>
        <v>2014</v>
      </c>
      <c r="V393" t="b">
        <v>0</v>
      </c>
      <c r="W393" t="b">
        <v>0</v>
      </c>
      <c r="X393" t="s">
        <v>92</v>
      </c>
      <c r="Y393" t="str" cm="1">
        <f t="array" ref="Y393:Z393">_xlfn.TEXTSPLIT(X393, "/")</f>
        <v>publishing</v>
      </c>
      <c r="Z393" t="str">
        <v>nonfiction</v>
      </c>
    </row>
    <row r="394" spans="1:26" ht="31.2" x14ac:dyDescent="0.3">
      <c r="A394">
        <v>392</v>
      </c>
      <c r="B394" t="s">
        <v>862</v>
      </c>
      <c r="C394" s="3" t="s">
        <v>863</v>
      </c>
      <c r="D394" s="4">
        <v>102900</v>
      </c>
      <c r="E394" s="4">
        <v>67546</v>
      </c>
      <c r="F394" s="5">
        <f t="shared" si="50"/>
        <v>0.65642371234207963</v>
      </c>
      <c r="G394" t="s">
        <v>28</v>
      </c>
      <c r="H394">
        <v>1608</v>
      </c>
      <c r="I394" s="4">
        <f t="shared" si="48"/>
        <v>42.006218905472636</v>
      </c>
      <c r="J394" t="s">
        <v>37</v>
      </c>
      <c r="K394" t="s">
        <v>38</v>
      </c>
      <c r="L394">
        <v>1294293600</v>
      </c>
      <c r="M394" s="9">
        <f t="shared" si="49"/>
        <v>40549.25</v>
      </c>
      <c r="N394" s="14">
        <f t="shared" si="52"/>
        <v>1</v>
      </c>
      <c r="O394" s="14" t="s">
        <v>51</v>
      </c>
      <c r="P394" s="14">
        <f t="shared" si="53"/>
        <v>2011</v>
      </c>
      <c r="Q394">
        <v>1294466400</v>
      </c>
      <c r="R394" s="12">
        <f t="shared" si="51"/>
        <v>40551.25</v>
      </c>
      <c r="S394">
        <f t="shared" si="54"/>
        <v>1</v>
      </c>
      <c r="T394" t="s">
        <v>51</v>
      </c>
      <c r="U394">
        <f t="shared" si="55"/>
        <v>2011</v>
      </c>
      <c r="V394" t="b">
        <v>0</v>
      </c>
      <c r="W394" t="b">
        <v>0</v>
      </c>
      <c r="X394" t="s">
        <v>88</v>
      </c>
      <c r="Y394" t="str" cm="1">
        <f t="array" ref="Y394:Z394">_xlfn.TEXTSPLIT(X394, "/")</f>
        <v>technology</v>
      </c>
      <c r="Z394" t="str">
        <v>wearables</v>
      </c>
    </row>
    <row r="395" spans="1:26" ht="15.6" x14ac:dyDescent="0.3">
      <c r="A395">
        <v>393</v>
      </c>
      <c r="B395" t="s">
        <v>864</v>
      </c>
      <c r="C395" s="3" t="s">
        <v>865</v>
      </c>
      <c r="D395" s="4">
        <v>62800</v>
      </c>
      <c r="E395" s="4">
        <v>143788</v>
      </c>
      <c r="F395" s="5">
        <f t="shared" si="50"/>
        <v>2.2896178343949045</v>
      </c>
      <c r="G395" t="s">
        <v>36</v>
      </c>
      <c r="H395">
        <v>3059</v>
      </c>
      <c r="I395" s="4">
        <f t="shared" si="48"/>
        <v>47.004903563255965</v>
      </c>
      <c r="J395" t="s">
        <v>29</v>
      </c>
      <c r="K395" t="s">
        <v>30</v>
      </c>
      <c r="L395">
        <v>1500267600</v>
      </c>
      <c r="M395" s="9">
        <f t="shared" si="49"/>
        <v>42933.208333333328</v>
      </c>
      <c r="N395" s="14">
        <f t="shared" si="52"/>
        <v>7</v>
      </c>
      <c r="O395" s="14" t="s">
        <v>103</v>
      </c>
      <c r="P395" s="14">
        <f t="shared" si="53"/>
        <v>2017</v>
      </c>
      <c r="Q395">
        <v>1500354000</v>
      </c>
      <c r="R395" s="12">
        <f t="shared" si="51"/>
        <v>42934.208333333328</v>
      </c>
      <c r="S395">
        <f t="shared" si="54"/>
        <v>7</v>
      </c>
      <c r="T395" t="s">
        <v>103</v>
      </c>
      <c r="U395">
        <f t="shared" si="55"/>
        <v>2017</v>
      </c>
      <c r="V395" t="b">
        <v>0</v>
      </c>
      <c r="W395" t="b">
        <v>0</v>
      </c>
      <c r="X395" t="s">
        <v>185</v>
      </c>
      <c r="Y395" t="str" cm="1">
        <f t="array" ref="Y395:Z395">_xlfn.TEXTSPLIT(X395, "/")</f>
        <v>music</v>
      </c>
      <c r="Z395" t="str">
        <v>jazz</v>
      </c>
    </row>
    <row r="396" spans="1:26" ht="15.6" x14ac:dyDescent="0.3">
      <c r="A396">
        <v>394</v>
      </c>
      <c r="B396" t="s">
        <v>866</v>
      </c>
      <c r="C396" s="3" t="s">
        <v>867</v>
      </c>
      <c r="D396" s="4">
        <v>800</v>
      </c>
      <c r="E396" s="4">
        <v>3755</v>
      </c>
      <c r="F396" s="5">
        <f t="shared" si="50"/>
        <v>4.6937499999999996</v>
      </c>
      <c r="G396" t="s">
        <v>36</v>
      </c>
      <c r="H396">
        <v>34</v>
      </c>
      <c r="I396" s="4">
        <f t="shared" si="48"/>
        <v>110.44117647058823</v>
      </c>
      <c r="J396" t="s">
        <v>37</v>
      </c>
      <c r="K396" t="s">
        <v>38</v>
      </c>
      <c r="L396">
        <v>1375074000</v>
      </c>
      <c r="M396" s="9">
        <f t="shared" si="49"/>
        <v>41484.208333333336</v>
      </c>
      <c r="N396" s="14">
        <f t="shared" si="52"/>
        <v>7</v>
      </c>
      <c r="O396" s="14" t="s">
        <v>103</v>
      </c>
      <c r="P396" s="14">
        <f t="shared" si="53"/>
        <v>2013</v>
      </c>
      <c r="Q396">
        <v>1375938000</v>
      </c>
      <c r="R396" s="12">
        <f t="shared" si="51"/>
        <v>41494.208333333336</v>
      </c>
      <c r="S396">
        <f t="shared" si="54"/>
        <v>8</v>
      </c>
      <c r="T396" t="s">
        <v>39</v>
      </c>
      <c r="U396">
        <f t="shared" si="55"/>
        <v>2013</v>
      </c>
      <c r="V396" t="b">
        <v>0</v>
      </c>
      <c r="W396" t="b">
        <v>1</v>
      </c>
      <c r="X396" t="s">
        <v>61</v>
      </c>
      <c r="Y396" t="str" cm="1">
        <f t="array" ref="Y396:Z396">_xlfn.TEXTSPLIT(X396, "/")</f>
        <v>film &amp; video</v>
      </c>
      <c r="Z396" t="str">
        <v>documentary</v>
      </c>
    </row>
    <row r="397" spans="1:26" ht="31.2" x14ac:dyDescent="0.3">
      <c r="A397">
        <v>395</v>
      </c>
      <c r="B397" t="s">
        <v>321</v>
      </c>
      <c r="C397" s="3" t="s">
        <v>868</v>
      </c>
      <c r="D397" s="4">
        <v>7100</v>
      </c>
      <c r="E397" s="4">
        <v>9238</v>
      </c>
      <c r="F397" s="5">
        <f t="shared" si="50"/>
        <v>1.3011267605633803</v>
      </c>
      <c r="G397" t="s">
        <v>36</v>
      </c>
      <c r="H397">
        <v>220</v>
      </c>
      <c r="I397" s="4">
        <f t="shared" si="48"/>
        <v>41.990909090909092</v>
      </c>
      <c r="J397" t="s">
        <v>37</v>
      </c>
      <c r="K397" t="s">
        <v>38</v>
      </c>
      <c r="L397">
        <v>1323324000</v>
      </c>
      <c r="M397" s="9">
        <f t="shared" si="49"/>
        <v>40885.25</v>
      </c>
      <c r="N397" s="14">
        <f t="shared" si="52"/>
        <v>12</v>
      </c>
      <c r="O397" s="14" t="s">
        <v>32</v>
      </c>
      <c r="P397" s="14">
        <f t="shared" si="53"/>
        <v>2011</v>
      </c>
      <c r="Q397">
        <v>1323410400</v>
      </c>
      <c r="R397" s="12">
        <f t="shared" si="51"/>
        <v>40886.25</v>
      </c>
      <c r="S397">
        <f t="shared" si="54"/>
        <v>12</v>
      </c>
      <c r="T397" t="s">
        <v>32</v>
      </c>
      <c r="U397">
        <f t="shared" si="55"/>
        <v>2011</v>
      </c>
      <c r="V397" t="b">
        <v>1</v>
      </c>
      <c r="W397" t="b">
        <v>0</v>
      </c>
      <c r="X397" t="s">
        <v>52</v>
      </c>
      <c r="Y397" t="str" cm="1">
        <f t="array" ref="Y397:Z397">_xlfn.TEXTSPLIT(X397, "/")</f>
        <v>theater</v>
      </c>
      <c r="Z397" t="str">
        <v>plays</v>
      </c>
    </row>
    <row r="398" spans="1:26" ht="15.6" x14ac:dyDescent="0.3">
      <c r="A398">
        <v>396</v>
      </c>
      <c r="B398" t="s">
        <v>869</v>
      </c>
      <c r="C398" s="3" t="s">
        <v>870</v>
      </c>
      <c r="D398" s="4">
        <v>46100</v>
      </c>
      <c r="E398" s="4">
        <v>77012</v>
      </c>
      <c r="F398" s="5">
        <f t="shared" si="50"/>
        <v>1.6705422993492407</v>
      </c>
      <c r="G398" t="s">
        <v>36</v>
      </c>
      <c r="H398">
        <v>1604</v>
      </c>
      <c r="I398" s="4">
        <f t="shared" ref="I398:I461" si="56">IFERROR(E398/H398,0)</f>
        <v>48.012468827930178</v>
      </c>
      <c r="J398" t="s">
        <v>43</v>
      </c>
      <c r="K398" t="s">
        <v>44</v>
      </c>
      <c r="L398">
        <v>1538715600</v>
      </c>
      <c r="M398" s="9">
        <f t="shared" si="49"/>
        <v>43378.208333333328</v>
      </c>
      <c r="N398" s="14">
        <f t="shared" si="52"/>
        <v>10</v>
      </c>
      <c r="O398" s="14" t="s">
        <v>72</v>
      </c>
      <c r="P398" s="14">
        <f t="shared" si="53"/>
        <v>2018</v>
      </c>
      <c r="Q398">
        <v>1539406800</v>
      </c>
      <c r="R398" s="12">
        <f t="shared" si="51"/>
        <v>43386.208333333328</v>
      </c>
      <c r="S398">
        <f t="shared" si="54"/>
        <v>10</v>
      </c>
      <c r="T398" t="s">
        <v>72</v>
      </c>
      <c r="U398">
        <f t="shared" si="55"/>
        <v>2018</v>
      </c>
      <c r="V398" t="b">
        <v>0</v>
      </c>
      <c r="W398" t="b">
        <v>0</v>
      </c>
      <c r="X398" t="s">
        <v>73</v>
      </c>
      <c r="Y398" t="str" cm="1">
        <f t="array" ref="Y398:Z398">_xlfn.TEXTSPLIT(X398, "/")</f>
        <v>film &amp; video</v>
      </c>
      <c r="Z398" t="str">
        <v>drama</v>
      </c>
    </row>
    <row r="399" spans="1:26" ht="15.6" x14ac:dyDescent="0.3">
      <c r="A399">
        <v>397</v>
      </c>
      <c r="B399" t="s">
        <v>871</v>
      </c>
      <c r="C399" s="3" t="s">
        <v>872</v>
      </c>
      <c r="D399" s="4">
        <v>8100</v>
      </c>
      <c r="E399" s="4">
        <v>14083</v>
      </c>
      <c r="F399" s="5">
        <f t="shared" si="50"/>
        <v>1.738641975308642</v>
      </c>
      <c r="G399" t="s">
        <v>36</v>
      </c>
      <c r="H399">
        <v>454</v>
      </c>
      <c r="I399" s="4">
        <f t="shared" si="56"/>
        <v>31.019823788546255</v>
      </c>
      <c r="J399" t="s">
        <v>37</v>
      </c>
      <c r="K399" t="s">
        <v>38</v>
      </c>
      <c r="L399">
        <v>1369285200</v>
      </c>
      <c r="M399" s="9">
        <f t="shared" si="49"/>
        <v>41417.208333333336</v>
      </c>
      <c r="N399" s="14">
        <f t="shared" si="52"/>
        <v>5</v>
      </c>
      <c r="O399" s="14" t="s">
        <v>114</v>
      </c>
      <c r="P399" s="14">
        <f t="shared" si="53"/>
        <v>2013</v>
      </c>
      <c r="Q399">
        <v>1369803600</v>
      </c>
      <c r="R399" s="12">
        <f t="shared" si="51"/>
        <v>41423.208333333336</v>
      </c>
      <c r="S399">
        <f t="shared" si="54"/>
        <v>5</v>
      </c>
      <c r="T399" t="s">
        <v>114</v>
      </c>
      <c r="U399">
        <f t="shared" si="55"/>
        <v>2013</v>
      </c>
      <c r="V399" t="b">
        <v>0</v>
      </c>
      <c r="W399" t="b">
        <v>0</v>
      </c>
      <c r="X399" t="s">
        <v>40</v>
      </c>
      <c r="Y399" t="str" cm="1">
        <f t="array" ref="Y399:Z399">_xlfn.TEXTSPLIT(X399, "/")</f>
        <v>music</v>
      </c>
      <c r="Z399" t="str">
        <v>rock</v>
      </c>
    </row>
    <row r="400" spans="1:26" ht="31.2" x14ac:dyDescent="0.3">
      <c r="A400">
        <v>398</v>
      </c>
      <c r="B400" t="s">
        <v>873</v>
      </c>
      <c r="C400" s="3" t="s">
        <v>874</v>
      </c>
      <c r="D400" s="4">
        <v>1700</v>
      </c>
      <c r="E400" s="4">
        <v>12202</v>
      </c>
      <c r="F400" s="5">
        <f t="shared" si="50"/>
        <v>7.1776470588235295</v>
      </c>
      <c r="G400" t="s">
        <v>36</v>
      </c>
      <c r="H400">
        <v>123</v>
      </c>
      <c r="I400" s="4">
        <f t="shared" si="56"/>
        <v>99.203252032520325</v>
      </c>
      <c r="J400" t="s">
        <v>133</v>
      </c>
      <c r="K400" t="s">
        <v>134</v>
      </c>
      <c r="L400">
        <v>1525755600</v>
      </c>
      <c r="M400" s="9">
        <f t="shared" si="49"/>
        <v>43228.208333333328</v>
      </c>
      <c r="N400" s="14">
        <f t="shared" si="52"/>
        <v>5</v>
      </c>
      <c r="O400" s="14" t="s">
        <v>114</v>
      </c>
      <c r="P400" s="14">
        <f t="shared" si="53"/>
        <v>2018</v>
      </c>
      <c r="Q400">
        <v>1525928400</v>
      </c>
      <c r="R400" s="12">
        <f t="shared" si="51"/>
        <v>43230.208333333328</v>
      </c>
      <c r="S400">
        <f t="shared" si="54"/>
        <v>5</v>
      </c>
      <c r="T400" t="s">
        <v>114</v>
      </c>
      <c r="U400">
        <f t="shared" si="55"/>
        <v>2018</v>
      </c>
      <c r="V400" t="b">
        <v>0</v>
      </c>
      <c r="W400" t="b">
        <v>1</v>
      </c>
      <c r="X400" t="s">
        <v>95</v>
      </c>
      <c r="Y400" t="str" cm="1">
        <f t="array" ref="Y400:Z400">_xlfn.TEXTSPLIT(X400, "/")</f>
        <v>film &amp; video</v>
      </c>
      <c r="Z400" t="str">
        <v>animation</v>
      </c>
    </row>
    <row r="401" spans="1:26" ht="15.6" x14ac:dyDescent="0.3">
      <c r="A401">
        <v>399</v>
      </c>
      <c r="B401" t="s">
        <v>875</v>
      </c>
      <c r="C401" s="3" t="s">
        <v>876</v>
      </c>
      <c r="D401" s="4">
        <v>97300</v>
      </c>
      <c r="E401" s="4">
        <v>62127</v>
      </c>
      <c r="F401" s="5">
        <f t="shared" si="50"/>
        <v>0.63850976361767731</v>
      </c>
      <c r="G401" t="s">
        <v>28</v>
      </c>
      <c r="H401">
        <v>941</v>
      </c>
      <c r="I401" s="4">
        <f t="shared" si="56"/>
        <v>66.022316684378325</v>
      </c>
      <c r="J401" t="s">
        <v>37</v>
      </c>
      <c r="K401" t="s">
        <v>38</v>
      </c>
      <c r="L401">
        <v>1296626400</v>
      </c>
      <c r="M401" s="9">
        <f t="shared" si="49"/>
        <v>40576.25</v>
      </c>
      <c r="N401" s="14">
        <f t="shared" si="52"/>
        <v>2</v>
      </c>
      <c r="O401" s="14" t="s">
        <v>91</v>
      </c>
      <c r="P401" s="14">
        <f t="shared" si="53"/>
        <v>2011</v>
      </c>
      <c r="Q401">
        <v>1297231200</v>
      </c>
      <c r="R401" s="12">
        <f t="shared" si="51"/>
        <v>40583.25</v>
      </c>
      <c r="S401">
        <f t="shared" si="54"/>
        <v>2</v>
      </c>
      <c r="T401" t="s">
        <v>91</v>
      </c>
      <c r="U401">
        <f t="shared" si="55"/>
        <v>2011</v>
      </c>
      <c r="V401" t="b">
        <v>0</v>
      </c>
      <c r="W401" t="b">
        <v>0</v>
      </c>
      <c r="X401" t="s">
        <v>81</v>
      </c>
      <c r="Y401" t="str" cm="1">
        <f t="array" ref="Y401:Z401">_xlfn.TEXTSPLIT(X401, "/")</f>
        <v>music</v>
      </c>
      <c r="Z401" t="str">
        <v>indie rock</v>
      </c>
    </row>
    <row r="402" spans="1:26" ht="31.2" x14ac:dyDescent="0.3">
      <c r="A402">
        <v>400</v>
      </c>
      <c r="B402" t="s">
        <v>877</v>
      </c>
      <c r="C402" s="3" t="s">
        <v>878</v>
      </c>
      <c r="D402" s="4">
        <v>100</v>
      </c>
      <c r="E402" s="4">
        <v>2</v>
      </c>
      <c r="F402" s="5">
        <f t="shared" si="50"/>
        <v>0.02</v>
      </c>
      <c r="G402" t="s">
        <v>28</v>
      </c>
      <c r="H402">
        <v>1</v>
      </c>
      <c r="I402" s="4">
        <f t="shared" si="56"/>
        <v>2</v>
      </c>
      <c r="J402" t="s">
        <v>37</v>
      </c>
      <c r="K402" t="s">
        <v>38</v>
      </c>
      <c r="L402">
        <v>1376629200</v>
      </c>
      <c r="M402" s="9">
        <f t="shared" si="49"/>
        <v>41502.208333333336</v>
      </c>
      <c r="N402" s="14">
        <f t="shared" si="52"/>
        <v>8</v>
      </c>
      <c r="O402" s="14" t="s">
        <v>39</v>
      </c>
      <c r="P402" s="14">
        <f t="shared" si="53"/>
        <v>2013</v>
      </c>
      <c r="Q402">
        <v>1378530000</v>
      </c>
      <c r="R402" s="12">
        <f t="shared" si="51"/>
        <v>41524.208333333336</v>
      </c>
      <c r="S402">
        <f t="shared" si="54"/>
        <v>9</v>
      </c>
      <c r="T402" t="s">
        <v>48</v>
      </c>
      <c r="U402">
        <f t="shared" si="55"/>
        <v>2013</v>
      </c>
      <c r="V402" t="b">
        <v>0</v>
      </c>
      <c r="W402" t="b">
        <v>1</v>
      </c>
      <c r="X402" t="s">
        <v>148</v>
      </c>
      <c r="Y402" t="str" cm="1">
        <f t="array" ref="Y402:Z402">_xlfn.TEXTSPLIT(X402, "/")</f>
        <v>photography</v>
      </c>
      <c r="Z402" t="str">
        <v>photography books</v>
      </c>
    </row>
    <row r="403" spans="1:26" ht="15.6" x14ac:dyDescent="0.3">
      <c r="A403">
        <v>401</v>
      </c>
      <c r="B403" t="s">
        <v>879</v>
      </c>
      <c r="C403" s="3" t="s">
        <v>880</v>
      </c>
      <c r="D403" s="4">
        <v>900</v>
      </c>
      <c r="E403" s="4">
        <v>13772</v>
      </c>
      <c r="F403" s="5">
        <f t="shared" si="50"/>
        <v>15.302222222222222</v>
      </c>
      <c r="G403" t="s">
        <v>36</v>
      </c>
      <c r="H403">
        <v>299</v>
      </c>
      <c r="I403" s="4">
        <f t="shared" si="56"/>
        <v>46.060200668896321</v>
      </c>
      <c r="J403" t="s">
        <v>37</v>
      </c>
      <c r="K403" t="s">
        <v>38</v>
      </c>
      <c r="L403">
        <v>1572152400</v>
      </c>
      <c r="M403" s="9">
        <f t="shared" si="49"/>
        <v>43765.208333333328</v>
      </c>
      <c r="N403" s="14">
        <f t="shared" si="52"/>
        <v>10</v>
      </c>
      <c r="O403" s="14" t="s">
        <v>72</v>
      </c>
      <c r="P403" s="14">
        <f t="shared" si="53"/>
        <v>2019</v>
      </c>
      <c r="Q403">
        <v>1572152400</v>
      </c>
      <c r="R403" s="12">
        <f t="shared" si="51"/>
        <v>43765.208333333328</v>
      </c>
      <c r="S403">
        <f t="shared" si="54"/>
        <v>10</v>
      </c>
      <c r="T403" t="s">
        <v>72</v>
      </c>
      <c r="U403">
        <f t="shared" si="55"/>
        <v>2019</v>
      </c>
      <c r="V403" t="b">
        <v>0</v>
      </c>
      <c r="W403" t="b">
        <v>0</v>
      </c>
      <c r="X403" t="s">
        <v>52</v>
      </c>
      <c r="Y403" t="str" cm="1">
        <f t="array" ref="Y403:Z403">_xlfn.TEXTSPLIT(X403, "/")</f>
        <v>theater</v>
      </c>
      <c r="Z403" t="str">
        <v>plays</v>
      </c>
    </row>
    <row r="404" spans="1:26" ht="15.6" x14ac:dyDescent="0.3">
      <c r="A404">
        <v>402</v>
      </c>
      <c r="B404" t="s">
        <v>881</v>
      </c>
      <c r="C404" s="3" t="s">
        <v>882</v>
      </c>
      <c r="D404" s="4">
        <v>7300</v>
      </c>
      <c r="E404" s="4">
        <v>2946</v>
      </c>
      <c r="F404" s="5">
        <f t="shared" si="50"/>
        <v>0.40356164383561643</v>
      </c>
      <c r="G404" t="s">
        <v>28</v>
      </c>
      <c r="H404">
        <v>40</v>
      </c>
      <c r="I404" s="4">
        <f t="shared" si="56"/>
        <v>73.650000000000006</v>
      </c>
      <c r="J404" t="s">
        <v>37</v>
      </c>
      <c r="K404" t="s">
        <v>38</v>
      </c>
      <c r="L404">
        <v>1325829600</v>
      </c>
      <c r="M404" s="9">
        <f t="shared" si="49"/>
        <v>40914.25</v>
      </c>
      <c r="N404" s="14">
        <f t="shared" si="52"/>
        <v>1</v>
      </c>
      <c r="O404" s="14" t="s">
        <v>51</v>
      </c>
      <c r="P404" s="14">
        <f t="shared" si="53"/>
        <v>2012</v>
      </c>
      <c r="Q404">
        <v>1329890400</v>
      </c>
      <c r="R404" s="12">
        <f t="shared" si="51"/>
        <v>40961.25</v>
      </c>
      <c r="S404">
        <f t="shared" si="54"/>
        <v>2</v>
      </c>
      <c r="T404" t="s">
        <v>91</v>
      </c>
      <c r="U404">
        <f t="shared" si="55"/>
        <v>2012</v>
      </c>
      <c r="V404" t="b">
        <v>0</v>
      </c>
      <c r="W404" t="b">
        <v>1</v>
      </c>
      <c r="X404" t="s">
        <v>126</v>
      </c>
      <c r="Y404" t="str" cm="1">
        <f t="array" ref="Y404:Z404">_xlfn.TEXTSPLIT(X404, "/")</f>
        <v>film &amp; video</v>
      </c>
      <c r="Z404" t="str">
        <v>shorts</v>
      </c>
    </row>
    <row r="405" spans="1:26" ht="15.6" x14ac:dyDescent="0.3">
      <c r="A405">
        <v>403</v>
      </c>
      <c r="B405" t="s">
        <v>883</v>
      </c>
      <c r="C405" s="3" t="s">
        <v>884</v>
      </c>
      <c r="D405" s="4">
        <v>195800</v>
      </c>
      <c r="E405" s="4">
        <v>168820</v>
      </c>
      <c r="F405" s="5">
        <f t="shared" si="50"/>
        <v>0.86220633299284988</v>
      </c>
      <c r="G405" t="s">
        <v>28</v>
      </c>
      <c r="H405">
        <v>3015</v>
      </c>
      <c r="I405" s="4">
        <f t="shared" si="56"/>
        <v>55.99336650082919</v>
      </c>
      <c r="J405" t="s">
        <v>29</v>
      </c>
      <c r="K405" t="s">
        <v>30</v>
      </c>
      <c r="L405">
        <v>1273640400</v>
      </c>
      <c r="M405" s="9">
        <f t="shared" si="49"/>
        <v>40310.208333333336</v>
      </c>
      <c r="N405" s="14">
        <f t="shared" si="52"/>
        <v>5</v>
      </c>
      <c r="O405" s="14" t="s">
        <v>114</v>
      </c>
      <c r="P405" s="14">
        <f t="shared" si="53"/>
        <v>2010</v>
      </c>
      <c r="Q405">
        <v>1276750800</v>
      </c>
      <c r="R405" s="12">
        <f t="shared" si="51"/>
        <v>40346.208333333336</v>
      </c>
      <c r="S405">
        <f t="shared" si="54"/>
        <v>6</v>
      </c>
      <c r="T405" t="s">
        <v>80</v>
      </c>
      <c r="U405">
        <f t="shared" si="55"/>
        <v>2010</v>
      </c>
      <c r="V405" t="b">
        <v>0</v>
      </c>
      <c r="W405" t="b">
        <v>1</v>
      </c>
      <c r="X405" t="s">
        <v>52</v>
      </c>
      <c r="Y405" t="str" cm="1">
        <f t="array" ref="Y405:Z405">_xlfn.TEXTSPLIT(X405, "/")</f>
        <v>theater</v>
      </c>
      <c r="Z405" t="str">
        <v>plays</v>
      </c>
    </row>
    <row r="406" spans="1:26" ht="15.6" x14ac:dyDescent="0.3">
      <c r="A406">
        <v>404</v>
      </c>
      <c r="B406" t="s">
        <v>885</v>
      </c>
      <c r="C406" s="3" t="s">
        <v>886</v>
      </c>
      <c r="D406" s="4">
        <v>48900</v>
      </c>
      <c r="E406" s="4">
        <v>154321</v>
      </c>
      <c r="F406" s="5">
        <f t="shared" si="50"/>
        <v>3.1558486707566464</v>
      </c>
      <c r="G406" t="s">
        <v>36</v>
      </c>
      <c r="H406">
        <v>2237</v>
      </c>
      <c r="I406" s="4">
        <f t="shared" si="56"/>
        <v>68.985695127402778</v>
      </c>
      <c r="J406" t="s">
        <v>37</v>
      </c>
      <c r="K406" t="s">
        <v>38</v>
      </c>
      <c r="L406">
        <v>1510639200</v>
      </c>
      <c r="M406" s="9">
        <f t="shared" si="49"/>
        <v>43053.25</v>
      </c>
      <c r="N406" s="14">
        <f t="shared" si="52"/>
        <v>11</v>
      </c>
      <c r="O406" s="14" t="s">
        <v>31</v>
      </c>
      <c r="P406" s="14">
        <f t="shared" si="53"/>
        <v>2017</v>
      </c>
      <c r="Q406">
        <v>1510898400</v>
      </c>
      <c r="R406" s="12">
        <f t="shared" si="51"/>
        <v>43056.25</v>
      </c>
      <c r="S406">
        <f t="shared" si="54"/>
        <v>11</v>
      </c>
      <c r="T406" t="s">
        <v>31</v>
      </c>
      <c r="U406">
        <f t="shared" si="55"/>
        <v>2017</v>
      </c>
      <c r="V406" t="b">
        <v>0</v>
      </c>
      <c r="W406" t="b">
        <v>0</v>
      </c>
      <c r="X406" t="s">
        <v>52</v>
      </c>
      <c r="Y406" t="str" cm="1">
        <f t="array" ref="Y406:Z406">_xlfn.TEXTSPLIT(X406, "/")</f>
        <v>theater</v>
      </c>
      <c r="Z406" t="str">
        <v>plays</v>
      </c>
    </row>
    <row r="407" spans="1:26" ht="15.6" x14ac:dyDescent="0.3">
      <c r="A407">
        <v>405</v>
      </c>
      <c r="B407" t="s">
        <v>887</v>
      </c>
      <c r="C407" s="3" t="s">
        <v>888</v>
      </c>
      <c r="D407" s="4">
        <v>29600</v>
      </c>
      <c r="E407" s="4">
        <v>26527</v>
      </c>
      <c r="F407" s="5">
        <f t="shared" si="50"/>
        <v>0.89618243243243245</v>
      </c>
      <c r="G407" t="s">
        <v>28</v>
      </c>
      <c r="H407">
        <v>435</v>
      </c>
      <c r="I407" s="4">
        <f t="shared" si="56"/>
        <v>60.981609195402299</v>
      </c>
      <c r="J407" t="s">
        <v>37</v>
      </c>
      <c r="K407" t="s">
        <v>38</v>
      </c>
      <c r="L407">
        <v>1528088400</v>
      </c>
      <c r="M407" s="9">
        <f t="shared" si="49"/>
        <v>43255.208333333328</v>
      </c>
      <c r="N407" s="14">
        <f t="shared" si="52"/>
        <v>6</v>
      </c>
      <c r="O407" s="14" t="s">
        <v>80</v>
      </c>
      <c r="P407" s="14">
        <f t="shared" si="53"/>
        <v>2018</v>
      </c>
      <c r="Q407">
        <v>1532408400</v>
      </c>
      <c r="R407" s="12">
        <f t="shared" si="51"/>
        <v>43305.208333333328</v>
      </c>
      <c r="S407">
        <f t="shared" si="54"/>
        <v>7</v>
      </c>
      <c r="T407" t="s">
        <v>103</v>
      </c>
      <c r="U407">
        <f t="shared" si="55"/>
        <v>2018</v>
      </c>
      <c r="V407" t="b">
        <v>0</v>
      </c>
      <c r="W407" t="b">
        <v>0</v>
      </c>
      <c r="X407" t="s">
        <v>52</v>
      </c>
      <c r="Y407" t="str" cm="1">
        <f t="array" ref="Y407:Z407">_xlfn.TEXTSPLIT(X407, "/")</f>
        <v>theater</v>
      </c>
      <c r="Z407" t="str">
        <v>plays</v>
      </c>
    </row>
    <row r="408" spans="1:26" ht="31.2" x14ac:dyDescent="0.3">
      <c r="A408">
        <v>406</v>
      </c>
      <c r="B408" t="s">
        <v>889</v>
      </c>
      <c r="C408" s="3" t="s">
        <v>890</v>
      </c>
      <c r="D408" s="4">
        <v>39300</v>
      </c>
      <c r="E408" s="4">
        <v>71583</v>
      </c>
      <c r="F408" s="5">
        <f t="shared" si="50"/>
        <v>1.8214503816793892</v>
      </c>
      <c r="G408" t="s">
        <v>36</v>
      </c>
      <c r="H408">
        <v>645</v>
      </c>
      <c r="I408" s="4">
        <f t="shared" si="56"/>
        <v>110.98139534883721</v>
      </c>
      <c r="J408" t="s">
        <v>37</v>
      </c>
      <c r="K408" t="s">
        <v>38</v>
      </c>
      <c r="L408">
        <v>1359525600</v>
      </c>
      <c r="M408" s="9">
        <f t="shared" si="49"/>
        <v>41304.25</v>
      </c>
      <c r="N408" s="14">
        <f t="shared" si="52"/>
        <v>1</v>
      </c>
      <c r="O408" s="14" t="s">
        <v>51</v>
      </c>
      <c r="P408" s="14">
        <f t="shared" si="53"/>
        <v>2013</v>
      </c>
      <c r="Q408">
        <v>1360562400</v>
      </c>
      <c r="R408" s="12">
        <f t="shared" si="51"/>
        <v>41316.25</v>
      </c>
      <c r="S408">
        <f t="shared" si="54"/>
        <v>2</v>
      </c>
      <c r="T408" t="s">
        <v>91</v>
      </c>
      <c r="U408">
        <f t="shared" si="55"/>
        <v>2013</v>
      </c>
      <c r="V408" t="b">
        <v>1</v>
      </c>
      <c r="W408" t="b">
        <v>0</v>
      </c>
      <c r="X408" t="s">
        <v>61</v>
      </c>
      <c r="Y408" t="str" cm="1">
        <f t="array" ref="Y408:Z408">_xlfn.TEXTSPLIT(X408, "/")</f>
        <v>film &amp; video</v>
      </c>
      <c r="Z408" t="str">
        <v>documentary</v>
      </c>
    </row>
    <row r="409" spans="1:26" ht="15.6" x14ac:dyDescent="0.3">
      <c r="A409">
        <v>407</v>
      </c>
      <c r="B409" t="s">
        <v>891</v>
      </c>
      <c r="C409" s="3" t="s">
        <v>892</v>
      </c>
      <c r="D409" s="4">
        <v>3400</v>
      </c>
      <c r="E409" s="4">
        <v>12100</v>
      </c>
      <c r="F409" s="5">
        <f t="shared" si="50"/>
        <v>3.5588235294117645</v>
      </c>
      <c r="G409" t="s">
        <v>36</v>
      </c>
      <c r="H409">
        <v>484</v>
      </c>
      <c r="I409" s="4">
        <f t="shared" si="56"/>
        <v>25</v>
      </c>
      <c r="J409" t="s">
        <v>55</v>
      </c>
      <c r="K409" t="s">
        <v>56</v>
      </c>
      <c r="L409">
        <v>1570942800</v>
      </c>
      <c r="M409" s="9">
        <f t="shared" si="49"/>
        <v>43751.208333333328</v>
      </c>
      <c r="N409" s="14">
        <f t="shared" si="52"/>
        <v>10</v>
      </c>
      <c r="O409" s="14" t="s">
        <v>72</v>
      </c>
      <c r="P409" s="14">
        <f t="shared" si="53"/>
        <v>2019</v>
      </c>
      <c r="Q409">
        <v>1571547600</v>
      </c>
      <c r="R409" s="12">
        <f t="shared" si="51"/>
        <v>43758.208333333328</v>
      </c>
      <c r="S409">
        <f t="shared" si="54"/>
        <v>10</v>
      </c>
      <c r="T409" t="s">
        <v>72</v>
      </c>
      <c r="U409">
        <f t="shared" si="55"/>
        <v>2019</v>
      </c>
      <c r="V409" t="b">
        <v>0</v>
      </c>
      <c r="W409" t="b">
        <v>0</v>
      </c>
      <c r="X409" t="s">
        <v>52</v>
      </c>
      <c r="Y409" t="str" cm="1">
        <f t="array" ref="Y409:Z409">_xlfn.TEXTSPLIT(X409, "/")</f>
        <v>theater</v>
      </c>
      <c r="Z409" t="str">
        <v>plays</v>
      </c>
    </row>
    <row r="410" spans="1:26" ht="15.6" x14ac:dyDescent="0.3">
      <c r="A410">
        <v>408</v>
      </c>
      <c r="B410" t="s">
        <v>893</v>
      </c>
      <c r="C410" s="3" t="s">
        <v>894</v>
      </c>
      <c r="D410" s="4">
        <v>9200</v>
      </c>
      <c r="E410" s="4">
        <v>12129</v>
      </c>
      <c r="F410" s="5">
        <f t="shared" si="50"/>
        <v>1.3183695652173912</v>
      </c>
      <c r="G410" t="s">
        <v>36</v>
      </c>
      <c r="H410">
        <v>154</v>
      </c>
      <c r="I410" s="4">
        <f t="shared" si="56"/>
        <v>78.759740259740255</v>
      </c>
      <c r="J410" t="s">
        <v>29</v>
      </c>
      <c r="K410" t="s">
        <v>30</v>
      </c>
      <c r="L410">
        <v>1466398800</v>
      </c>
      <c r="M410" s="9">
        <f t="shared" si="49"/>
        <v>42541.208333333328</v>
      </c>
      <c r="N410" s="14">
        <f t="shared" si="52"/>
        <v>6</v>
      </c>
      <c r="O410" s="14" t="s">
        <v>80</v>
      </c>
      <c r="P410" s="14">
        <f t="shared" si="53"/>
        <v>2016</v>
      </c>
      <c r="Q410">
        <v>1468126800</v>
      </c>
      <c r="R410" s="12">
        <f t="shared" si="51"/>
        <v>42561.208333333328</v>
      </c>
      <c r="S410">
        <f t="shared" si="54"/>
        <v>7</v>
      </c>
      <c r="T410" t="s">
        <v>103</v>
      </c>
      <c r="U410">
        <f t="shared" si="55"/>
        <v>2016</v>
      </c>
      <c r="V410" t="b">
        <v>0</v>
      </c>
      <c r="W410" t="b">
        <v>0</v>
      </c>
      <c r="X410" t="s">
        <v>61</v>
      </c>
      <c r="Y410" t="str" cm="1">
        <f t="array" ref="Y410:Z410">_xlfn.TEXTSPLIT(X410, "/")</f>
        <v>film &amp; video</v>
      </c>
      <c r="Z410" t="str">
        <v>documentary</v>
      </c>
    </row>
    <row r="411" spans="1:26" ht="15.6" x14ac:dyDescent="0.3">
      <c r="A411">
        <v>409</v>
      </c>
      <c r="B411" t="s">
        <v>269</v>
      </c>
      <c r="C411" s="3" t="s">
        <v>895</v>
      </c>
      <c r="D411" s="4">
        <v>135600</v>
      </c>
      <c r="E411" s="4">
        <v>62804</v>
      </c>
      <c r="F411" s="5">
        <f t="shared" si="50"/>
        <v>0.46315634218289087</v>
      </c>
      <c r="G411" t="s">
        <v>28</v>
      </c>
      <c r="H411">
        <v>714</v>
      </c>
      <c r="I411" s="4">
        <f t="shared" si="56"/>
        <v>87.960784313725483</v>
      </c>
      <c r="J411" t="s">
        <v>37</v>
      </c>
      <c r="K411" t="s">
        <v>38</v>
      </c>
      <c r="L411">
        <v>1492491600</v>
      </c>
      <c r="M411" s="9">
        <f t="shared" si="49"/>
        <v>42843.208333333328</v>
      </c>
      <c r="N411" s="14">
        <f t="shared" si="52"/>
        <v>4</v>
      </c>
      <c r="O411" s="14" t="s">
        <v>85</v>
      </c>
      <c r="P411" s="14">
        <f t="shared" si="53"/>
        <v>2017</v>
      </c>
      <c r="Q411">
        <v>1492837200</v>
      </c>
      <c r="R411" s="12">
        <f t="shared" si="51"/>
        <v>42847.208333333328</v>
      </c>
      <c r="S411">
        <f t="shared" si="54"/>
        <v>4</v>
      </c>
      <c r="T411" t="s">
        <v>85</v>
      </c>
      <c r="U411">
        <f t="shared" si="55"/>
        <v>2017</v>
      </c>
      <c r="V411" t="b">
        <v>0</v>
      </c>
      <c r="W411" t="b">
        <v>0</v>
      </c>
      <c r="X411" t="s">
        <v>40</v>
      </c>
      <c r="Y411" t="str" cm="1">
        <f t="array" ref="Y411:Z411">_xlfn.TEXTSPLIT(X411, "/")</f>
        <v>music</v>
      </c>
      <c r="Z411" t="str">
        <v>rock</v>
      </c>
    </row>
    <row r="412" spans="1:26" ht="15.6" x14ac:dyDescent="0.3">
      <c r="A412">
        <v>410</v>
      </c>
      <c r="B412" t="s">
        <v>896</v>
      </c>
      <c r="C412" s="3" t="s">
        <v>897</v>
      </c>
      <c r="D412" s="4">
        <v>153700</v>
      </c>
      <c r="E412" s="4">
        <v>55536</v>
      </c>
      <c r="F412" s="5">
        <f t="shared" si="50"/>
        <v>0.36132726089785294</v>
      </c>
      <c r="G412" t="s">
        <v>66</v>
      </c>
      <c r="H412">
        <v>1111</v>
      </c>
      <c r="I412" s="4">
        <f t="shared" si="56"/>
        <v>49.987398739873989</v>
      </c>
      <c r="J412" t="s">
        <v>37</v>
      </c>
      <c r="K412" t="s">
        <v>38</v>
      </c>
      <c r="L412">
        <v>1430197200</v>
      </c>
      <c r="M412" s="9">
        <f t="shared" si="49"/>
        <v>42122.208333333328</v>
      </c>
      <c r="N412" s="14">
        <f t="shared" si="52"/>
        <v>4</v>
      </c>
      <c r="O412" s="14" t="s">
        <v>85</v>
      </c>
      <c r="P412" s="14">
        <f t="shared" si="53"/>
        <v>2015</v>
      </c>
      <c r="Q412">
        <v>1430197200</v>
      </c>
      <c r="R412" s="12">
        <f t="shared" si="51"/>
        <v>42122.208333333328</v>
      </c>
      <c r="S412">
        <f t="shared" si="54"/>
        <v>4</v>
      </c>
      <c r="T412" t="s">
        <v>85</v>
      </c>
      <c r="U412">
        <f t="shared" si="55"/>
        <v>2015</v>
      </c>
      <c r="V412" t="b">
        <v>0</v>
      </c>
      <c r="W412" t="b">
        <v>0</v>
      </c>
      <c r="X412" t="s">
        <v>318</v>
      </c>
      <c r="Y412" t="str" cm="1">
        <f t="array" ref="Y412:Z412">_xlfn.TEXTSPLIT(X412, "/")</f>
        <v>games</v>
      </c>
      <c r="Z412" t="str">
        <v>mobile games</v>
      </c>
    </row>
    <row r="413" spans="1:26" ht="15.6" x14ac:dyDescent="0.3">
      <c r="A413">
        <v>411</v>
      </c>
      <c r="B413" t="s">
        <v>898</v>
      </c>
      <c r="C413" s="3" t="s">
        <v>899</v>
      </c>
      <c r="D413" s="4">
        <v>7800</v>
      </c>
      <c r="E413" s="4">
        <v>8161</v>
      </c>
      <c r="F413" s="5">
        <f t="shared" si="50"/>
        <v>1.0462820512820512</v>
      </c>
      <c r="G413" t="s">
        <v>36</v>
      </c>
      <c r="H413">
        <v>82</v>
      </c>
      <c r="I413" s="4">
        <f t="shared" si="56"/>
        <v>99.524390243902445</v>
      </c>
      <c r="J413" t="s">
        <v>37</v>
      </c>
      <c r="K413" t="s">
        <v>38</v>
      </c>
      <c r="L413">
        <v>1496034000</v>
      </c>
      <c r="M413" s="9">
        <f t="shared" si="49"/>
        <v>42884.208333333328</v>
      </c>
      <c r="N413" s="14">
        <f t="shared" si="52"/>
        <v>5</v>
      </c>
      <c r="O413" s="14" t="s">
        <v>114</v>
      </c>
      <c r="P413" s="14">
        <f t="shared" si="53"/>
        <v>2017</v>
      </c>
      <c r="Q413">
        <v>1496206800</v>
      </c>
      <c r="R413" s="12">
        <f t="shared" si="51"/>
        <v>42886.208333333328</v>
      </c>
      <c r="S413">
        <f t="shared" si="54"/>
        <v>5</v>
      </c>
      <c r="T413" t="s">
        <v>114</v>
      </c>
      <c r="U413">
        <f t="shared" si="55"/>
        <v>2017</v>
      </c>
      <c r="V413" t="b">
        <v>0</v>
      </c>
      <c r="W413" t="b">
        <v>0</v>
      </c>
      <c r="X413" t="s">
        <v>52</v>
      </c>
      <c r="Y413" t="str" cm="1">
        <f t="array" ref="Y413:Z413">_xlfn.TEXTSPLIT(X413, "/")</f>
        <v>theater</v>
      </c>
      <c r="Z413" t="str">
        <v>plays</v>
      </c>
    </row>
    <row r="414" spans="1:26" ht="15.6" x14ac:dyDescent="0.3">
      <c r="A414">
        <v>412</v>
      </c>
      <c r="B414" t="s">
        <v>900</v>
      </c>
      <c r="C414" s="3" t="s">
        <v>901</v>
      </c>
      <c r="D414" s="4">
        <v>2100</v>
      </c>
      <c r="E414" s="4">
        <v>14046</v>
      </c>
      <c r="F414" s="5">
        <f t="shared" si="50"/>
        <v>6.6885714285714286</v>
      </c>
      <c r="G414" t="s">
        <v>36</v>
      </c>
      <c r="H414">
        <v>134</v>
      </c>
      <c r="I414" s="4">
        <f t="shared" si="56"/>
        <v>104.82089552238806</v>
      </c>
      <c r="J414" t="s">
        <v>37</v>
      </c>
      <c r="K414" t="s">
        <v>38</v>
      </c>
      <c r="L414">
        <v>1388728800</v>
      </c>
      <c r="M414" s="9">
        <f t="shared" si="49"/>
        <v>41642.25</v>
      </c>
      <c r="N414" s="14">
        <f t="shared" si="52"/>
        <v>1</v>
      </c>
      <c r="O414" s="14" t="s">
        <v>51</v>
      </c>
      <c r="P414" s="14">
        <f t="shared" si="53"/>
        <v>2014</v>
      </c>
      <c r="Q414">
        <v>1389592800</v>
      </c>
      <c r="R414" s="12">
        <f t="shared" si="51"/>
        <v>41652.25</v>
      </c>
      <c r="S414">
        <f t="shared" si="54"/>
        <v>1</v>
      </c>
      <c r="T414" t="s">
        <v>51</v>
      </c>
      <c r="U414">
        <f t="shared" si="55"/>
        <v>2014</v>
      </c>
      <c r="V414" t="b">
        <v>0</v>
      </c>
      <c r="W414" t="b">
        <v>0</v>
      </c>
      <c r="X414" t="s">
        <v>145</v>
      </c>
      <c r="Y414" t="str" cm="1">
        <f t="array" ref="Y414:Z414">_xlfn.TEXTSPLIT(X414, "/")</f>
        <v>publishing</v>
      </c>
      <c r="Z414" t="str">
        <v>fiction</v>
      </c>
    </row>
    <row r="415" spans="1:26" ht="15.6" x14ac:dyDescent="0.3">
      <c r="A415">
        <v>413</v>
      </c>
      <c r="B415" t="s">
        <v>902</v>
      </c>
      <c r="C415" s="3" t="s">
        <v>903</v>
      </c>
      <c r="D415" s="4">
        <v>189500</v>
      </c>
      <c r="E415" s="4">
        <v>117628</v>
      </c>
      <c r="F415" s="5">
        <f t="shared" si="50"/>
        <v>0.62072823218997364</v>
      </c>
      <c r="G415" t="s">
        <v>66</v>
      </c>
      <c r="H415">
        <v>1089</v>
      </c>
      <c r="I415" s="4">
        <f t="shared" si="56"/>
        <v>108.01469237832875</v>
      </c>
      <c r="J415" t="s">
        <v>37</v>
      </c>
      <c r="K415" t="s">
        <v>38</v>
      </c>
      <c r="L415">
        <v>1543298400</v>
      </c>
      <c r="M415" s="9">
        <f t="shared" si="49"/>
        <v>43431.25</v>
      </c>
      <c r="N415" s="14">
        <f t="shared" si="52"/>
        <v>11</v>
      </c>
      <c r="O415" s="14" t="s">
        <v>31</v>
      </c>
      <c r="P415" s="14">
        <f t="shared" si="53"/>
        <v>2018</v>
      </c>
      <c r="Q415">
        <v>1545631200</v>
      </c>
      <c r="R415" s="12">
        <f t="shared" si="51"/>
        <v>43458.25</v>
      </c>
      <c r="S415">
        <f t="shared" si="54"/>
        <v>12</v>
      </c>
      <c r="T415" t="s">
        <v>32</v>
      </c>
      <c r="U415">
        <f t="shared" si="55"/>
        <v>2018</v>
      </c>
      <c r="V415" t="b">
        <v>0</v>
      </c>
      <c r="W415" t="b">
        <v>0</v>
      </c>
      <c r="X415" t="s">
        <v>95</v>
      </c>
      <c r="Y415" t="str" cm="1">
        <f t="array" ref="Y415:Z415">_xlfn.TEXTSPLIT(X415, "/")</f>
        <v>film &amp; video</v>
      </c>
      <c r="Z415" t="str">
        <v>animation</v>
      </c>
    </row>
    <row r="416" spans="1:26" ht="15.6" x14ac:dyDescent="0.3">
      <c r="A416">
        <v>414</v>
      </c>
      <c r="B416" t="s">
        <v>904</v>
      </c>
      <c r="C416" s="3" t="s">
        <v>905</v>
      </c>
      <c r="D416" s="4">
        <v>188200</v>
      </c>
      <c r="E416" s="4">
        <v>159405</v>
      </c>
      <c r="F416" s="5">
        <f t="shared" si="50"/>
        <v>0.84699787460148779</v>
      </c>
      <c r="G416" t="s">
        <v>28</v>
      </c>
      <c r="H416">
        <v>5497</v>
      </c>
      <c r="I416" s="4">
        <f t="shared" si="56"/>
        <v>28.998544660724033</v>
      </c>
      <c r="J416" t="s">
        <v>37</v>
      </c>
      <c r="K416" t="s">
        <v>38</v>
      </c>
      <c r="L416">
        <v>1271739600</v>
      </c>
      <c r="M416" s="9">
        <f t="shared" si="49"/>
        <v>40288.208333333336</v>
      </c>
      <c r="N416" s="14">
        <f t="shared" si="52"/>
        <v>4</v>
      </c>
      <c r="O416" s="14" t="s">
        <v>85</v>
      </c>
      <c r="P416" s="14">
        <f t="shared" si="53"/>
        <v>2010</v>
      </c>
      <c r="Q416">
        <v>1272430800</v>
      </c>
      <c r="R416" s="12">
        <f t="shared" si="51"/>
        <v>40296.208333333336</v>
      </c>
      <c r="S416">
        <f t="shared" si="54"/>
        <v>4</v>
      </c>
      <c r="T416" t="s">
        <v>85</v>
      </c>
      <c r="U416">
        <f t="shared" si="55"/>
        <v>2010</v>
      </c>
      <c r="V416" t="b">
        <v>0</v>
      </c>
      <c r="W416" t="b">
        <v>1</v>
      </c>
      <c r="X416" t="s">
        <v>33</v>
      </c>
      <c r="Y416" t="str" cm="1">
        <f t="array" ref="Y416:Z416">_xlfn.TEXTSPLIT(X416, "/")</f>
        <v>food</v>
      </c>
      <c r="Z416" t="str">
        <v>food trucks</v>
      </c>
    </row>
    <row r="417" spans="1:26" ht="15.6" x14ac:dyDescent="0.3">
      <c r="A417">
        <v>415</v>
      </c>
      <c r="B417" t="s">
        <v>906</v>
      </c>
      <c r="C417" s="3" t="s">
        <v>907</v>
      </c>
      <c r="D417" s="4">
        <v>113500</v>
      </c>
      <c r="E417" s="4">
        <v>12552</v>
      </c>
      <c r="F417" s="5">
        <f t="shared" si="50"/>
        <v>0.11059030837004405</v>
      </c>
      <c r="G417" t="s">
        <v>28</v>
      </c>
      <c r="H417">
        <v>418</v>
      </c>
      <c r="I417" s="4">
        <f t="shared" si="56"/>
        <v>30.028708133971293</v>
      </c>
      <c r="J417" t="s">
        <v>37</v>
      </c>
      <c r="K417" t="s">
        <v>38</v>
      </c>
      <c r="L417">
        <v>1326434400</v>
      </c>
      <c r="M417" s="9">
        <f t="shared" si="49"/>
        <v>40921.25</v>
      </c>
      <c r="N417" s="14">
        <f t="shared" si="52"/>
        <v>1</v>
      </c>
      <c r="O417" s="14" t="s">
        <v>51</v>
      </c>
      <c r="P417" s="14">
        <f t="shared" si="53"/>
        <v>2012</v>
      </c>
      <c r="Q417">
        <v>1327903200</v>
      </c>
      <c r="R417" s="12">
        <f t="shared" si="51"/>
        <v>40938.25</v>
      </c>
      <c r="S417">
        <f t="shared" si="54"/>
        <v>1</v>
      </c>
      <c r="T417" t="s">
        <v>51</v>
      </c>
      <c r="U417">
        <f t="shared" si="55"/>
        <v>2012</v>
      </c>
      <c r="V417" t="b">
        <v>0</v>
      </c>
      <c r="W417" t="b">
        <v>0</v>
      </c>
      <c r="X417" t="s">
        <v>52</v>
      </c>
      <c r="Y417" t="str" cm="1">
        <f t="array" ref="Y417:Z417">_xlfn.TEXTSPLIT(X417, "/")</f>
        <v>theater</v>
      </c>
      <c r="Z417" t="str">
        <v>plays</v>
      </c>
    </row>
    <row r="418" spans="1:26" ht="31.2" x14ac:dyDescent="0.3">
      <c r="A418">
        <v>416</v>
      </c>
      <c r="B418" t="s">
        <v>908</v>
      </c>
      <c r="C418" s="3" t="s">
        <v>909</v>
      </c>
      <c r="D418" s="4">
        <v>134600</v>
      </c>
      <c r="E418" s="4">
        <v>59007</v>
      </c>
      <c r="F418" s="5">
        <f t="shared" si="50"/>
        <v>0.43838781575037145</v>
      </c>
      <c r="G418" t="s">
        <v>28</v>
      </c>
      <c r="H418">
        <v>1439</v>
      </c>
      <c r="I418" s="4">
        <f t="shared" si="56"/>
        <v>41.005559416261292</v>
      </c>
      <c r="J418" t="s">
        <v>37</v>
      </c>
      <c r="K418" t="s">
        <v>38</v>
      </c>
      <c r="L418">
        <v>1295244000</v>
      </c>
      <c r="M418" s="9">
        <f t="shared" si="49"/>
        <v>40560.25</v>
      </c>
      <c r="N418" s="14">
        <f t="shared" si="52"/>
        <v>1</v>
      </c>
      <c r="O418" s="14" t="s">
        <v>51</v>
      </c>
      <c r="P418" s="14">
        <f t="shared" si="53"/>
        <v>2011</v>
      </c>
      <c r="Q418">
        <v>1296021600</v>
      </c>
      <c r="R418" s="12">
        <f t="shared" si="51"/>
        <v>40569.25</v>
      </c>
      <c r="S418">
        <f t="shared" si="54"/>
        <v>1</v>
      </c>
      <c r="T418" t="s">
        <v>51</v>
      </c>
      <c r="U418">
        <f t="shared" si="55"/>
        <v>2011</v>
      </c>
      <c r="V418" t="b">
        <v>0</v>
      </c>
      <c r="W418" t="b">
        <v>1</v>
      </c>
      <c r="X418" t="s">
        <v>61</v>
      </c>
      <c r="Y418" t="str" cm="1">
        <f t="array" ref="Y418:Z418">_xlfn.TEXTSPLIT(X418, "/")</f>
        <v>film &amp; video</v>
      </c>
      <c r="Z418" t="str">
        <v>documentary</v>
      </c>
    </row>
    <row r="419" spans="1:26" ht="15.6" x14ac:dyDescent="0.3">
      <c r="A419">
        <v>417</v>
      </c>
      <c r="B419" t="s">
        <v>910</v>
      </c>
      <c r="C419" s="3" t="s">
        <v>911</v>
      </c>
      <c r="D419" s="4">
        <v>1700</v>
      </c>
      <c r="E419" s="4">
        <v>943</v>
      </c>
      <c r="F419" s="5">
        <f t="shared" si="50"/>
        <v>0.55470588235294116</v>
      </c>
      <c r="G419" t="s">
        <v>28</v>
      </c>
      <c r="H419">
        <v>15</v>
      </c>
      <c r="I419" s="4">
        <f t="shared" si="56"/>
        <v>62.866666666666667</v>
      </c>
      <c r="J419" t="s">
        <v>37</v>
      </c>
      <c r="K419" t="s">
        <v>38</v>
      </c>
      <c r="L419">
        <v>1541221200</v>
      </c>
      <c r="M419" s="9">
        <f t="shared" si="49"/>
        <v>43407.208333333328</v>
      </c>
      <c r="N419" s="14">
        <f t="shared" si="52"/>
        <v>11</v>
      </c>
      <c r="O419" s="14" t="s">
        <v>31</v>
      </c>
      <c r="P419" s="14">
        <f t="shared" si="53"/>
        <v>2018</v>
      </c>
      <c r="Q419">
        <v>1543298400</v>
      </c>
      <c r="R419" s="12">
        <f t="shared" si="51"/>
        <v>43431.25</v>
      </c>
      <c r="S419">
        <f t="shared" si="54"/>
        <v>11</v>
      </c>
      <c r="T419" t="s">
        <v>31</v>
      </c>
      <c r="U419">
        <f t="shared" si="55"/>
        <v>2018</v>
      </c>
      <c r="V419" t="b">
        <v>0</v>
      </c>
      <c r="W419" t="b">
        <v>0</v>
      </c>
      <c r="X419" t="s">
        <v>52</v>
      </c>
      <c r="Y419" t="str" cm="1">
        <f t="array" ref="Y419:Z419">_xlfn.TEXTSPLIT(X419, "/")</f>
        <v>theater</v>
      </c>
      <c r="Z419" t="str">
        <v>plays</v>
      </c>
    </row>
    <row r="420" spans="1:26" ht="15.6" x14ac:dyDescent="0.3">
      <c r="A420">
        <v>418</v>
      </c>
      <c r="B420" t="s">
        <v>131</v>
      </c>
      <c r="C420" s="3" t="s">
        <v>912</v>
      </c>
      <c r="D420" s="4">
        <v>163700</v>
      </c>
      <c r="E420" s="4">
        <v>93963</v>
      </c>
      <c r="F420" s="5">
        <f t="shared" si="50"/>
        <v>0.57399511301160655</v>
      </c>
      <c r="G420" t="s">
        <v>28</v>
      </c>
      <c r="H420">
        <v>1999</v>
      </c>
      <c r="I420" s="4">
        <f t="shared" si="56"/>
        <v>47.005002501250623</v>
      </c>
      <c r="J420" t="s">
        <v>29</v>
      </c>
      <c r="K420" t="s">
        <v>30</v>
      </c>
      <c r="L420">
        <v>1336280400</v>
      </c>
      <c r="M420" s="9">
        <f t="shared" si="49"/>
        <v>41035.208333333336</v>
      </c>
      <c r="N420" s="14">
        <f t="shared" si="52"/>
        <v>5</v>
      </c>
      <c r="O420" s="14" t="s">
        <v>114</v>
      </c>
      <c r="P420" s="14">
        <f t="shared" si="53"/>
        <v>2012</v>
      </c>
      <c r="Q420">
        <v>1336366800</v>
      </c>
      <c r="R420" s="12">
        <f t="shared" si="51"/>
        <v>41036.208333333336</v>
      </c>
      <c r="S420">
        <f t="shared" si="54"/>
        <v>5</v>
      </c>
      <c r="T420" t="s">
        <v>114</v>
      </c>
      <c r="U420">
        <f t="shared" si="55"/>
        <v>2012</v>
      </c>
      <c r="V420" t="b">
        <v>0</v>
      </c>
      <c r="W420" t="b">
        <v>0</v>
      </c>
      <c r="X420" t="s">
        <v>61</v>
      </c>
      <c r="Y420" t="str" cm="1">
        <f t="array" ref="Y420:Z420">_xlfn.TEXTSPLIT(X420, "/")</f>
        <v>film &amp; video</v>
      </c>
      <c r="Z420" t="str">
        <v>documentary</v>
      </c>
    </row>
    <row r="421" spans="1:26" ht="15.6" x14ac:dyDescent="0.3">
      <c r="A421">
        <v>419</v>
      </c>
      <c r="B421" t="s">
        <v>913</v>
      </c>
      <c r="C421" s="3" t="s">
        <v>914</v>
      </c>
      <c r="D421" s="4">
        <v>113800</v>
      </c>
      <c r="E421" s="4">
        <v>140469</v>
      </c>
      <c r="F421" s="5">
        <f t="shared" si="50"/>
        <v>1.2343497363796134</v>
      </c>
      <c r="G421" t="s">
        <v>36</v>
      </c>
      <c r="H421">
        <v>5203</v>
      </c>
      <c r="I421" s="4">
        <f t="shared" si="56"/>
        <v>26.997693638285604</v>
      </c>
      <c r="J421" t="s">
        <v>37</v>
      </c>
      <c r="K421" t="s">
        <v>38</v>
      </c>
      <c r="L421">
        <v>1324533600</v>
      </c>
      <c r="M421" s="9">
        <f t="shared" si="49"/>
        <v>40899.25</v>
      </c>
      <c r="N421" s="14">
        <f t="shared" si="52"/>
        <v>12</v>
      </c>
      <c r="O421" s="14" t="s">
        <v>32</v>
      </c>
      <c r="P421" s="14">
        <f t="shared" si="53"/>
        <v>2011</v>
      </c>
      <c r="Q421">
        <v>1325052000</v>
      </c>
      <c r="R421" s="12">
        <f t="shared" si="51"/>
        <v>40905.25</v>
      </c>
      <c r="S421">
        <f t="shared" si="54"/>
        <v>12</v>
      </c>
      <c r="T421" t="s">
        <v>32</v>
      </c>
      <c r="U421">
        <f t="shared" si="55"/>
        <v>2011</v>
      </c>
      <c r="V421" t="b">
        <v>0</v>
      </c>
      <c r="W421" t="b">
        <v>0</v>
      </c>
      <c r="X421" t="s">
        <v>45</v>
      </c>
      <c r="Y421" t="str" cm="1">
        <f t="array" ref="Y421:Z421">_xlfn.TEXTSPLIT(X421, "/")</f>
        <v>technology</v>
      </c>
      <c r="Z421" t="str">
        <v>web</v>
      </c>
    </row>
    <row r="422" spans="1:26" ht="15.6" x14ac:dyDescent="0.3">
      <c r="A422">
        <v>420</v>
      </c>
      <c r="B422" t="s">
        <v>915</v>
      </c>
      <c r="C422" s="3" t="s">
        <v>916</v>
      </c>
      <c r="D422" s="4">
        <v>5000</v>
      </c>
      <c r="E422" s="4">
        <v>6423</v>
      </c>
      <c r="F422" s="5">
        <f t="shared" si="50"/>
        <v>1.2846</v>
      </c>
      <c r="G422" t="s">
        <v>36</v>
      </c>
      <c r="H422">
        <v>94</v>
      </c>
      <c r="I422" s="4">
        <f t="shared" si="56"/>
        <v>68.329787234042556</v>
      </c>
      <c r="J422" t="s">
        <v>37</v>
      </c>
      <c r="K422" t="s">
        <v>38</v>
      </c>
      <c r="L422">
        <v>1498366800</v>
      </c>
      <c r="M422" s="9">
        <f t="shared" si="49"/>
        <v>42911.208333333328</v>
      </c>
      <c r="N422" s="14">
        <f t="shared" si="52"/>
        <v>6</v>
      </c>
      <c r="O422" s="14" t="s">
        <v>80</v>
      </c>
      <c r="P422" s="14">
        <f t="shared" si="53"/>
        <v>2017</v>
      </c>
      <c r="Q422">
        <v>1499576400</v>
      </c>
      <c r="R422" s="12">
        <f t="shared" si="51"/>
        <v>42925.208333333328</v>
      </c>
      <c r="S422">
        <f t="shared" si="54"/>
        <v>7</v>
      </c>
      <c r="T422" t="s">
        <v>103</v>
      </c>
      <c r="U422">
        <f t="shared" si="55"/>
        <v>2017</v>
      </c>
      <c r="V422" t="b">
        <v>0</v>
      </c>
      <c r="W422" t="b">
        <v>0</v>
      </c>
      <c r="X422" t="s">
        <v>52</v>
      </c>
      <c r="Y422" t="str" cm="1">
        <f t="array" ref="Y422:Z422">_xlfn.TEXTSPLIT(X422, "/")</f>
        <v>theater</v>
      </c>
      <c r="Z422" t="str">
        <v>plays</v>
      </c>
    </row>
    <row r="423" spans="1:26" ht="15.6" x14ac:dyDescent="0.3">
      <c r="A423">
        <v>421</v>
      </c>
      <c r="B423" t="s">
        <v>917</v>
      </c>
      <c r="C423" s="3" t="s">
        <v>918</v>
      </c>
      <c r="D423" s="4">
        <v>9400</v>
      </c>
      <c r="E423" s="4">
        <v>6015</v>
      </c>
      <c r="F423" s="5">
        <f t="shared" si="50"/>
        <v>0.63989361702127656</v>
      </c>
      <c r="G423" t="s">
        <v>28</v>
      </c>
      <c r="H423">
        <v>118</v>
      </c>
      <c r="I423" s="4">
        <f t="shared" si="56"/>
        <v>50.974576271186443</v>
      </c>
      <c r="J423" t="s">
        <v>37</v>
      </c>
      <c r="K423" t="s">
        <v>38</v>
      </c>
      <c r="L423">
        <v>1498712400</v>
      </c>
      <c r="M423" s="9">
        <f t="shared" si="49"/>
        <v>42915.208333333328</v>
      </c>
      <c r="N423" s="14">
        <f t="shared" si="52"/>
        <v>6</v>
      </c>
      <c r="O423" s="14" t="s">
        <v>80</v>
      </c>
      <c r="P423" s="14">
        <f t="shared" si="53"/>
        <v>2017</v>
      </c>
      <c r="Q423">
        <v>1501304400</v>
      </c>
      <c r="R423" s="12">
        <f t="shared" si="51"/>
        <v>42945.208333333328</v>
      </c>
      <c r="S423">
        <f t="shared" si="54"/>
        <v>7</v>
      </c>
      <c r="T423" t="s">
        <v>103</v>
      </c>
      <c r="U423">
        <f t="shared" si="55"/>
        <v>2017</v>
      </c>
      <c r="V423" t="b">
        <v>0</v>
      </c>
      <c r="W423" t="b">
        <v>1</v>
      </c>
      <c r="X423" t="s">
        <v>88</v>
      </c>
      <c r="Y423" t="str" cm="1">
        <f t="array" ref="Y423:Z423">_xlfn.TEXTSPLIT(X423, "/")</f>
        <v>technology</v>
      </c>
      <c r="Z423" t="str">
        <v>wearables</v>
      </c>
    </row>
    <row r="424" spans="1:26" ht="31.2" x14ac:dyDescent="0.3">
      <c r="A424">
        <v>422</v>
      </c>
      <c r="B424" t="s">
        <v>919</v>
      </c>
      <c r="C424" s="3" t="s">
        <v>920</v>
      </c>
      <c r="D424" s="4">
        <v>8700</v>
      </c>
      <c r="E424" s="4">
        <v>11075</v>
      </c>
      <c r="F424" s="5">
        <f t="shared" si="50"/>
        <v>1.2729885057471264</v>
      </c>
      <c r="G424" t="s">
        <v>36</v>
      </c>
      <c r="H424">
        <v>205</v>
      </c>
      <c r="I424" s="4">
        <f t="shared" si="56"/>
        <v>54.024390243902438</v>
      </c>
      <c r="J424" t="s">
        <v>37</v>
      </c>
      <c r="K424" t="s">
        <v>38</v>
      </c>
      <c r="L424">
        <v>1271480400</v>
      </c>
      <c r="M424" s="9">
        <f t="shared" ref="M424:M481" si="57">(((L424/60)/60)/24)+DATE(1970,1,1)</f>
        <v>40285.208333333336</v>
      </c>
      <c r="N424" s="14">
        <f t="shared" si="52"/>
        <v>4</v>
      </c>
      <c r="O424" s="14" t="s">
        <v>85</v>
      </c>
      <c r="P424" s="14">
        <f t="shared" si="53"/>
        <v>2010</v>
      </c>
      <c r="Q424">
        <v>1273208400</v>
      </c>
      <c r="R424" s="12">
        <f t="shared" si="51"/>
        <v>40305.208333333336</v>
      </c>
      <c r="S424">
        <f t="shared" si="54"/>
        <v>5</v>
      </c>
      <c r="T424" t="s">
        <v>114</v>
      </c>
      <c r="U424">
        <f t="shared" si="55"/>
        <v>2010</v>
      </c>
      <c r="V424" t="b">
        <v>0</v>
      </c>
      <c r="W424" t="b">
        <v>1</v>
      </c>
      <c r="X424" t="s">
        <v>52</v>
      </c>
      <c r="Y424" t="str" cm="1">
        <f t="array" ref="Y424:Z424">_xlfn.TEXTSPLIT(X424, "/")</f>
        <v>theater</v>
      </c>
      <c r="Z424" t="str">
        <v>plays</v>
      </c>
    </row>
    <row r="425" spans="1:26" ht="15.6" x14ac:dyDescent="0.3">
      <c r="A425">
        <v>423</v>
      </c>
      <c r="B425" t="s">
        <v>921</v>
      </c>
      <c r="C425" s="3" t="s">
        <v>922</v>
      </c>
      <c r="D425" s="4">
        <v>147800</v>
      </c>
      <c r="E425" s="4">
        <v>15723</v>
      </c>
      <c r="F425" s="5">
        <f t="shared" si="50"/>
        <v>0.10638024357239513</v>
      </c>
      <c r="G425" t="s">
        <v>28</v>
      </c>
      <c r="H425">
        <v>162</v>
      </c>
      <c r="I425" s="4">
        <f t="shared" si="56"/>
        <v>97.055555555555557</v>
      </c>
      <c r="J425" t="s">
        <v>37</v>
      </c>
      <c r="K425" t="s">
        <v>38</v>
      </c>
      <c r="L425">
        <v>1316667600</v>
      </c>
      <c r="M425" s="9">
        <f t="shared" si="57"/>
        <v>40808.208333333336</v>
      </c>
      <c r="N425" s="14">
        <f t="shared" si="52"/>
        <v>9</v>
      </c>
      <c r="O425" s="14" t="s">
        <v>48</v>
      </c>
      <c r="P425" s="14">
        <f t="shared" si="53"/>
        <v>2011</v>
      </c>
      <c r="Q425">
        <v>1316840400</v>
      </c>
      <c r="R425" s="12">
        <f t="shared" si="51"/>
        <v>40810.208333333336</v>
      </c>
      <c r="S425">
        <f t="shared" si="54"/>
        <v>9</v>
      </c>
      <c r="T425" t="s">
        <v>48</v>
      </c>
      <c r="U425">
        <f t="shared" si="55"/>
        <v>2011</v>
      </c>
      <c r="V425" t="b">
        <v>0</v>
      </c>
      <c r="W425" t="b">
        <v>1</v>
      </c>
      <c r="X425" t="s">
        <v>33</v>
      </c>
      <c r="Y425" t="str" cm="1">
        <f t="array" ref="Y425:Z425">_xlfn.TEXTSPLIT(X425, "/")</f>
        <v>food</v>
      </c>
      <c r="Z425" t="str">
        <v>food trucks</v>
      </c>
    </row>
    <row r="426" spans="1:26" ht="15.6" x14ac:dyDescent="0.3">
      <c r="A426">
        <v>424</v>
      </c>
      <c r="B426" t="s">
        <v>923</v>
      </c>
      <c r="C426" s="3" t="s">
        <v>924</v>
      </c>
      <c r="D426" s="4">
        <v>5100</v>
      </c>
      <c r="E426" s="4">
        <v>2064</v>
      </c>
      <c r="F426" s="5">
        <f t="shared" si="50"/>
        <v>0.40470588235294119</v>
      </c>
      <c r="G426" t="s">
        <v>28</v>
      </c>
      <c r="H426">
        <v>83</v>
      </c>
      <c r="I426" s="4">
        <f t="shared" si="56"/>
        <v>24.867469879518072</v>
      </c>
      <c r="J426" t="s">
        <v>37</v>
      </c>
      <c r="K426" t="s">
        <v>38</v>
      </c>
      <c r="L426">
        <v>1524027600</v>
      </c>
      <c r="M426" s="9">
        <f t="shared" si="57"/>
        <v>43208.208333333328</v>
      </c>
      <c r="N426" s="14">
        <f t="shared" si="52"/>
        <v>4</v>
      </c>
      <c r="O426" s="14" t="s">
        <v>85</v>
      </c>
      <c r="P426" s="14">
        <f t="shared" si="53"/>
        <v>2018</v>
      </c>
      <c r="Q426">
        <v>1524546000</v>
      </c>
      <c r="R426" s="12">
        <f t="shared" si="51"/>
        <v>43214.208333333328</v>
      </c>
      <c r="S426">
        <f t="shared" si="54"/>
        <v>4</v>
      </c>
      <c r="T426" t="s">
        <v>85</v>
      </c>
      <c r="U426">
        <f t="shared" si="55"/>
        <v>2018</v>
      </c>
      <c r="V426" t="b">
        <v>0</v>
      </c>
      <c r="W426" t="b">
        <v>0</v>
      </c>
      <c r="X426" t="s">
        <v>81</v>
      </c>
      <c r="Y426" t="str" cm="1">
        <f t="array" ref="Y426:Z426">_xlfn.TEXTSPLIT(X426, "/")</f>
        <v>music</v>
      </c>
      <c r="Z426" t="str">
        <v>indie rock</v>
      </c>
    </row>
    <row r="427" spans="1:26" ht="15.6" x14ac:dyDescent="0.3">
      <c r="A427">
        <v>425</v>
      </c>
      <c r="B427" t="s">
        <v>925</v>
      </c>
      <c r="C427" s="3" t="s">
        <v>926</v>
      </c>
      <c r="D427" s="4">
        <v>2700</v>
      </c>
      <c r="E427" s="4">
        <v>7767</v>
      </c>
      <c r="F427" s="5">
        <f t="shared" si="50"/>
        <v>2.8766666666666665</v>
      </c>
      <c r="G427" t="s">
        <v>36</v>
      </c>
      <c r="H427">
        <v>92</v>
      </c>
      <c r="I427" s="4">
        <f t="shared" si="56"/>
        <v>84.423913043478265</v>
      </c>
      <c r="J427" t="s">
        <v>37</v>
      </c>
      <c r="K427" t="s">
        <v>38</v>
      </c>
      <c r="L427">
        <v>1438059600</v>
      </c>
      <c r="M427" s="9">
        <f t="shared" si="57"/>
        <v>42213.208333333328</v>
      </c>
      <c r="N427" s="14">
        <f t="shared" si="52"/>
        <v>7</v>
      </c>
      <c r="O427" s="14" t="s">
        <v>103</v>
      </c>
      <c r="P427" s="14">
        <f t="shared" si="53"/>
        <v>2015</v>
      </c>
      <c r="Q427">
        <v>1438578000</v>
      </c>
      <c r="R427" s="12">
        <f t="shared" si="51"/>
        <v>42219.208333333328</v>
      </c>
      <c r="S427">
        <f t="shared" si="54"/>
        <v>8</v>
      </c>
      <c r="T427" t="s">
        <v>39</v>
      </c>
      <c r="U427">
        <f t="shared" si="55"/>
        <v>2015</v>
      </c>
      <c r="V427" t="b">
        <v>0</v>
      </c>
      <c r="W427" t="b">
        <v>0</v>
      </c>
      <c r="X427" t="s">
        <v>148</v>
      </c>
      <c r="Y427" t="str" cm="1">
        <f t="array" ref="Y427:Z427">_xlfn.TEXTSPLIT(X427, "/")</f>
        <v>photography</v>
      </c>
      <c r="Z427" t="str">
        <v>photography books</v>
      </c>
    </row>
    <row r="428" spans="1:26" ht="15.6" x14ac:dyDescent="0.3">
      <c r="A428">
        <v>426</v>
      </c>
      <c r="B428" t="s">
        <v>927</v>
      </c>
      <c r="C428" s="3" t="s">
        <v>928</v>
      </c>
      <c r="D428" s="4">
        <v>1800</v>
      </c>
      <c r="E428" s="4">
        <v>10313</v>
      </c>
      <c r="F428" s="5">
        <f t="shared" si="50"/>
        <v>5.7294444444444448</v>
      </c>
      <c r="G428" t="s">
        <v>36</v>
      </c>
      <c r="H428">
        <v>219</v>
      </c>
      <c r="I428" s="4">
        <f t="shared" si="56"/>
        <v>47.091324200913242</v>
      </c>
      <c r="J428" t="s">
        <v>37</v>
      </c>
      <c r="K428" t="s">
        <v>38</v>
      </c>
      <c r="L428">
        <v>1361944800</v>
      </c>
      <c r="M428" s="9">
        <f t="shared" si="57"/>
        <v>41332.25</v>
      </c>
      <c r="N428" s="14">
        <f t="shared" si="52"/>
        <v>2</v>
      </c>
      <c r="O428" s="14" t="s">
        <v>91</v>
      </c>
      <c r="P428" s="14">
        <f t="shared" si="53"/>
        <v>2013</v>
      </c>
      <c r="Q428">
        <v>1362549600</v>
      </c>
      <c r="R428" s="12">
        <f t="shared" si="51"/>
        <v>41339.25</v>
      </c>
      <c r="S428">
        <f t="shared" si="54"/>
        <v>3</v>
      </c>
      <c r="T428" t="s">
        <v>84</v>
      </c>
      <c r="U428">
        <f t="shared" si="55"/>
        <v>2013</v>
      </c>
      <c r="V428" t="b">
        <v>0</v>
      </c>
      <c r="W428" t="b">
        <v>0</v>
      </c>
      <c r="X428" t="s">
        <v>52</v>
      </c>
      <c r="Y428" t="str" cm="1">
        <f t="array" ref="Y428:Z428">_xlfn.TEXTSPLIT(X428, "/")</f>
        <v>theater</v>
      </c>
      <c r="Z428" t="str">
        <v>plays</v>
      </c>
    </row>
    <row r="429" spans="1:26" ht="15.6" x14ac:dyDescent="0.3">
      <c r="A429">
        <v>427</v>
      </c>
      <c r="B429" t="s">
        <v>929</v>
      </c>
      <c r="C429" s="3" t="s">
        <v>930</v>
      </c>
      <c r="D429" s="4">
        <v>174500</v>
      </c>
      <c r="E429" s="4">
        <v>197018</v>
      </c>
      <c r="F429" s="5">
        <f t="shared" si="50"/>
        <v>1.1290429799426933</v>
      </c>
      <c r="G429" t="s">
        <v>36</v>
      </c>
      <c r="H429">
        <v>2526</v>
      </c>
      <c r="I429" s="4">
        <f t="shared" si="56"/>
        <v>77.996041171813147</v>
      </c>
      <c r="J429" t="s">
        <v>37</v>
      </c>
      <c r="K429" t="s">
        <v>38</v>
      </c>
      <c r="L429">
        <v>1410584400</v>
      </c>
      <c r="M429" s="9">
        <f t="shared" si="57"/>
        <v>41895.208333333336</v>
      </c>
      <c r="N429" s="14">
        <f t="shared" si="52"/>
        <v>9</v>
      </c>
      <c r="O429" s="14" t="s">
        <v>48</v>
      </c>
      <c r="P429" s="14">
        <f t="shared" si="53"/>
        <v>2014</v>
      </c>
      <c r="Q429">
        <v>1413349200</v>
      </c>
      <c r="R429" s="12">
        <f t="shared" si="51"/>
        <v>41927.208333333336</v>
      </c>
      <c r="S429">
        <f t="shared" si="54"/>
        <v>10</v>
      </c>
      <c r="T429" t="s">
        <v>72</v>
      </c>
      <c r="U429">
        <f t="shared" si="55"/>
        <v>2014</v>
      </c>
      <c r="V429" t="b">
        <v>0</v>
      </c>
      <c r="W429" t="b">
        <v>1</v>
      </c>
      <c r="X429" t="s">
        <v>52</v>
      </c>
      <c r="Y429" t="str" cm="1">
        <f t="array" ref="Y429:Z429">_xlfn.TEXTSPLIT(X429, "/")</f>
        <v>theater</v>
      </c>
      <c r="Z429" t="str">
        <v>plays</v>
      </c>
    </row>
    <row r="430" spans="1:26" ht="15.6" x14ac:dyDescent="0.3">
      <c r="A430">
        <v>428</v>
      </c>
      <c r="B430" t="s">
        <v>931</v>
      </c>
      <c r="C430" s="3" t="s">
        <v>932</v>
      </c>
      <c r="D430" s="4">
        <v>101400</v>
      </c>
      <c r="E430" s="4">
        <v>47037</v>
      </c>
      <c r="F430" s="5">
        <f t="shared" si="50"/>
        <v>0.46387573964497042</v>
      </c>
      <c r="G430" t="s">
        <v>28</v>
      </c>
      <c r="H430">
        <v>747</v>
      </c>
      <c r="I430" s="4">
        <f t="shared" si="56"/>
        <v>62.967871485943775</v>
      </c>
      <c r="J430" t="s">
        <v>37</v>
      </c>
      <c r="K430" t="s">
        <v>38</v>
      </c>
      <c r="L430">
        <v>1297404000</v>
      </c>
      <c r="M430" s="9">
        <f t="shared" si="57"/>
        <v>40585.25</v>
      </c>
      <c r="N430" s="14">
        <f t="shared" si="52"/>
        <v>2</v>
      </c>
      <c r="O430" s="14" t="s">
        <v>91</v>
      </c>
      <c r="P430" s="14">
        <f t="shared" si="53"/>
        <v>2011</v>
      </c>
      <c r="Q430">
        <v>1298008800</v>
      </c>
      <c r="R430" s="12">
        <f t="shared" si="51"/>
        <v>40592.25</v>
      </c>
      <c r="S430">
        <f t="shared" si="54"/>
        <v>2</v>
      </c>
      <c r="T430" t="s">
        <v>91</v>
      </c>
      <c r="U430">
        <f t="shared" si="55"/>
        <v>2011</v>
      </c>
      <c r="V430" t="b">
        <v>0</v>
      </c>
      <c r="W430" t="b">
        <v>0</v>
      </c>
      <c r="X430" t="s">
        <v>95</v>
      </c>
      <c r="Y430" t="str" cm="1">
        <f t="array" ref="Y430:Z430">_xlfn.TEXTSPLIT(X430, "/")</f>
        <v>film &amp; video</v>
      </c>
      <c r="Z430" t="str">
        <v>animation</v>
      </c>
    </row>
    <row r="431" spans="1:26" ht="15.6" x14ac:dyDescent="0.3">
      <c r="A431">
        <v>429</v>
      </c>
      <c r="B431" t="s">
        <v>933</v>
      </c>
      <c r="C431" s="3" t="s">
        <v>934</v>
      </c>
      <c r="D431" s="4">
        <v>191000</v>
      </c>
      <c r="E431" s="4">
        <v>173191</v>
      </c>
      <c r="F431" s="5">
        <f t="shared" si="50"/>
        <v>0.90675916230366493</v>
      </c>
      <c r="G431" t="s">
        <v>98</v>
      </c>
      <c r="H431">
        <v>2138</v>
      </c>
      <c r="I431" s="4">
        <f t="shared" si="56"/>
        <v>81.006080449017773</v>
      </c>
      <c r="J431" t="s">
        <v>37</v>
      </c>
      <c r="K431" t="s">
        <v>38</v>
      </c>
      <c r="L431">
        <v>1392012000</v>
      </c>
      <c r="M431" s="9">
        <f t="shared" si="57"/>
        <v>41680.25</v>
      </c>
      <c r="N431" s="14">
        <f t="shared" si="52"/>
        <v>2</v>
      </c>
      <c r="O431" s="14" t="s">
        <v>91</v>
      </c>
      <c r="P431" s="14">
        <f t="shared" si="53"/>
        <v>2014</v>
      </c>
      <c r="Q431">
        <v>1394427600</v>
      </c>
      <c r="R431" s="12">
        <f t="shared" si="51"/>
        <v>41708.208333333336</v>
      </c>
      <c r="S431">
        <f t="shared" si="54"/>
        <v>3</v>
      </c>
      <c r="T431" t="s">
        <v>84</v>
      </c>
      <c r="U431">
        <f t="shared" si="55"/>
        <v>2014</v>
      </c>
      <c r="V431" t="b">
        <v>0</v>
      </c>
      <c r="W431" t="b">
        <v>1</v>
      </c>
      <c r="X431" t="s">
        <v>148</v>
      </c>
      <c r="Y431" t="str" cm="1">
        <f t="array" ref="Y431:Z431">_xlfn.TEXTSPLIT(X431, "/")</f>
        <v>photography</v>
      </c>
      <c r="Z431" t="str">
        <v>photography books</v>
      </c>
    </row>
    <row r="432" spans="1:26" ht="31.2" x14ac:dyDescent="0.3">
      <c r="A432">
        <v>430</v>
      </c>
      <c r="B432" t="s">
        <v>935</v>
      </c>
      <c r="C432" s="3" t="s">
        <v>936</v>
      </c>
      <c r="D432" s="4">
        <v>8100</v>
      </c>
      <c r="E432" s="4">
        <v>5487</v>
      </c>
      <c r="F432" s="5">
        <f t="shared" si="50"/>
        <v>0.67740740740740746</v>
      </c>
      <c r="G432" t="s">
        <v>28</v>
      </c>
      <c r="H432">
        <v>84</v>
      </c>
      <c r="I432" s="4">
        <f t="shared" si="56"/>
        <v>65.321428571428569</v>
      </c>
      <c r="J432" t="s">
        <v>37</v>
      </c>
      <c r="K432" t="s">
        <v>38</v>
      </c>
      <c r="L432">
        <v>1569733200</v>
      </c>
      <c r="M432" s="9">
        <f t="shared" si="57"/>
        <v>43737.208333333328</v>
      </c>
      <c r="N432" s="14">
        <f t="shared" si="52"/>
        <v>9</v>
      </c>
      <c r="O432" s="14" t="s">
        <v>48</v>
      </c>
      <c r="P432" s="14">
        <f t="shared" si="53"/>
        <v>2019</v>
      </c>
      <c r="Q432">
        <v>1572670800</v>
      </c>
      <c r="R432" s="12">
        <f t="shared" si="51"/>
        <v>43771.208333333328</v>
      </c>
      <c r="S432">
        <f t="shared" si="54"/>
        <v>11</v>
      </c>
      <c r="T432" t="s">
        <v>31</v>
      </c>
      <c r="U432">
        <f t="shared" si="55"/>
        <v>2019</v>
      </c>
      <c r="V432" t="b">
        <v>0</v>
      </c>
      <c r="W432" t="b">
        <v>0</v>
      </c>
      <c r="X432" t="s">
        <v>52</v>
      </c>
      <c r="Y432" t="str" cm="1">
        <f t="array" ref="Y432:Z432">_xlfn.TEXTSPLIT(X432, "/")</f>
        <v>theater</v>
      </c>
      <c r="Z432" t="str">
        <v>plays</v>
      </c>
    </row>
    <row r="433" spans="1:26" ht="15.6" x14ac:dyDescent="0.3">
      <c r="A433">
        <v>431</v>
      </c>
      <c r="B433" t="s">
        <v>937</v>
      </c>
      <c r="C433" s="3" t="s">
        <v>938</v>
      </c>
      <c r="D433" s="4">
        <v>5100</v>
      </c>
      <c r="E433" s="4">
        <v>9817</v>
      </c>
      <c r="F433" s="5">
        <f t="shared" si="50"/>
        <v>1.9249019607843136</v>
      </c>
      <c r="G433" t="s">
        <v>36</v>
      </c>
      <c r="H433">
        <v>94</v>
      </c>
      <c r="I433" s="4">
        <f t="shared" si="56"/>
        <v>104.43617021276596</v>
      </c>
      <c r="J433" t="s">
        <v>37</v>
      </c>
      <c r="K433" t="s">
        <v>38</v>
      </c>
      <c r="L433">
        <v>1529643600</v>
      </c>
      <c r="M433" s="9">
        <f t="shared" si="57"/>
        <v>43273.208333333328</v>
      </c>
      <c r="N433" s="14">
        <f t="shared" si="52"/>
        <v>6</v>
      </c>
      <c r="O433" s="14" t="s">
        <v>80</v>
      </c>
      <c r="P433" s="14">
        <f t="shared" si="53"/>
        <v>2018</v>
      </c>
      <c r="Q433">
        <v>1531112400</v>
      </c>
      <c r="R433" s="12">
        <f t="shared" si="51"/>
        <v>43290.208333333328</v>
      </c>
      <c r="S433">
        <f t="shared" si="54"/>
        <v>7</v>
      </c>
      <c r="T433" t="s">
        <v>103</v>
      </c>
      <c r="U433">
        <f t="shared" si="55"/>
        <v>2018</v>
      </c>
      <c r="V433" t="b">
        <v>1</v>
      </c>
      <c r="W433" t="b">
        <v>0</v>
      </c>
      <c r="X433" t="s">
        <v>52</v>
      </c>
      <c r="Y433" t="str" cm="1">
        <f t="array" ref="Y433:Z433">_xlfn.TEXTSPLIT(X433, "/")</f>
        <v>theater</v>
      </c>
      <c r="Z433" t="str">
        <v>plays</v>
      </c>
    </row>
    <row r="434" spans="1:26" ht="31.2" x14ac:dyDescent="0.3">
      <c r="A434">
        <v>432</v>
      </c>
      <c r="B434" t="s">
        <v>939</v>
      </c>
      <c r="C434" s="3" t="s">
        <v>940</v>
      </c>
      <c r="D434" s="4">
        <v>7700</v>
      </c>
      <c r="E434" s="4">
        <v>6369</v>
      </c>
      <c r="F434" s="5">
        <f t="shared" si="50"/>
        <v>0.82714285714285718</v>
      </c>
      <c r="G434" t="s">
        <v>28</v>
      </c>
      <c r="H434">
        <v>91</v>
      </c>
      <c r="I434" s="4">
        <f t="shared" si="56"/>
        <v>69.989010989010993</v>
      </c>
      <c r="J434" t="s">
        <v>37</v>
      </c>
      <c r="K434" t="s">
        <v>38</v>
      </c>
      <c r="L434">
        <v>1399006800</v>
      </c>
      <c r="M434" s="9">
        <f t="shared" si="57"/>
        <v>41761.208333333336</v>
      </c>
      <c r="N434" s="14">
        <f t="shared" si="52"/>
        <v>5</v>
      </c>
      <c r="O434" s="14" t="s">
        <v>114</v>
      </c>
      <c r="P434" s="14">
        <f t="shared" si="53"/>
        <v>2014</v>
      </c>
      <c r="Q434">
        <v>1400734800</v>
      </c>
      <c r="R434" s="12">
        <f t="shared" si="51"/>
        <v>41781.208333333336</v>
      </c>
      <c r="S434">
        <f t="shared" si="54"/>
        <v>5</v>
      </c>
      <c r="T434" t="s">
        <v>114</v>
      </c>
      <c r="U434">
        <f t="shared" si="55"/>
        <v>2014</v>
      </c>
      <c r="V434" t="b">
        <v>0</v>
      </c>
      <c r="W434" t="b">
        <v>0</v>
      </c>
      <c r="X434" t="s">
        <v>52</v>
      </c>
      <c r="Y434" t="str" cm="1">
        <f t="array" ref="Y434:Z434">_xlfn.TEXTSPLIT(X434, "/")</f>
        <v>theater</v>
      </c>
      <c r="Z434" t="str">
        <v>plays</v>
      </c>
    </row>
    <row r="435" spans="1:26" ht="15.6" x14ac:dyDescent="0.3">
      <c r="A435">
        <v>433</v>
      </c>
      <c r="B435" t="s">
        <v>941</v>
      </c>
      <c r="C435" s="3" t="s">
        <v>942</v>
      </c>
      <c r="D435" s="4">
        <v>121400</v>
      </c>
      <c r="E435" s="4">
        <v>65755</v>
      </c>
      <c r="F435" s="5">
        <f t="shared" si="50"/>
        <v>0.54163920922570019</v>
      </c>
      <c r="G435" t="s">
        <v>28</v>
      </c>
      <c r="H435">
        <v>792</v>
      </c>
      <c r="I435" s="4">
        <f t="shared" si="56"/>
        <v>83.023989898989896</v>
      </c>
      <c r="J435" t="s">
        <v>37</v>
      </c>
      <c r="K435" t="s">
        <v>38</v>
      </c>
      <c r="L435">
        <v>1385359200</v>
      </c>
      <c r="M435" s="9">
        <f t="shared" si="57"/>
        <v>41603.25</v>
      </c>
      <c r="N435" s="14">
        <f t="shared" si="52"/>
        <v>11</v>
      </c>
      <c r="O435" s="14" t="s">
        <v>31</v>
      </c>
      <c r="P435" s="14">
        <f t="shared" si="53"/>
        <v>2013</v>
      </c>
      <c r="Q435">
        <v>1386741600</v>
      </c>
      <c r="R435" s="12">
        <f t="shared" si="51"/>
        <v>41619.25</v>
      </c>
      <c r="S435">
        <f t="shared" si="54"/>
        <v>12</v>
      </c>
      <c r="T435" t="s">
        <v>32</v>
      </c>
      <c r="U435">
        <f t="shared" si="55"/>
        <v>2013</v>
      </c>
      <c r="V435" t="b">
        <v>0</v>
      </c>
      <c r="W435" t="b">
        <v>1</v>
      </c>
      <c r="X435" t="s">
        <v>61</v>
      </c>
      <c r="Y435" t="str" cm="1">
        <f t="array" ref="Y435:Z435">_xlfn.TEXTSPLIT(X435, "/")</f>
        <v>film &amp; video</v>
      </c>
      <c r="Z435" t="str">
        <v>documentary</v>
      </c>
    </row>
    <row r="436" spans="1:26" ht="15.6" x14ac:dyDescent="0.3">
      <c r="A436">
        <v>434</v>
      </c>
      <c r="B436" t="s">
        <v>943</v>
      </c>
      <c r="C436" s="3" t="s">
        <v>944</v>
      </c>
      <c r="D436" s="4">
        <v>5400</v>
      </c>
      <c r="E436" s="4">
        <v>903</v>
      </c>
      <c r="F436" s="5">
        <f t="shared" si="50"/>
        <v>0.16722222222222222</v>
      </c>
      <c r="G436" t="s">
        <v>98</v>
      </c>
      <c r="H436">
        <v>10</v>
      </c>
      <c r="I436" s="4">
        <f t="shared" si="56"/>
        <v>90.3</v>
      </c>
      <c r="J436" t="s">
        <v>29</v>
      </c>
      <c r="K436" t="s">
        <v>30</v>
      </c>
      <c r="L436">
        <v>1480572000</v>
      </c>
      <c r="M436" s="9">
        <f t="shared" si="57"/>
        <v>42705.25</v>
      </c>
      <c r="N436" s="14">
        <f t="shared" si="52"/>
        <v>12</v>
      </c>
      <c r="O436" s="14" t="s">
        <v>32</v>
      </c>
      <c r="P436" s="14">
        <f t="shared" si="53"/>
        <v>2016</v>
      </c>
      <c r="Q436">
        <v>1481781600</v>
      </c>
      <c r="R436" s="12">
        <f t="shared" si="51"/>
        <v>42719.25</v>
      </c>
      <c r="S436">
        <f t="shared" si="54"/>
        <v>12</v>
      </c>
      <c r="T436" t="s">
        <v>32</v>
      </c>
      <c r="U436">
        <f t="shared" si="55"/>
        <v>2016</v>
      </c>
      <c r="V436" t="b">
        <v>1</v>
      </c>
      <c r="W436" t="b">
        <v>0</v>
      </c>
      <c r="X436" t="s">
        <v>52</v>
      </c>
      <c r="Y436" t="str" cm="1">
        <f t="array" ref="Y436:Z436">_xlfn.TEXTSPLIT(X436, "/")</f>
        <v>theater</v>
      </c>
      <c r="Z436" t="str">
        <v>plays</v>
      </c>
    </row>
    <row r="437" spans="1:26" ht="15.6" x14ac:dyDescent="0.3">
      <c r="A437">
        <v>435</v>
      </c>
      <c r="B437" t="s">
        <v>945</v>
      </c>
      <c r="C437" s="3" t="s">
        <v>946</v>
      </c>
      <c r="D437" s="4">
        <v>152400</v>
      </c>
      <c r="E437" s="4">
        <v>178120</v>
      </c>
      <c r="F437" s="5">
        <f t="shared" si="50"/>
        <v>1.168766404199475</v>
      </c>
      <c r="G437" t="s">
        <v>36</v>
      </c>
      <c r="H437">
        <v>1713</v>
      </c>
      <c r="I437" s="4">
        <f t="shared" si="56"/>
        <v>103.98131932282546</v>
      </c>
      <c r="J437" t="s">
        <v>133</v>
      </c>
      <c r="K437" t="s">
        <v>134</v>
      </c>
      <c r="L437">
        <v>1418623200</v>
      </c>
      <c r="M437" s="9">
        <f t="shared" si="57"/>
        <v>41988.25</v>
      </c>
      <c r="N437" s="14">
        <f t="shared" si="52"/>
        <v>12</v>
      </c>
      <c r="O437" s="14" t="s">
        <v>32</v>
      </c>
      <c r="P437" s="14">
        <f t="shared" si="53"/>
        <v>2014</v>
      </c>
      <c r="Q437">
        <v>1419660000</v>
      </c>
      <c r="R437" s="12">
        <f t="shared" si="51"/>
        <v>42000.25</v>
      </c>
      <c r="S437">
        <f t="shared" si="54"/>
        <v>12</v>
      </c>
      <c r="T437" t="s">
        <v>32</v>
      </c>
      <c r="U437">
        <f t="shared" si="55"/>
        <v>2014</v>
      </c>
      <c r="V437" t="b">
        <v>0</v>
      </c>
      <c r="W437" t="b">
        <v>1</v>
      </c>
      <c r="X437" t="s">
        <v>52</v>
      </c>
      <c r="Y437" t="str" cm="1">
        <f t="array" ref="Y437:Z437">_xlfn.TEXTSPLIT(X437, "/")</f>
        <v>theater</v>
      </c>
      <c r="Z437" t="str">
        <v>plays</v>
      </c>
    </row>
    <row r="438" spans="1:26" ht="15.6" x14ac:dyDescent="0.3">
      <c r="A438">
        <v>436</v>
      </c>
      <c r="B438" t="s">
        <v>947</v>
      </c>
      <c r="C438" s="3" t="s">
        <v>948</v>
      </c>
      <c r="D438" s="4">
        <v>1300</v>
      </c>
      <c r="E438" s="4">
        <v>13678</v>
      </c>
      <c r="F438" s="5">
        <f>E438/D438</f>
        <v>10.521538461538462</v>
      </c>
      <c r="G438" t="s">
        <v>36</v>
      </c>
      <c r="H438">
        <v>249</v>
      </c>
      <c r="I438" s="4">
        <f t="shared" si="56"/>
        <v>54.931726907630519</v>
      </c>
      <c r="J438" t="s">
        <v>37</v>
      </c>
      <c r="K438" t="s">
        <v>38</v>
      </c>
      <c r="L438">
        <v>1555736400</v>
      </c>
      <c r="M438" s="9">
        <f t="shared" si="57"/>
        <v>43575.208333333328</v>
      </c>
      <c r="N438" s="14">
        <f t="shared" si="52"/>
        <v>4</v>
      </c>
      <c r="O438" s="14" t="s">
        <v>85</v>
      </c>
      <c r="P438" s="14">
        <f t="shared" si="53"/>
        <v>2019</v>
      </c>
      <c r="Q438">
        <v>1555822800</v>
      </c>
      <c r="R438" s="12">
        <f t="shared" si="51"/>
        <v>43576.208333333328</v>
      </c>
      <c r="S438">
        <f t="shared" si="54"/>
        <v>4</v>
      </c>
      <c r="T438" t="s">
        <v>85</v>
      </c>
      <c r="U438">
        <f t="shared" si="55"/>
        <v>2019</v>
      </c>
      <c r="V438" t="b">
        <v>0</v>
      </c>
      <c r="W438" t="b">
        <v>0</v>
      </c>
      <c r="X438" t="s">
        <v>185</v>
      </c>
      <c r="Y438" t="str" cm="1">
        <f t="array" ref="Y438:Z438">_xlfn.TEXTSPLIT(X438, "/")</f>
        <v>music</v>
      </c>
      <c r="Z438" t="str">
        <v>jazz</v>
      </c>
    </row>
    <row r="439" spans="1:26" ht="15.6" x14ac:dyDescent="0.3">
      <c r="A439">
        <v>437</v>
      </c>
      <c r="B439" t="s">
        <v>949</v>
      </c>
      <c r="C439" s="3" t="s">
        <v>950</v>
      </c>
      <c r="D439" s="4">
        <v>8100</v>
      </c>
      <c r="E439" s="4">
        <v>9969</v>
      </c>
      <c r="F439" s="5">
        <f t="shared" ref="F439:F502" si="58">E439/D439</f>
        <v>1.2307407407407407</v>
      </c>
      <c r="G439" t="s">
        <v>36</v>
      </c>
      <c r="H439">
        <v>192</v>
      </c>
      <c r="I439" s="4">
        <f t="shared" si="56"/>
        <v>51.921875</v>
      </c>
      <c r="J439" t="s">
        <v>37</v>
      </c>
      <c r="K439" t="s">
        <v>38</v>
      </c>
      <c r="L439">
        <v>1442120400</v>
      </c>
      <c r="M439" s="9">
        <f t="shared" si="57"/>
        <v>42260.208333333328</v>
      </c>
      <c r="N439" s="14">
        <f t="shared" si="52"/>
        <v>9</v>
      </c>
      <c r="O439" s="14" t="s">
        <v>48</v>
      </c>
      <c r="P439" s="14">
        <f t="shared" si="53"/>
        <v>2015</v>
      </c>
      <c r="Q439">
        <v>1442379600</v>
      </c>
      <c r="R439" s="12">
        <f t="shared" si="51"/>
        <v>42263.208333333328</v>
      </c>
      <c r="S439">
        <f t="shared" si="54"/>
        <v>9</v>
      </c>
      <c r="T439" t="s">
        <v>48</v>
      </c>
      <c r="U439">
        <f t="shared" si="55"/>
        <v>2015</v>
      </c>
      <c r="V439" t="b">
        <v>0</v>
      </c>
      <c r="W439" t="b">
        <v>1</v>
      </c>
      <c r="X439" t="s">
        <v>95</v>
      </c>
      <c r="Y439" t="str" cm="1">
        <f t="array" ref="Y439:Z439">_xlfn.TEXTSPLIT(X439, "/")</f>
        <v>film &amp; video</v>
      </c>
      <c r="Z439" t="str">
        <v>animation</v>
      </c>
    </row>
    <row r="440" spans="1:26" ht="31.2" x14ac:dyDescent="0.3">
      <c r="A440">
        <v>438</v>
      </c>
      <c r="B440" t="s">
        <v>951</v>
      </c>
      <c r="C440" s="3" t="s">
        <v>952</v>
      </c>
      <c r="D440" s="4">
        <v>8300</v>
      </c>
      <c r="E440" s="4">
        <v>14827</v>
      </c>
      <c r="F440" s="5">
        <f t="shared" si="58"/>
        <v>1.7863855421686747</v>
      </c>
      <c r="G440" t="s">
        <v>36</v>
      </c>
      <c r="H440">
        <v>247</v>
      </c>
      <c r="I440" s="4">
        <f t="shared" si="56"/>
        <v>60.02834008097166</v>
      </c>
      <c r="J440" t="s">
        <v>37</v>
      </c>
      <c r="K440" t="s">
        <v>38</v>
      </c>
      <c r="L440">
        <v>1362376800</v>
      </c>
      <c r="M440" s="9">
        <f t="shared" si="57"/>
        <v>41337.25</v>
      </c>
      <c r="N440" s="14">
        <f t="shared" si="52"/>
        <v>3</v>
      </c>
      <c r="O440" s="14" t="s">
        <v>84</v>
      </c>
      <c r="P440" s="14">
        <f t="shared" si="53"/>
        <v>2013</v>
      </c>
      <c r="Q440">
        <v>1364965200</v>
      </c>
      <c r="R440" s="12">
        <f t="shared" si="51"/>
        <v>41367.208333333336</v>
      </c>
      <c r="S440">
        <f t="shared" si="54"/>
        <v>4</v>
      </c>
      <c r="T440" t="s">
        <v>85</v>
      </c>
      <c r="U440">
        <f t="shared" si="55"/>
        <v>2013</v>
      </c>
      <c r="V440" t="b">
        <v>0</v>
      </c>
      <c r="W440" t="b">
        <v>0</v>
      </c>
      <c r="X440" t="s">
        <v>52</v>
      </c>
      <c r="Y440" t="str" cm="1">
        <f t="array" ref="Y440:Z440">_xlfn.TEXTSPLIT(X440, "/")</f>
        <v>theater</v>
      </c>
      <c r="Z440" t="str">
        <v>plays</v>
      </c>
    </row>
    <row r="441" spans="1:26" ht="15.6" x14ac:dyDescent="0.3">
      <c r="A441">
        <v>439</v>
      </c>
      <c r="B441" t="s">
        <v>953</v>
      </c>
      <c r="C441" s="3" t="s">
        <v>954</v>
      </c>
      <c r="D441" s="4">
        <v>28400</v>
      </c>
      <c r="E441" s="4">
        <v>100900</v>
      </c>
      <c r="F441" s="5">
        <f t="shared" si="58"/>
        <v>3.5528169014084505</v>
      </c>
      <c r="G441" t="s">
        <v>36</v>
      </c>
      <c r="H441">
        <v>2293</v>
      </c>
      <c r="I441" s="4">
        <f t="shared" si="56"/>
        <v>44.003488879197555</v>
      </c>
      <c r="J441" t="s">
        <v>37</v>
      </c>
      <c r="K441" t="s">
        <v>38</v>
      </c>
      <c r="L441">
        <v>1478408400</v>
      </c>
      <c r="M441" s="9">
        <f t="shared" si="57"/>
        <v>42680.208333333328</v>
      </c>
      <c r="N441" s="14">
        <f t="shared" si="52"/>
        <v>11</v>
      </c>
      <c r="O441" s="14" t="s">
        <v>31</v>
      </c>
      <c r="P441" s="14">
        <f t="shared" si="53"/>
        <v>2016</v>
      </c>
      <c r="Q441">
        <v>1479016800</v>
      </c>
      <c r="R441" s="12">
        <f t="shared" si="51"/>
        <v>42687.25</v>
      </c>
      <c r="S441">
        <f t="shared" si="54"/>
        <v>11</v>
      </c>
      <c r="T441" t="s">
        <v>31</v>
      </c>
      <c r="U441">
        <f t="shared" si="55"/>
        <v>2016</v>
      </c>
      <c r="V441" t="b">
        <v>0</v>
      </c>
      <c r="W441" t="b">
        <v>0</v>
      </c>
      <c r="X441" t="s">
        <v>500</v>
      </c>
      <c r="Y441" t="str" cm="1">
        <f t="array" ref="Y441:Z441">_xlfn.TEXTSPLIT(X441, "/")</f>
        <v>film &amp; video</v>
      </c>
      <c r="Z441" t="str">
        <v>science fiction</v>
      </c>
    </row>
    <row r="442" spans="1:26" ht="15.6" x14ac:dyDescent="0.3">
      <c r="A442">
        <v>440</v>
      </c>
      <c r="B442" t="s">
        <v>955</v>
      </c>
      <c r="C442" s="3" t="s">
        <v>956</v>
      </c>
      <c r="D442" s="4">
        <v>102500</v>
      </c>
      <c r="E442" s="4">
        <v>165954</v>
      </c>
      <c r="F442" s="5">
        <f t="shared" si="58"/>
        <v>1.6190634146341463</v>
      </c>
      <c r="G442" t="s">
        <v>36</v>
      </c>
      <c r="H442">
        <v>3131</v>
      </c>
      <c r="I442" s="4">
        <f t="shared" si="56"/>
        <v>53.003513254551258</v>
      </c>
      <c r="J442" t="s">
        <v>37</v>
      </c>
      <c r="K442" t="s">
        <v>38</v>
      </c>
      <c r="L442">
        <v>1498798800</v>
      </c>
      <c r="M442" s="9">
        <f t="shared" si="57"/>
        <v>42916.208333333328</v>
      </c>
      <c r="N442" s="14">
        <f t="shared" si="52"/>
        <v>6</v>
      </c>
      <c r="O442" s="14" t="s">
        <v>80</v>
      </c>
      <c r="P442" s="14">
        <f t="shared" si="53"/>
        <v>2017</v>
      </c>
      <c r="Q442">
        <v>1499662800</v>
      </c>
      <c r="R442" s="12">
        <f t="shared" si="51"/>
        <v>42926.208333333328</v>
      </c>
      <c r="S442">
        <f t="shared" si="54"/>
        <v>7</v>
      </c>
      <c r="T442" t="s">
        <v>103</v>
      </c>
      <c r="U442">
        <f t="shared" si="55"/>
        <v>2017</v>
      </c>
      <c r="V442" t="b">
        <v>0</v>
      </c>
      <c r="W442" t="b">
        <v>0</v>
      </c>
      <c r="X442" t="s">
        <v>295</v>
      </c>
      <c r="Y442" t="str" cm="1">
        <f t="array" ref="Y442:Z442">_xlfn.TEXTSPLIT(X442, "/")</f>
        <v>film &amp; video</v>
      </c>
      <c r="Z442" t="str">
        <v>television</v>
      </c>
    </row>
    <row r="443" spans="1:26" ht="15.6" x14ac:dyDescent="0.3">
      <c r="A443">
        <v>441</v>
      </c>
      <c r="B443" t="s">
        <v>957</v>
      </c>
      <c r="C443" s="3" t="s">
        <v>958</v>
      </c>
      <c r="D443" s="4">
        <v>7000</v>
      </c>
      <c r="E443" s="4">
        <v>1744</v>
      </c>
      <c r="F443" s="5">
        <f t="shared" si="58"/>
        <v>0.24914285714285714</v>
      </c>
      <c r="G443" t="s">
        <v>28</v>
      </c>
      <c r="H443">
        <v>32</v>
      </c>
      <c r="I443" s="4">
        <f t="shared" si="56"/>
        <v>54.5</v>
      </c>
      <c r="J443" t="s">
        <v>37</v>
      </c>
      <c r="K443" t="s">
        <v>38</v>
      </c>
      <c r="L443">
        <v>1335416400</v>
      </c>
      <c r="M443" s="9">
        <f t="shared" si="57"/>
        <v>41025.208333333336</v>
      </c>
      <c r="N443" s="14">
        <f t="shared" si="52"/>
        <v>4</v>
      </c>
      <c r="O443" s="14" t="s">
        <v>85</v>
      </c>
      <c r="P443" s="14">
        <f t="shared" si="53"/>
        <v>2012</v>
      </c>
      <c r="Q443">
        <v>1337835600</v>
      </c>
      <c r="R443" s="12">
        <f t="shared" si="51"/>
        <v>41053.208333333336</v>
      </c>
      <c r="S443">
        <f t="shared" si="54"/>
        <v>5</v>
      </c>
      <c r="T443" t="s">
        <v>114</v>
      </c>
      <c r="U443">
        <f t="shared" si="55"/>
        <v>2012</v>
      </c>
      <c r="V443" t="b">
        <v>0</v>
      </c>
      <c r="W443" t="b">
        <v>0</v>
      </c>
      <c r="X443" t="s">
        <v>88</v>
      </c>
      <c r="Y443" t="str" cm="1">
        <f t="array" ref="Y443:Z443">_xlfn.TEXTSPLIT(X443, "/")</f>
        <v>technology</v>
      </c>
      <c r="Z443" t="str">
        <v>wearables</v>
      </c>
    </row>
    <row r="444" spans="1:26" ht="15.6" x14ac:dyDescent="0.3">
      <c r="A444">
        <v>442</v>
      </c>
      <c r="B444" t="s">
        <v>959</v>
      </c>
      <c r="C444" s="3" t="s">
        <v>960</v>
      </c>
      <c r="D444" s="4">
        <v>5400</v>
      </c>
      <c r="E444" s="4">
        <v>10731</v>
      </c>
      <c r="F444" s="5">
        <f t="shared" si="58"/>
        <v>1.9872222222222222</v>
      </c>
      <c r="G444" t="s">
        <v>36</v>
      </c>
      <c r="H444">
        <v>143</v>
      </c>
      <c r="I444" s="4">
        <f t="shared" si="56"/>
        <v>75.04195804195804</v>
      </c>
      <c r="J444" t="s">
        <v>133</v>
      </c>
      <c r="K444" t="s">
        <v>134</v>
      </c>
      <c r="L444">
        <v>1504328400</v>
      </c>
      <c r="M444" s="9">
        <f t="shared" si="57"/>
        <v>42980.208333333328</v>
      </c>
      <c r="N444" s="14">
        <f t="shared" si="52"/>
        <v>9</v>
      </c>
      <c r="O444" s="14" t="s">
        <v>48</v>
      </c>
      <c r="P444" s="14">
        <f t="shared" si="53"/>
        <v>2017</v>
      </c>
      <c r="Q444">
        <v>1505710800</v>
      </c>
      <c r="R444" s="12">
        <f t="shared" si="51"/>
        <v>42996.208333333328</v>
      </c>
      <c r="S444">
        <f t="shared" si="54"/>
        <v>9</v>
      </c>
      <c r="T444" t="s">
        <v>48</v>
      </c>
      <c r="U444">
        <f t="shared" si="55"/>
        <v>2017</v>
      </c>
      <c r="V444" t="b">
        <v>0</v>
      </c>
      <c r="W444" t="b">
        <v>0</v>
      </c>
      <c r="X444" t="s">
        <v>52</v>
      </c>
      <c r="Y444" t="str" cm="1">
        <f t="array" ref="Y444:Z444">_xlfn.TEXTSPLIT(X444, "/")</f>
        <v>theater</v>
      </c>
      <c r="Z444" t="str">
        <v>plays</v>
      </c>
    </row>
    <row r="445" spans="1:26" ht="15.6" x14ac:dyDescent="0.3">
      <c r="A445">
        <v>443</v>
      </c>
      <c r="B445" t="s">
        <v>961</v>
      </c>
      <c r="C445" s="3" t="s">
        <v>962</v>
      </c>
      <c r="D445" s="4">
        <v>9300</v>
      </c>
      <c r="E445" s="4">
        <v>3232</v>
      </c>
      <c r="F445" s="5">
        <f t="shared" si="58"/>
        <v>0.34752688172043011</v>
      </c>
      <c r="G445" t="s">
        <v>98</v>
      </c>
      <c r="H445">
        <v>90</v>
      </c>
      <c r="I445" s="4">
        <f t="shared" si="56"/>
        <v>35.911111111111111</v>
      </c>
      <c r="J445" t="s">
        <v>37</v>
      </c>
      <c r="K445" t="s">
        <v>38</v>
      </c>
      <c r="L445">
        <v>1285822800</v>
      </c>
      <c r="M445" s="9">
        <f t="shared" si="57"/>
        <v>40451.208333333336</v>
      </c>
      <c r="N445" s="14">
        <f t="shared" si="52"/>
        <v>9</v>
      </c>
      <c r="O445" s="14" t="s">
        <v>48</v>
      </c>
      <c r="P445" s="14">
        <f t="shared" si="53"/>
        <v>2010</v>
      </c>
      <c r="Q445">
        <v>1287464400</v>
      </c>
      <c r="R445" s="12">
        <f t="shared" si="51"/>
        <v>40470.208333333336</v>
      </c>
      <c r="S445">
        <f t="shared" si="54"/>
        <v>10</v>
      </c>
      <c r="T445" t="s">
        <v>72</v>
      </c>
      <c r="U445">
        <f t="shared" si="55"/>
        <v>2010</v>
      </c>
      <c r="V445" t="b">
        <v>0</v>
      </c>
      <c r="W445" t="b">
        <v>0</v>
      </c>
      <c r="X445" t="s">
        <v>52</v>
      </c>
      <c r="Y445" t="str" cm="1">
        <f t="array" ref="Y445:Z445">_xlfn.TEXTSPLIT(X445, "/")</f>
        <v>theater</v>
      </c>
      <c r="Z445" t="str">
        <v>plays</v>
      </c>
    </row>
    <row r="446" spans="1:26" ht="15.6" x14ac:dyDescent="0.3">
      <c r="A446">
        <v>444</v>
      </c>
      <c r="B446" t="s">
        <v>774</v>
      </c>
      <c r="C446" s="3" t="s">
        <v>963</v>
      </c>
      <c r="D446" s="4">
        <v>6200</v>
      </c>
      <c r="E446" s="4">
        <v>10938</v>
      </c>
      <c r="F446" s="5">
        <f t="shared" si="58"/>
        <v>1.7641935483870967</v>
      </c>
      <c r="G446" t="s">
        <v>36</v>
      </c>
      <c r="H446">
        <v>296</v>
      </c>
      <c r="I446" s="4">
        <f t="shared" si="56"/>
        <v>36.952702702702702</v>
      </c>
      <c r="J446" t="s">
        <v>37</v>
      </c>
      <c r="K446" t="s">
        <v>38</v>
      </c>
      <c r="L446">
        <v>1311483600</v>
      </c>
      <c r="M446" s="9">
        <f t="shared" si="57"/>
        <v>40748.208333333336</v>
      </c>
      <c r="N446" s="14">
        <f t="shared" si="52"/>
        <v>7</v>
      </c>
      <c r="O446" s="14" t="s">
        <v>103</v>
      </c>
      <c r="P446" s="14">
        <f t="shared" si="53"/>
        <v>2011</v>
      </c>
      <c r="Q446">
        <v>1311656400</v>
      </c>
      <c r="R446" s="12">
        <f t="shared" si="51"/>
        <v>40750.208333333336</v>
      </c>
      <c r="S446">
        <f t="shared" si="54"/>
        <v>7</v>
      </c>
      <c r="T446" t="s">
        <v>103</v>
      </c>
      <c r="U446">
        <f t="shared" si="55"/>
        <v>2011</v>
      </c>
      <c r="V446" t="b">
        <v>0</v>
      </c>
      <c r="W446" t="b">
        <v>1</v>
      </c>
      <c r="X446" t="s">
        <v>81</v>
      </c>
      <c r="Y446" t="str" cm="1">
        <f t="array" ref="Y446:Z446">_xlfn.TEXTSPLIT(X446, "/")</f>
        <v>music</v>
      </c>
      <c r="Z446" t="str">
        <v>indie rock</v>
      </c>
    </row>
    <row r="447" spans="1:26" ht="31.2" x14ac:dyDescent="0.3">
      <c r="A447">
        <v>445</v>
      </c>
      <c r="B447" t="s">
        <v>964</v>
      </c>
      <c r="C447" s="3" t="s">
        <v>965</v>
      </c>
      <c r="D447" s="4">
        <v>2100</v>
      </c>
      <c r="E447" s="4">
        <v>10739</v>
      </c>
      <c r="F447" s="5">
        <f t="shared" si="58"/>
        <v>5.1138095238095236</v>
      </c>
      <c r="G447" t="s">
        <v>36</v>
      </c>
      <c r="H447">
        <v>170</v>
      </c>
      <c r="I447" s="4">
        <f t="shared" si="56"/>
        <v>63.170588235294119</v>
      </c>
      <c r="J447" t="s">
        <v>37</v>
      </c>
      <c r="K447" t="s">
        <v>38</v>
      </c>
      <c r="L447">
        <v>1291356000</v>
      </c>
      <c r="M447" s="9">
        <f t="shared" si="57"/>
        <v>40515.25</v>
      </c>
      <c r="N447" s="14">
        <f t="shared" si="52"/>
        <v>12</v>
      </c>
      <c r="O447" s="14" t="s">
        <v>32</v>
      </c>
      <c r="P447" s="14">
        <f t="shared" si="53"/>
        <v>2010</v>
      </c>
      <c r="Q447">
        <v>1293170400</v>
      </c>
      <c r="R447" s="12">
        <f t="shared" si="51"/>
        <v>40536.25</v>
      </c>
      <c r="S447">
        <f t="shared" si="54"/>
        <v>12</v>
      </c>
      <c r="T447" t="s">
        <v>32</v>
      </c>
      <c r="U447">
        <f t="shared" si="55"/>
        <v>2010</v>
      </c>
      <c r="V447" t="b">
        <v>0</v>
      </c>
      <c r="W447" t="b">
        <v>1</v>
      </c>
      <c r="X447" t="s">
        <v>52</v>
      </c>
      <c r="Y447" t="str" cm="1">
        <f t="array" ref="Y447:Z447">_xlfn.TEXTSPLIT(X447, "/")</f>
        <v>theater</v>
      </c>
      <c r="Z447" t="str">
        <v>plays</v>
      </c>
    </row>
    <row r="448" spans="1:26" ht="15.6" x14ac:dyDescent="0.3">
      <c r="A448">
        <v>446</v>
      </c>
      <c r="B448" t="s">
        <v>966</v>
      </c>
      <c r="C448" s="3" t="s">
        <v>967</v>
      </c>
      <c r="D448" s="4">
        <v>6800</v>
      </c>
      <c r="E448" s="4">
        <v>5579</v>
      </c>
      <c r="F448" s="5">
        <f t="shared" si="58"/>
        <v>0.82044117647058823</v>
      </c>
      <c r="G448" t="s">
        <v>28</v>
      </c>
      <c r="H448">
        <v>186</v>
      </c>
      <c r="I448" s="4">
        <f t="shared" si="56"/>
        <v>29.99462365591398</v>
      </c>
      <c r="J448" t="s">
        <v>37</v>
      </c>
      <c r="K448" t="s">
        <v>38</v>
      </c>
      <c r="L448">
        <v>1355810400</v>
      </c>
      <c r="M448" s="9">
        <f t="shared" si="57"/>
        <v>41261.25</v>
      </c>
      <c r="N448" s="14">
        <f t="shared" si="52"/>
        <v>12</v>
      </c>
      <c r="O448" s="14" t="s">
        <v>32</v>
      </c>
      <c r="P448" s="14">
        <f t="shared" si="53"/>
        <v>2012</v>
      </c>
      <c r="Q448">
        <v>1355983200</v>
      </c>
      <c r="R448" s="12">
        <f t="shared" si="51"/>
        <v>41263.25</v>
      </c>
      <c r="S448">
        <f t="shared" si="54"/>
        <v>12</v>
      </c>
      <c r="T448" t="s">
        <v>32</v>
      </c>
      <c r="U448">
        <f t="shared" si="55"/>
        <v>2012</v>
      </c>
      <c r="V448" t="b">
        <v>0</v>
      </c>
      <c r="W448" t="b">
        <v>0</v>
      </c>
      <c r="X448" t="s">
        <v>88</v>
      </c>
      <c r="Y448" t="str" cm="1">
        <f t="array" ref="Y448:Z448">_xlfn.TEXTSPLIT(X448, "/")</f>
        <v>technology</v>
      </c>
      <c r="Z448" t="str">
        <v>wearables</v>
      </c>
    </row>
    <row r="449" spans="1:26" ht="31.2" x14ac:dyDescent="0.3">
      <c r="A449">
        <v>447</v>
      </c>
      <c r="B449" t="s">
        <v>968</v>
      </c>
      <c r="C449" s="3" t="s">
        <v>969</v>
      </c>
      <c r="D449" s="4">
        <v>155200</v>
      </c>
      <c r="E449" s="4">
        <v>37754</v>
      </c>
      <c r="F449" s="5">
        <f t="shared" si="58"/>
        <v>0.24326030927835052</v>
      </c>
      <c r="G449" t="s">
        <v>98</v>
      </c>
      <c r="H449">
        <v>439</v>
      </c>
      <c r="I449" s="4">
        <f t="shared" si="56"/>
        <v>86</v>
      </c>
      <c r="J449" t="s">
        <v>59</v>
      </c>
      <c r="K449" t="s">
        <v>60</v>
      </c>
      <c r="L449">
        <v>1513663200</v>
      </c>
      <c r="M449" s="9">
        <f t="shared" si="57"/>
        <v>43088.25</v>
      </c>
      <c r="N449" s="14">
        <f t="shared" si="52"/>
        <v>12</v>
      </c>
      <c r="O449" s="14" t="s">
        <v>32</v>
      </c>
      <c r="P449" s="14">
        <f t="shared" si="53"/>
        <v>2017</v>
      </c>
      <c r="Q449">
        <v>1515045600</v>
      </c>
      <c r="R449" s="12">
        <f t="shared" si="51"/>
        <v>43104.25</v>
      </c>
      <c r="S449">
        <f t="shared" si="54"/>
        <v>1</v>
      </c>
      <c r="T449" t="s">
        <v>51</v>
      </c>
      <c r="U449">
        <f t="shared" si="55"/>
        <v>2018</v>
      </c>
      <c r="V449" t="b">
        <v>0</v>
      </c>
      <c r="W449" t="b">
        <v>0</v>
      </c>
      <c r="X449" t="s">
        <v>295</v>
      </c>
      <c r="Y449" t="str" cm="1">
        <f t="array" ref="Y449:Z449">_xlfn.TEXTSPLIT(X449, "/")</f>
        <v>film &amp; video</v>
      </c>
      <c r="Z449" t="str">
        <v>television</v>
      </c>
    </row>
    <row r="450" spans="1:26" ht="15.6" x14ac:dyDescent="0.3">
      <c r="A450">
        <v>448</v>
      </c>
      <c r="B450" t="s">
        <v>970</v>
      </c>
      <c r="C450" s="3" t="s">
        <v>971</v>
      </c>
      <c r="D450" s="4">
        <v>89900</v>
      </c>
      <c r="E450" s="4">
        <v>45384</v>
      </c>
      <c r="F450" s="5">
        <f t="shared" si="58"/>
        <v>0.50482758620689661</v>
      </c>
      <c r="G450" t="s">
        <v>28</v>
      </c>
      <c r="H450">
        <v>605</v>
      </c>
      <c r="I450" s="4">
        <f t="shared" si="56"/>
        <v>75.014876033057845</v>
      </c>
      <c r="J450" t="s">
        <v>37</v>
      </c>
      <c r="K450" t="s">
        <v>38</v>
      </c>
      <c r="L450">
        <v>1365915600</v>
      </c>
      <c r="M450" s="9">
        <f t="shared" si="57"/>
        <v>41378.208333333336</v>
      </c>
      <c r="N450" s="14">
        <f t="shared" si="52"/>
        <v>4</v>
      </c>
      <c r="O450" s="14" t="s">
        <v>85</v>
      </c>
      <c r="P450" s="14">
        <f t="shared" si="53"/>
        <v>2013</v>
      </c>
      <c r="Q450">
        <v>1366088400</v>
      </c>
      <c r="R450" s="12">
        <f t="shared" ref="R450:R513" si="59">(((Q450/60)/60)/24)+DATE(1970,1,1)</f>
        <v>41380.208333333336</v>
      </c>
      <c r="S450">
        <f t="shared" si="54"/>
        <v>4</v>
      </c>
      <c r="T450" t="s">
        <v>85</v>
      </c>
      <c r="U450">
        <f t="shared" si="55"/>
        <v>2013</v>
      </c>
      <c r="V450" t="b">
        <v>0</v>
      </c>
      <c r="W450" t="b">
        <v>1</v>
      </c>
      <c r="X450" t="s">
        <v>115</v>
      </c>
      <c r="Y450" t="str" cm="1">
        <f t="array" ref="Y450:Z450">_xlfn.TEXTSPLIT(X450, "/")</f>
        <v>games</v>
      </c>
      <c r="Z450" t="str">
        <v>video games</v>
      </c>
    </row>
    <row r="451" spans="1:26" ht="15.6" x14ac:dyDescent="0.3">
      <c r="A451">
        <v>449</v>
      </c>
      <c r="B451" t="s">
        <v>972</v>
      </c>
      <c r="C451" s="3" t="s">
        <v>973</v>
      </c>
      <c r="D451" s="4">
        <v>900</v>
      </c>
      <c r="E451" s="4">
        <v>8703</v>
      </c>
      <c r="F451" s="5">
        <f t="shared" si="58"/>
        <v>9.67</v>
      </c>
      <c r="G451" t="s">
        <v>36</v>
      </c>
      <c r="H451">
        <v>86</v>
      </c>
      <c r="I451" s="4">
        <f t="shared" si="56"/>
        <v>101.19767441860465</v>
      </c>
      <c r="J451" t="s">
        <v>55</v>
      </c>
      <c r="K451" t="s">
        <v>56</v>
      </c>
      <c r="L451">
        <v>1551852000</v>
      </c>
      <c r="M451" s="9">
        <f t="shared" si="57"/>
        <v>43530.25</v>
      </c>
      <c r="N451" s="14">
        <f t="shared" ref="N451:N514" si="60">MONTH(M451)</f>
        <v>3</v>
      </c>
      <c r="O451" s="14" t="s">
        <v>84</v>
      </c>
      <c r="P451" s="14">
        <f t="shared" ref="P451:P514" si="61">YEAR(M451)</f>
        <v>2019</v>
      </c>
      <c r="Q451">
        <v>1553317200</v>
      </c>
      <c r="R451" s="12">
        <f t="shared" si="59"/>
        <v>43547.208333333328</v>
      </c>
      <c r="S451">
        <f t="shared" ref="S451:S514" si="62">MONTH(R451)</f>
        <v>3</v>
      </c>
      <c r="T451" t="s">
        <v>84</v>
      </c>
      <c r="U451">
        <f t="shared" ref="U451:U514" si="63">YEAR(R451)</f>
        <v>2019</v>
      </c>
      <c r="V451" t="b">
        <v>0</v>
      </c>
      <c r="W451" t="b">
        <v>0</v>
      </c>
      <c r="X451" t="s">
        <v>115</v>
      </c>
      <c r="Y451" t="str" cm="1">
        <f t="array" ref="Y451:Z451">_xlfn.TEXTSPLIT(X451, "/")</f>
        <v>games</v>
      </c>
      <c r="Z451" t="str">
        <v>video games</v>
      </c>
    </row>
    <row r="452" spans="1:26" ht="15.6" x14ac:dyDescent="0.3">
      <c r="A452">
        <v>450</v>
      </c>
      <c r="B452" t="s">
        <v>974</v>
      </c>
      <c r="C452" s="3" t="s">
        <v>975</v>
      </c>
      <c r="D452" s="4">
        <v>100</v>
      </c>
      <c r="E452" s="4">
        <v>4</v>
      </c>
      <c r="F452" s="5">
        <f t="shared" si="58"/>
        <v>0.04</v>
      </c>
      <c r="G452" t="s">
        <v>28</v>
      </c>
      <c r="H452">
        <v>1</v>
      </c>
      <c r="I452" s="4">
        <f t="shared" si="56"/>
        <v>4</v>
      </c>
      <c r="J452" t="s">
        <v>29</v>
      </c>
      <c r="K452" t="s">
        <v>30</v>
      </c>
      <c r="L452">
        <v>1540098000</v>
      </c>
      <c r="M452" s="9">
        <f t="shared" si="57"/>
        <v>43394.208333333328</v>
      </c>
      <c r="N452" s="14">
        <f t="shared" si="60"/>
        <v>10</v>
      </c>
      <c r="O452" s="14" t="s">
        <v>72</v>
      </c>
      <c r="P452" s="14">
        <f t="shared" si="61"/>
        <v>2018</v>
      </c>
      <c r="Q452">
        <v>1542088800</v>
      </c>
      <c r="R452" s="12">
        <f t="shared" si="59"/>
        <v>43417.25</v>
      </c>
      <c r="S452">
        <f t="shared" si="62"/>
        <v>11</v>
      </c>
      <c r="T452" t="s">
        <v>31</v>
      </c>
      <c r="U452">
        <f t="shared" si="63"/>
        <v>2018</v>
      </c>
      <c r="V452" t="b">
        <v>0</v>
      </c>
      <c r="W452" t="b">
        <v>0</v>
      </c>
      <c r="X452" t="s">
        <v>95</v>
      </c>
      <c r="Y452" t="str" cm="1">
        <f t="array" ref="Y452:Z452">_xlfn.TEXTSPLIT(X452, "/")</f>
        <v>film &amp; video</v>
      </c>
      <c r="Z452" t="str">
        <v>animation</v>
      </c>
    </row>
    <row r="453" spans="1:26" ht="15.6" x14ac:dyDescent="0.3">
      <c r="A453">
        <v>451</v>
      </c>
      <c r="B453" t="s">
        <v>976</v>
      </c>
      <c r="C453" s="3" t="s">
        <v>977</v>
      </c>
      <c r="D453" s="4">
        <v>148400</v>
      </c>
      <c r="E453" s="4">
        <v>182302</v>
      </c>
      <c r="F453" s="5">
        <f t="shared" si="58"/>
        <v>1.2284501347708894</v>
      </c>
      <c r="G453" t="s">
        <v>36</v>
      </c>
      <c r="H453">
        <v>6286</v>
      </c>
      <c r="I453" s="4">
        <f t="shared" si="56"/>
        <v>29.001272669424118</v>
      </c>
      <c r="J453" t="s">
        <v>37</v>
      </c>
      <c r="K453" t="s">
        <v>38</v>
      </c>
      <c r="L453">
        <v>1500440400</v>
      </c>
      <c r="M453" s="9">
        <f t="shared" si="57"/>
        <v>42935.208333333328</v>
      </c>
      <c r="N453" s="14">
        <f t="shared" si="60"/>
        <v>7</v>
      </c>
      <c r="O453" s="14" t="s">
        <v>103</v>
      </c>
      <c r="P453" s="14">
        <f t="shared" si="61"/>
        <v>2017</v>
      </c>
      <c r="Q453">
        <v>1503118800</v>
      </c>
      <c r="R453" s="12">
        <f t="shared" si="59"/>
        <v>42966.208333333328</v>
      </c>
      <c r="S453">
        <f t="shared" si="62"/>
        <v>8</v>
      </c>
      <c r="T453" t="s">
        <v>39</v>
      </c>
      <c r="U453">
        <f t="shared" si="63"/>
        <v>2017</v>
      </c>
      <c r="V453" t="b">
        <v>0</v>
      </c>
      <c r="W453" t="b">
        <v>0</v>
      </c>
      <c r="X453" t="s">
        <v>40</v>
      </c>
      <c r="Y453" t="str" cm="1">
        <f t="array" ref="Y453:Z453">_xlfn.TEXTSPLIT(X453, "/")</f>
        <v>music</v>
      </c>
      <c r="Z453" t="str">
        <v>rock</v>
      </c>
    </row>
    <row r="454" spans="1:26" ht="31.2" x14ac:dyDescent="0.3">
      <c r="A454">
        <v>452</v>
      </c>
      <c r="B454" t="s">
        <v>978</v>
      </c>
      <c r="C454" s="3" t="s">
        <v>979</v>
      </c>
      <c r="D454" s="4">
        <v>4800</v>
      </c>
      <c r="E454" s="4">
        <v>3045</v>
      </c>
      <c r="F454" s="5">
        <f t="shared" si="58"/>
        <v>0.63437500000000002</v>
      </c>
      <c r="G454" t="s">
        <v>28</v>
      </c>
      <c r="H454">
        <v>31</v>
      </c>
      <c r="I454" s="4">
        <f t="shared" si="56"/>
        <v>98.225806451612897</v>
      </c>
      <c r="J454" t="s">
        <v>37</v>
      </c>
      <c r="K454" t="s">
        <v>38</v>
      </c>
      <c r="L454">
        <v>1278392400</v>
      </c>
      <c r="M454" s="9">
        <f t="shared" si="57"/>
        <v>40365.208333333336</v>
      </c>
      <c r="N454" s="14">
        <f t="shared" si="60"/>
        <v>7</v>
      </c>
      <c r="O454" s="14" t="s">
        <v>103</v>
      </c>
      <c r="P454" s="14">
        <f t="shared" si="61"/>
        <v>2010</v>
      </c>
      <c r="Q454">
        <v>1278478800</v>
      </c>
      <c r="R454" s="12">
        <f t="shared" si="59"/>
        <v>40366.208333333336</v>
      </c>
      <c r="S454">
        <f t="shared" si="62"/>
        <v>7</v>
      </c>
      <c r="T454" t="s">
        <v>103</v>
      </c>
      <c r="U454">
        <f t="shared" si="63"/>
        <v>2010</v>
      </c>
      <c r="V454" t="b">
        <v>0</v>
      </c>
      <c r="W454" t="b">
        <v>0</v>
      </c>
      <c r="X454" t="s">
        <v>73</v>
      </c>
      <c r="Y454" t="str" cm="1">
        <f t="array" ref="Y454:Z454">_xlfn.TEXTSPLIT(X454, "/")</f>
        <v>film &amp; video</v>
      </c>
      <c r="Z454" t="str">
        <v>drama</v>
      </c>
    </row>
    <row r="455" spans="1:26" ht="31.2" x14ac:dyDescent="0.3">
      <c r="A455">
        <v>453</v>
      </c>
      <c r="B455" t="s">
        <v>980</v>
      </c>
      <c r="C455" s="3" t="s">
        <v>981</v>
      </c>
      <c r="D455" s="4">
        <v>182400</v>
      </c>
      <c r="E455" s="4">
        <v>102749</v>
      </c>
      <c r="F455" s="5">
        <f t="shared" si="58"/>
        <v>0.56331688596491225</v>
      </c>
      <c r="G455" t="s">
        <v>28</v>
      </c>
      <c r="H455">
        <v>1181</v>
      </c>
      <c r="I455" s="4">
        <f t="shared" si="56"/>
        <v>87.001693480101608</v>
      </c>
      <c r="J455" t="s">
        <v>37</v>
      </c>
      <c r="K455" t="s">
        <v>38</v>
      </c>
      <c r="L455">
        <v>1480572000</v>
      </c>
      <c r="M455" s="9">
        <f t="shared" si="57"/>
        <v>42705.25</v>
      </c>
      <c r="N455" s="14">
        <f t="shared" si="60"/>
        <v>12</v>
      </c>
      <c r="O455" s="14" t="s">
        <v>32</v>
      </c>
      <c r="P455" s="14">
        <f t="shared" si="61"/>
        <v>2016</v>
      </c>
      <c r="Q455">
        <v>1484114400</v>
      </c>
      <c r="R455" s="12">
        <f t="shared" si="59"/>
        <v>42746.25</v>
      </c>
      <c r="S455">
        <f t="shared" si="62"/>
        <v>1</v>
      </c>
      <c r="T455" t="s">
        <v>51</v>
      </c>
      <c r="U455">
        <f t="shared" si="63"/>
        <v>2017</v>
      </c>
      <c r="V455" t="b">
        <v>0</v>
      </c>
      <c r="W455" t="b">
        <v>0</v>
      </c>
      <c r="X455" t="s">
        <v>500</v>
      </c>
      <c r="Y455" t="str" cm="1">
        <f t="array" ref="Y455:Z455">_xlfn.TEXTSPLIT(X455, "/")</f>
        <v>film &amp; video</v>
      </c>
      <c r="Z455" t="str">
        <v>science fiction</v>
      </c>
    </row>
    <row r="456" spans="1:26" ht="15.6" x14ac:dyDescent="0.3">
      <c r="A456">
        <v>454</v>
      </c>
      <c r="B456" t="s">
        <v>982</v>
      </c>
      <c r="C456" s="3" t="s">
        <v>983</v>
      </c>
      <c r="D456" s="4">
        <v>4000</v>
      </c>
      <c r="E456" s="4">
        <v>1763</v>
      </c>
      <c r="F456" s="5">
        <f t="shared" si="58"/>
        <v>0.44074999999999998</v>
      </c>
      <c r="G456" t="s">
        <v>28</v>
      </c>
      <c r="H456">
        <v>39</v>
      </c>
      <c r="I456" s="4">
        <f t="shared" si="56"/>
        <v>45.205128205128204</v>
      </c>
      <c r="J456" t="s">
        <v>37</v>
      </c>
      <c r="K456" t="s">
        <v>38</v>
      </c>
      <c r="L456">
        <v>1382331600</v>
      </c>
      <c r="M456" s="9">
        <f t="shared" si="57"/>
        <v>41568.208333333336</v>
      </c>
      <c r="N456" s="14">
        <f t="shared" si="60"/>
        <v>10</v>
      </c>
      <c r="O456" s="14" t="s">
        <v>72</v>
      </c>
      <c r="P456" s="14">
        <f t="shared" si="61"/>
        <v>2013</v>
      </c>
      <c r="Q456">
        <v>1385445600</v>
      </c>
      <c r="R456" s="12">
        <f t="shared" si="59"/>
        <v>41604.25</v>
      </c>
      <c r="S456">
        <f t="shared" si="62"/>
        <v>11</v>
      </c>
      <c r="T456" t="s">
        <v>31</v>
      </c>
      <c r="U456">
        <f t="shared" si="63"/>
        <v>2013</v>
      </c>
      <c r="V456" t="b">
        <v>0</v>
      </c>
      <c r="W456" t="b">
        <v>1</v>
      </c>
      <c r="X456" t="s">
        <v>73</v>
      </c>
      <c r="Y456" t="str" cm="1">
        <f t="array" ref="Y456:Z456">_xlfn.TEXTSPLIT(X456, "/")</f>
        <v>film &amp; video</v>
      </c>
      <c r="Z456" t="str">
        <v>drama</v>
      </c>
    </row>
    <row r="457" spans="1:26" ht="15.6" x14ac:dyDescent="0.3">
      <c r="A457">
        <v>455</v>
      </c>
      <c r="B457" t="s">
        <v>984</v>
      </c>
      <c r="C457" s="3" t="s">
        <v>985</v>
      </c>
      <c r="D457" s="4">
        <v>116500</v>
      </c>
      <c r="E457" s="4">
        <v>137904</v>
      </c>
      <c r="F457" s="5">
        <f t="shared" si="58"/>
        <v>1.1837253218884121</v>
      </c>
      <c r="G457" t="s">
        <v>36</v>
      </c>
      <c r="H457">
        <v>3727</v>
      </c>
      <c r="I457" s="4">
        <f t="shared" si="56"/>
        <v>37.001341561577675</v>
      </c>
      <c r="J457" t="s">
        <v>37</v>
      </c>
      <c r="K457" t="s">
        <v>38</v>
      </c>
      <c r="L457">
        <v>1316754000</v>
      </c>
      <c r="M457" s="9">
        <f t="shared" si="57"/>
        <v>40809.208333333336</v>
      </c>
      <c r="N457" s="14">
        <f t="shared" si="60"/>
        <v>9</v>
      </c>
      <c r="O457" s="14" t="s">
        <v>48</v>
      </c>
      <c r="P457" s="14">
        <f t="shared" si="61"/>
        <v>2011</v>
      </c>
      <c r="Q457">
        <v>1318741200</v>
      </c>
      <c r="R457" s="12">
        <f t="shared" si="59"/>
        <v>40832.208333333336</v>
      </c>
      <c r="S457">
        <f t="shared" si="62"/>
        <v>10</v>
      </c>
      <c r="T457" t="s">
        <v>72</v>
      </c>
      <c r="U457">
        <f t="shared" si="63"/>
        <v>2011</v>
      </c>
      <c r="V457" t="b">
        <v>0</v>
      </c>
      <c r="W457" t="b">
        <v>0</v>
      </c>
      <c r="X457" t="s">
        <v>52</v>
      </c>
      <c r="Y457" t="str" cm="1">
        <f t="array" ref="Y457:Z457">_xlfn.TEXTSPLIT(X457, "/")</f>
        <v>theater</v>
      </c>
      <c r="Z457" t="str">
        <v>plays</v>
      </c>
    </row>
    <row r="458" spans="1:26" ht="31.2" x14ac:dyDescent="0.3">
      <c r="A458">
        <v>456</v>
      </c>
      <c r="B458" t="s">
        <v>986</v>
      </c>
      <c r="C458" s="3" t="s">
        <v>987</v>
      </c>
      <c r="D458" s="4">
        <v>146400</v>
      </c>
      <c r="E458" s="4">
        <v>152438</v>
      </c>
      <c r="F458" s="5">
        <f t="shared" si="58"/>
        <v>1.041243169398907</v>
      </c>
      <c r="G458" t="s">
        <v>36</v>
      </c>
      <c r="H458">
        <v>1605</v>
      </c>
      <c r="I458" s="4">
        <f t="shared" si="56"/>
        <v>94.976947040498445</v>
      </c>
      <c r="J458" t="s">
        <v>37</v>
      </c>
      <c r="K458" t="s">
        <v>38</v>
      </c>
      <c r="L458">
        <v>1518242400</v>
      </c>
      <c r="M458" s="9">
        <f t="shared" si="57"/>
        <v>43141.25</v>
      </c>
      <c r="N458" s="14">
        <f t="shared" si="60"/>
        <v>2</v>
      </c>
      <c r="O458" s="14" t="s">
        <v>91</v>
      </c>
      <c r="P458" s="14">
        <f t="shared" si="61"/>
        <v>2018</v>
      </c>
      <c r="Q458">
        <v>1518242400</v>
      </c>
      <c r="R458" s="12">
        <f t="shared" si="59"/>
        <v>43141.25</v>
      </c>
      <c r="S458">
        <f t="shared" si="62"/>
        <v>2</v>
      </c>
      <c r="T458" t="s">
        <v>91</v>
      </c>
      <c r="U458">
        <f t="shared" si="63"/>
        <v>2018</v>
      </c>
      <c r="V458" t="b">
        <v>0</v>
      </c>
      <c r="W458" t="b">
        <v>1</v>
      </c>
      <c r="X458" t="s">
        <v>81</v>
      </c>
      <c r="Y458" t="str" cm="1">
        <f t="array" ref="Y458:Z458">_xlfn.TEXTSPLIT(X458, "/")</f>
        <v>music</v>
      </c>
      <c r="Z458" t="str">
        <v>indie rock</v>
      </c>
    </row>
    <row r="459" spans="1:26" ht="15.6" x14ac:dyDescent="0.3">
      <c r="A459">
        <v>457</v>
      </c>
      <c r="B459" t="s">
        <v>988</v>
      </c>
      <c r="C459" s="3" t="s">
        <v>989</v>
      </c>
      <c r="D459" s="4">
        <v>5000</v>
      </c>
      <c r="E459" s="4">
        <v>1332</v>
      </c>
      <c r="F459" s="5">
        <f t="shared" si="58"/>
        <v>0.26640000000000003</v>
      </c>
      <c r="G459" t="s">
        <v>28</v>
      </c>
      <c r="H459">
        <v>46</v>
      </c>
      <c r="I459" s="4">
        <f t="shared" si="56"/>
        <v>28.956521739130434</v>
      </c>
      <c r="J459" t="s">
        <v>37</v>
      </c>
      <c r="K459" t="s">
        <v>38</v>
      </c>
      <c r="L459">
        <v>1476421200</v>
      </c>
      <c r="M459" s="9">
        <f t="shared" si="57"/>
        <v>42657.208333333328</v>
      </c>
      <c r="N459" s="14">
        <f t="shared" si="60"/>
        <v>10</v>
      </c>
      <c r="O459" s="14" t="s">
        <v>72</v>
      </c>
      <c r="P459" s="14">
        <f t="shared" si="61"/>
        <v>2016</v>
      </c>
      <c r="Q459">
        <v>1476594000</v>
      </c>
      <c r="R459" s="12">
        <f t="shared" si="59"/>
        <v>42659.208333333328</v>
      </c>
      <c r="S459">
        <f t="shared" si="62"/>
        <v>10</v>
      </c>
      <c r="T459" t="s">
        <v>72</v>
      </c>
      <c r="U459">
        <f t="shared" si="63"/>
        <v>2016</v>
      </c>
      <c r="V459" t="b">
        <v>0</v>
      </c>
      <c r="W459" t="b">
        <v>0</v>
      </c>
      <c r="X459" t="s">
        <v>52</v>
      </c>
      <c r="Y459" t="str" cm="1">
        <f t="array" ref="Y459:Z459">_xlfn.TEXTSPLIT(X459, "/")</f>
        <v>theater</v>
      </c>
      <c r="Z459" t="str">
        <v>plays</v>
      </c>
    </row>
    <row r="460" spans="1:26" ht="15.6" x14ac:dyDescent="0.3">
      <c r="A460">
        <v>458</v>
      </c>
      <c r="B460" t="s">
        <v>990</v>
      </c>
      <c r="C460" s="3" t="s">
        <v>991</v>
      </c>
      <c r="D460" s="4">
        <v>33800</v>
      </c>
      <c r="E460" s="4">
        <v>118706</v>
      </c>
      <c r="F460" s="5">
        <f t="shared" si="58"/>
        <v>3.5120118343195266</v>
      </c>
      <c r="G460" t="s">
        <v>36</v>
      </c>
      <c r="H460">
        <v>2120</v>
      </c>
      <c r="I460" s="4">
        <f t="shared" si="56"/>
        <v>55.993396226415094</v>
      </c>
      <c r="J460" t="s">
        <v>37</v>
      </c>
      <c r="K460" t="s">
        <v>38</v>
      </c>
      <c r="L460">
        <v>1269752400</v>
      </c>
      <c r="M460" s="9">
        <f t="shared" si="57"/>
        <v>40265.208333333336</v>
      </c>
      <c r="N460" s="14">
        <f t="shared" si="60"/>
        <v>3</v>
      </c>
      <c r="O460" s="14" t="s">
        <v>84</v>
      </c>
      <c r="P460" s="14">
        <f t="shared" si="61"/>
        <v>2010</v>
      </c>
      <c r="Q460">
        <v>1273554000</v>
      </c>
      <c r="R460" s="12">
        <f t="shared" si="59"/>
        <v>40309.208333333336</v>
      </c>
      <c r="S460">
        <f t="shared" si="62"/>
        <v>5</v>
      </c>
      <c r="T460" t="s">
        <v>114</v>
      </c>
      <c r="U460">
        <f t="shared" si="63"/>
        <v>2010</v>
      </c>
      <c r="V460" t="b">
        <v>0</v>
      </c>
      <c r="W460" t="b">
        <v>0</v>
      </c>
      <c r="X460" t="s">
        <v>52</v>
      </c>
      <c r="Y460" t="str" cm="1">
        <f t="array" ref="Y460:Z460">_xlfn.TEXTSPLIT(X460, "/")</f>
        <v>theater</v>
      </c>
      <c r="Z460" t="str">
        <v>plays</v>
      </c>
    </row>
    <row r="461" spans="1:26" ht="15.6" x14ac:dyDescent="0.3">
      <c r="A461">
        <v>459</v>
      </c>
      <c r="B461" t="s">
        <v>992</v>
      </c>
      <c r="C461" s="3" t="s">
        <v>993</v>
      </c>
      <c r="D461" s="4">
        <v>6300</v>
      </c>
      <c r="E461" s="4">
        <v>5674</v>
      </c>
      <c r="F461" s="5">
        <f t="shared" si="58"/>
        <v>0.90063492063492068</v>
      </c>
      <c r="G461" t="s">
        <v>28</v>
      </c>
      <c r="H461">
        <v>105</v>
      </c>
      <c r="I461" s="4">
        <f t="shared" si="56"/>
        <v>54.038095238095238</v>
      </c>
      <c r="J461" t="s">
        <v>37</v>
      </c>
      <c r="K461" t="s">
        <v>38</v>
      </c>
      <c r="L461">
        <v>1419746400</v>
      </c>
      <c r="M461" s="9">
        <f t="shared" si="57"/>
        <v>42001.25</v>
      </c>
      <c r="N461" s="14">
        <f t="shared" si="60"/>
        <v>12</v>
      </c>
      <c r="O461" s="14" t="s">
        <v>32</v>
      </c>
      <c r="P461" s="14">
        <f t="shared" si="61"/>
        <v>2014</v>
      </c>
      <c r="Q461">
        <v>1421906400</v>
      </c>
      <c r="R461" s="12">
        <f t="shared" si="59"/>
        <v>42026.25</v>
      </c>
      <c r="S461">
        <f t="shared" si="62"/>
        <v>1</v>
      </c>
      <c r="T461" t="s">
        <v>51</v>
      </c>
      <c r="U461">
        <f t="shared" si="63"/>
        <v>2015</v>
      </c>
      <c r="V461" t="b">
        <v>0</v>
      </c>
      <c r="W461" t="b">
        <v>0</v>
      </c>
      <c r="X461" t="s">
        <v>61</v>
      </c>
      <c r="Y461" t="str" cm="1">
        <f t="array" ref="Y461:Z461">_xlfn.TEXTSPLIT(X461, "/")</f>
        <v>film &amp; video</v>
      </c>
      <c r="Z461" t="str">
        <v>documentary</v>
      </c>
    </row>
    <row r="462" spans="1:26" ht="15.6" x14ac:dyDescent="0.3">
      <c r="A462">
        <v>460</v>
      </c>
      <c r="B462" t="s">
        <v>994</v>
      </c>
      <c r="C462" s="3" t="s">
        <v>995</v>
      </c>
      <c r="D462" s="4">
        <v>2400</v>
      </c>
      <c r="E462" s="4">
        <v>4119</v>
      </c>
      <c r="F462" s="5">
        <f t="shared" si="58"/>
        <v>1.7162500000000001</v>
      </c>
      <c r="G462" t="s">
        <v>36</v>
      </c>
      <c r="H462">
        <v>50</v>
      </c>
      <c r="I462" s="4">
        <f t="shared" ref="I462:I518" si="64">IFERROR(E462/H462,0)</f>
        <v>82.38</v>
      </c>
      <c r="J462" t="s">
        <v>37</v>
      </c>
      <c r="K462" t="s">
        <v>38</v>
      </c>
      <c r="L462">
        <v>1281330000</v>
      </c>
      <c r="M462" s="9">
        <f t="shared" si="57"/>
        <v>40399.208333333336</v>
      </c>
      <c r="N462" s="14">
        <f t="shared" si="60"/>
        <v>8</v>
      </c>
      <c r="O462" s="14" t="s">
        <v>39</v>
      </c>
      <c r="P462" s="14">
        <f t="shared" si="61"/>
        <v>2010</v>
      </c>
      <c r="Q462">
        <v>1281589200</v>
      </c>
      <c r="R462" s="12">
        <f t="shared" si="59"/>
        <v>40402.208333333336</v>
      </c>
      <c r="S462">
        <f t="shared" si="62"/>
        <v>8</v>
      </c>
      <c r="T462" t="s">
        <v>39</v>
      </c>
      <c r="U462">
        <f t="shared" si="63"/>
        <v>2010</v>
      </c>
      <c r="V462" t="b">
        <v>0</v>
      </c>
      <c r="W462" t="b">
        <v>0</v>
      </c>
      <c r="X462" t="s">
        <v>52</v>
      </c>
      <c r="Y462" t="str" cm="1">
        <f t="array" ref="Y462:Z462">_xlfn.TEXTSPLIT(X462, "/")</f>
        <v>theater</v>
      </c>
      <c r="Z462" t="str">
        <v>plays</v>
      </c>
    </row>
    <row r="463" spans="1:26" ht="15.6" x14ac:dyDescent="0.3">
      <c r="A463">
        <v>461</v>
      </c>
      <c r="B463" t="s">
        <v>996</v>
      </c>
      <c r="C463" s="3" t="s">
        <v>997</v>
      </c>
      <c r="D463" s="4">
        <v>98800</v>
      </c>
      <c r="E463" s="4">
        <v>139354</v>
      </c>
      <c r="F463" s="5">
        <f t="shared" si="58"/>
        <v>1.4104655870445344</v>
      </c>
      <c r="G463" t="s">
        <v>36</v>
      </c>
      <c r="H463">
        <v>2080</v>
      </c>
      <c r="I463" s="4">
        <f t="shared" si="64"/>
        <v>66.997115384615384</v>
      </c>
      <c r="J463" t="s">
        <v>37</v>
      </c>
      <c r="K463" t="s">
        <v>38</v>
      </c>
      <c r="L463">
        <v>1398661200</v>
      </c>
      <c r="M463" s="9">
        <f t="shared" si="57"/>
        <v>41757.208333333336</v>
      </c>
      <c r="N463" s="14">
        <f t="shared" si="60"/>
        <v>4</v>
      </c>
      <c r="O463" s="14" t="s">
        <v>85</v>
      </c>
      <c r="P463" s="14">
        <f t="shared" si="61"/>
        <v>2014</v>
      </c>
      <c r="Q463">
        <v>1400389200</v>
      </c>
      <c r="R463" s="12">
        <f t="shared" si="59"/>
        <v>41777.208333333336</v>
      </c>
      <c r="S463">
        <f t="shared" si="62"/>
        <v>5</v>
      </c>
      <c r="T463" t="s">
        <v>114</v>
      </c>
      <c r="U463">
        <f t="shared" si="63"/>
        <v>2014</v>
      </c>
      <c r="V463" t="b">
        <v>0</v>
      </c>
      <c r="W463" t="b">
        <v>0</v>
      </c>
      <c r="X463" t="s">
        <v>73</v>
      </c>
      <c r="Y463" t="str" cm="1">
        <f t="array" ref="Y463:Z463">_xlfn.TEXTSPLIT(X463, "/")</f>
        <v>film &amp; video</v>
      </c>
      <c r="Z463" t="str">
        <v>drama</v>
      </c>
    </row>
    <row r="464" spans="1:26" ht="15.6" x14ac:dyDescent="0.3">
      <c r="A464">
        <v>462</v>
      </c>
      <c r="B464" t="s">
        <v>998</v>
      </c>
      <c r="C464" s="3" t="s">
        <v>999</v>
      </c>
      <c r="D464" s="4">
        <v>188800</v>
      </c>
      <c r="E464" s="4">
        <v>57734</v>
      </c>
      <c r="F464" s="5">
        <f t="shared" si="58"/>
        <v>0.30579449152542371</v>
      </c>
      <c r="G464" t="s">
        <v>28</v>
      </c>
      <c r="H464">
        <v>535</v>
      </c>
      <c r="I464" s="4">
        <f t="shared" si="64"/>
        <v>107.91401869158878</v>
      </c>
      <c r="J464" t="s">
        <v>37</v>
      </c>
      <c r="K464" t="s">
        <v>38</v>
      </c>
      <c r="L464">
        <v>1359525600</v>
      </c>
      <c r="M464" s="9">
        <f t="shared" si="57"/>
        <v>41304.25</v>
      </c>
      <c r="N464" s="14">
        <f t="shared" si="60"/>
        <v>1</v>
      </c>
      <c r="O464" s="14" t="s">
        <v>51</v>
      </c>
      <c r="P464" s="14">
        <f t="shared" si="61"/>
        <v>2013</v>
      </c>
      <c r="Q464">
        <v>1362808800</v>
      </c>
      <c r="R464" s="12">
        <f t="shared" si="59"/>
        <v>41342.25</v>
      </c>
      <c r="S464">
        <f t="shared" si="62"/>
        <v>3</v>
      </c>
      <c r="T464" t="s">
        <v>84</v>
      </c>
      <c r="U464">
        <f t="shared" si="63"/>
        <v>2013</v>
      </c>
      <c r="V464" t="b">
        <v>0</v>
      </c>
      <c r="W464" t="b">
        <v>0</v>
      </c>
      <c r="X464" t="s">
        <v>318</v>
      </c>
      <c r="Y464" t="str" cm="1">
        <f t="array" ref="Y464:Z464">_xlfn.TEXTSPLIT(X464, "/")</f>
        <v>games</v>
      </c>
      <c r="Z464" t="str">
        <v>mobile games</v>
      </c>
    </row>
    <row r="465" spans="1:26" ht="31.2" x14ac:dyDescent="0.3">
      <c r="A465">
        <v>463</v>
      </c>
      <c r="B465" t="s">
        <v>1000</v>
      </c>
      <c r="C465" s="3" t="s">
        <v>1001</v>
      </c>
      <c r="D465" s="4">
        <v>134300</v>
      </c>
      <c r="E465" s="4">
        <v>145265</v>
      </c>
      <c r="F465" s="5">
        <f t="shared" si="58"/>
        <v>1.0816455696202532</v>
      </c>
      <c r="G465" t="s">
        <v>36</v>
      </c>
      <c r="H465">
        <v>2105</v>
      </c>
      <c r="I465" s="4">
        <f t="shared" si="64"/>
        <v>69.009501187648453</v>
      </c>
      <c r="J465" t="s">
        <v>37</v>
      </c>
      <c r="K465" t="s">
        <v>38</v>
      </c>
      <c r="L465">
        <v>1388469600</v>
      </c>
      <c r="M465" s="9">
        <f t="shared" si="57"/>
        <v>41639.25</v>
      </c>
      <c r="N465" s="14">
        <f t="shared" si="60"/>
        <v>12</v>
      </c>
      <c r="O465" s="14" t="s">
        <v>32</v>
      </c>
      <c r="P465" s="14">
        <f t="shared" si="61"/>
        <v>2013</v>
      </c>
      <c r="Q465">
        <v>1388815200</v>
      </c>
      <c r="R465" s="12">
        <f t="shared" si="59"/>
        <v>41643.25</v>
      </c>
      <c r="S465">
        <f t="shared" si="62"/>
        <v>1</v>
      </c>
      <c r="T465" t="s">
        <v>51</v>
      </c>
      <c r="U465">
        <f t="shared" si="63"/>
        <v>2014</v>
      </c>
      <c r="V465" t="b">
        <v>0</v>
      </c>
      <c r="W465" t="b">
        <v>0</v>
      </c>
      <c r="X465" t="s">
        <v>95</v>
      </c>
      <c r="Y465" t="str" cm="1">
        <f t="array" ref="Y465:Z465">_xlfn.TEXTSPLIT(X465, "/")</f>
        <v>film &amp; video</v>
      </c>
      <c r="Z465" t="str">
        <v>animation</v>
      </c>
    </row>
    <row r="466" spans="1:26" ht="15.6" x14ac:dyDescent="0.3">
      <c r="A466">
        <v>464</v>
      </c>
      <c r="B466" t="s">
        <v>1002</v>
      </c>
      <c r="C466" s="3" t="s">
        <v>1003</v>
      </c>
      <c r="D466" s="4">
        <v>71200</v>
      </c>
      <c r="E466" s="4">
        <v>95020</v>
      </c>
      <c r="F466" s="5">
        <f t="shared" si="58"/>
        <v>1.3345505617977529</v>
      </c>
      <c r="G466" t="s">
        <v>36</v>
      </c>
      <c r="H466">
        <v>2436</v>
      </c>
      <c r="I466" s="4">
        <f t="shared" si="64"/>
        <v>39.006568144499177</v>
      </c>
      <c r="J466" t="s">
        <v>37</v>
      </c>
      <c r="K466" t="s">
        <v>38</v>
      </c>
      <c r="L466">
        <v>1518328800</v>
      </c>
      <c r="M466" s="9">
        <f t="shared" si="57"/>
        <v>43142.25</v>
      </c>
      <c r="N466" s="14">
        <f t="shared" si="60"/>
        <v>2</v>
      </c>
      <c r="O466" s="14" t="s">
        <v>91</v>
      </c>
      <c r="P466" s="14">
        <f t="shared" si="61"/>
        <v>2018</v>
      </c>
      <c r="Q466">
        <v>1519538400</v>
      </c>
      <c r="R466" s="12">
        <f t="shared" si="59"/>
        <v>43156.25</v>
      </c>
      <c r="S466">
        <f t="shared" si="62"/>
        <v>2</v>
      </c>
      <c r="T466" t="s">
        <v>91</v>
      </c>
      <c r="U466">
        <f t="shared" si="63"/>
        <v>2018</v>
      </c>
      <c r="V466" t="b">
        <v>0</v>
      </c>
      <c r="W466" t="b">
        <v>0</v>
      </c>
      <c r="X466" t="s">
        <v>52</v>
      </c>
      <c r="Y466" t="str" cm="1">
        <f t="array" ref="Y466:Z466">_xlfn.TEXTSPLIT(X466, "/")</f>
        <v>theater</v>
      </c>
      <c r="Z466" t="str">
        <v>plays</v>
      </c>
    </row>
    <row r="467" spans="1:26" ht="15.6" x14ac:dyDescent="0.3">
      <c r="A467">
        <v>465</v>
      </c>
      <c r="B467" t="s">
        <v>1004</v>
      </c>
      <c r="C467" s="3" t="s">
        <v>1005</v>
      </c>
      <c r="D467" s="4">
        <v>4700</v>
      </c>
      <c r="E467" s="4">
        <v>8829</v>
      </c>
      <c r="F467" s="5">
        <f t="shared" si="58"/>
        <v>1.8785106382978722</v>
      </c>
      <c r="G467" t="s">
        <v>36</v>
      </c>
      <c r="H467">
        <v>80</v>
      </c>
      <c r="I467" s="4">
        <f t="shared" si="64"/>
        <v>110.3625</v>
      </c>
      <c r="J467" t="s">
        <v>37</v>
      </c>
      <c r="K467" t="s">
        <v>38</v>
      </c>
      <c r="L467">
        <v>1517032800</v>
      </c>
      <c r="M467" s="9">
        <f t="shared" si="57"/>
        <v>43127.25</v>
      </c>
      <c r="N467" s="14">
        <f t="shared" si="60"/>
        <v>1</v>
      </c>
      <c r="O467" s="14" t="s">
        <v>51</v>
      </c>
      <c r="P467" s="14">
        <f t="shared" si="61"/>
        <v>2018</v>
      </c>
      <c r="Q467">
        <v>1517810400</v>
      </c>
      <c r="R467" s="12">
        <f t="shared" si="59"/>
        <v>43136.25</v>
      </c>
      <c r="S467">
        <f t="shared" si="62"/>
        <v>2</v>
      </c>
      <c r="T467" t="s">
        <v>91</v>
      </c>
      <c r="U467">
        <f t="shared" si="63"/>
        <v>2018</v>
      </c>
      <c r="V467" t="b">
        <v>0</v>
      </c>
      <c r="W467" t="b">
        <v>0</v>
      </c>
      <c r="X467" t="s">
        <v>232</v>
      </c>
      <c r="Y467" t="str" cm="1">
        <f t="array" ref="Y467:Z467">_xlfn.TEXTSPLIT(X467, "/")</f>
        <v>publishing</v>
      </c>
      <c r="Z467" t="str">
        <v>translations</v>
      </c>
    </row>
    <row r="468" spans="1:26" ht="15.6" x14ac:dyDescent="0.3">
      <c r="A468">
        <v>466</v>
      </c>
      <c r="B468" t="s">
        <v>1006</v>
      </c>
      <c r="C468" s="3" t="s">
        <v>1007</v>
      </c>
      <c r="D468" s="4">
        <v>1200</v>
      </c>
      <c r="E468" s="4">
        <v>3984</v>
      </c>
      <c r="F468" s="5">
        <f t="shared" si="58"/>
        <v>3.32</v>
      </c>
      <c r="G468" t="s">
        <v>36</v>
      </c>
      <c r="H468">
        <v>42</v>
      </c>
      <c r="I468" s="4">
        <f t="shared" si="64"/>
        <v>94.857142857142861</v>
      </c>
      <c r="J468" t="s">
        <v>37</v>
      </c>
      <c r="K468" t="s">
        <v>38</v>
      </c>
      <c r="L468">
        <v>1368594000</v>
      </c>
      <c r="M468" s="9">
        <f t="shared" si="57"/>
        <v>41409.208333333336</v>
      </c>
      <c r="N468" s="14">
        <f t="shared" si="60"/>
        <v>5</v>
      </c>
      <c r="O468" s="14" t="s">
        <v>114</v>
      </c>
      <c r="P468" s="14">
        <f t="shared" si="61"/>
        <v>2013</v>
      </c>
      <c r="Q468">
        <v>1370581200</v>
      </c>
      <c r="R468" s="12">
        <f t="shared" si="59"/>
        <v>41432.208333333336</v>
      </c>
      <c r="S468">
        <f t="shared" si="62"/>
        <v>6</v>
      </c>
      <c r="T468" t="s">
        <v>80</v>
      </c>
      <c r="U468">
        <f t="shared" si="63"/>
        <v>2013</v>
      </c>
      <c r="V468" t="b">
        <v>0</v>
      </c>
      <c r="W468" t="b">
        <v>1</v>
      </c>
      <c r="X468" t="s">
        <v>88</v>
      </c>
      <c r="Y468" t="str" cm="1">
        <f t="array" ref="Y468:Z468">_xlfn.TEXTSPLIT(X468, "/")</f>
        <v>technology</v>
      </c>
      <c r="Z468" t="str">
        <v>wearables</v>
      </c>
    </row>
    <row r="469" spans="1:26" ht="31.2" x14ac:dyDescent="0.3">
      <c r="A469">
        <v>467</v>
      </c>
      <c r="B469" t="s">
        <v>1008</v>
      </c>
      <c r="C469" s="3" t="s">
        <v>1009</v>
      </c>
      <c r="D469" s="4">
        <v>1400</v>
      </c>
      <c r="E469" s="4">
        <v>8053</v>
      </c>
      <c r="F469" s="5">
        <f t="shared" si="58"/>
        <v>5.7521428571428572</v>
      </c>
      <c r="G469" t="s">
        <v>36</v>
      </c>
      <c r="H469">
        <v>139</v>
      </c>
      <c r="I469" s="4">
        <f t="shared" si="64"/>
        <v>57.935251798561154</v>
      </c>
      <c r="J469" t="s">
        <v>29</v>
      </c>
      <c r="K469" t="s">
        <v>30</v>
      </c>
      <c r="L469">
        <v>1448258400</v>
      </c>
      <c r="M469" s="9">
        <f t="shared" si="57"/>
        <v>42331.25</v>
      </c>
      <c r="N469" s="14">
        <f t="shared" si="60"/>
        <v>11</v>
      </c>
      <c r="O469" s="14" t="s">
        <v>31</v>
      </c>
      <c r="P469" s="14">
        <f t="shared" si="61"/>
        <v>2015</v>
      </c>
      <c r="Q469">
        <v>1448863200</v>
      </c>
      <c r="R469" s="12">
        <f t="shared" si="59"/>
        <v>42338.25</v>
      </c>
      <c r="S469">
        <f t="shared" si="62"/>
        <v>11</v>
      </c>
      <c r="T469" t="s">
        <v>31</v>
      </c>
      <c r="U469">
        <f t="shared" si="63"/>
        <v>2015</v>
      </c>
      <c r="V469" t="b">
        <v>0</v>
      </c>
      <c r="W469" t="b">
        <v>1</v>
      </c>
      <c r="X469" t="s">
        <v>45</v>
      </c>
      <c r="Y469" t="str" cm="1">
        <f t="array" ref="Y469:Z469">_xlfn.TEXTSPLIT(X469, "/")</f>
        <v>technology</v>
      </c>
      <c r="Z469" t="str">
        <v>web</v>
      </c>
    </row>
    <row r="470" spans="1:26" ht="15.6" x14ac:dyDescent="0.3">
      <c r="A470">
        <v>468</v>
      </c>
      <c r="B470" t="s">
        <v>1010</v>
      </c>
      <c r="C470" s="3" t="s">
        <v>1011</v>
      </c>
      <c r="D470" s="4">
        <v>4000</v>
      </c>
      <c r="E470" s="4">
        <v>1620</v>
      </c>
      <c r="F470" s="5">
        <f t="shared" si="58"/>
        <v>0.40500000000000003</v>
      </c>
      <c r="G470" t="s">
        <v>28</v>
      </c>
      <c r="H470">
        <v>16</v>
      </c>
      <c r="I470" s="4">
        <f t="shared" si="64"/>
        <v>101.25</v>
      </c>
      <c r="J470" t="s">
        <v>37</v>
      </c>
      <c r="K470" t="s">
        <v>38</v>
      </c>
      <c r="L470">
        <v>1555218000</v>
      </c>
      <c r="M470" s="9">
        <f t="shared" si="57"/>
        <v>43569.208333333328</v>
      </c>
      <c r="N470" s="14">
        <f t="shared" si="60"/>
        <v>4</v>
      </c>
      <c r="O470" s="14" t="s">
        <v>85</v>
      </c>
      <c r="P470" s="14">
        <f t="shared" si="61"/>
        <v>2019</v>
      </c>
      <c r="Q470">
        <v>1556600400</v>
      </c>
      <c r="R470" s="12">
        <f t="shared" si="59"/>
        <v>43585.208333333328</v>
      </c>
      <c r="S470">
        <f t="shared" si="62"/>
        <v>4</v>
      </c>
      <c r="T470" t="s">
        <v>85</v>
      </c>
      <c r="U470">
        <f t="shared" si="63"/>
        <v>2019</v>
      </c>
      <c r="V470" t="b">
        <v>0</v>
      </c>
      <c r="W470" t="b">
        <v>0</v>
      </c>
      <c r="X470" t="s">
        <v>52</v>
      </c>
      <c r="Y470" t="str" cm="1">
        <f t="array" ref="Y470:Z470">_xlfn.TEXTSPLIT(X470, "/")</f>
        <v>theater</v>
      </c>
      <c r="Z470" t="str">
        <v>plays</v>
      </c>
    </row>
    <row r="471" spans="1:26" ht="15.6" x14ac:dyDescent="0.3">
      <c r="A471">
        <v>469</v>
      </c>
      <c r="B471" t="s">
        <v>1012</v>
      </c>
      <c r="C471" s="3" t="s">
        <v>1013</v>
      </c>
      <c r="D471" s="4">
        <v>5600</v>
      </c>
      <c r="E471" s="4">
        <v>10328</v>
      </c>
      <c r="F471" s="5">
        <f t="shared" si="58"/>
        <v>1.8442857142857143</v>
      </c>
      <c r="G471" t="s">
        <v>36</v>
      </c>
      <c r="H471">
        <v>159</v>
      </c>
      <c r="I471" s="4">
        <f t="shared" si="64"/>
        <v>64.95597484276729</v>
      </c>
      <c r="J471" t="s">
        <v>37</v>
      </c>
      <c r="K471" t="s">
        <v>38</v>
      </c>
      <c r="L471">
        <v>1431925200</v>
      </c>
      <c r="M471" s="9">
        <f t="shared" si="57"/>
        <v>42142.208333333328</v>
      </c>
      <c r="N471" s="14">
        <f t="shared" si="60"/>
        <v>5</v>
      </c>
      <c r="O471" s="14" t="s">
        <v>114</v>
      </c>
      <c r="P471" s="14">
        <f t="shared" si="61"/>
        <v>2015</v>
      </c>
      <c r="Q471">
        <v>1432098000</v>
      </c>
      <c r="R471" s="12">
        <f t="shared" si="59"/>
        <v>42144.208333333328</v>
      </c>
      <c r="S471">
        <f t="shared" si="62"/>
        <v>5</v>
      </c>
      <c r="T471" t="s">
        <v>114</v>
      </c>
      <c r="U471">
        <f t="shared" si="63"/>
        <v>2015</v>
      </c>
      <c r="V471" t="b">
        <v>0</v>
      </c>
      <c r="W471" t="b">
        <v>0</v>
      </c>
      <c r="X471" t="s">
        <v>73</v>
      </c>
      <c r="Y471" t="str" cm="1">
        <f t="array" ref="Y471:Z471">_xlfn.TEXTSPLIT(X471, "/")</f>
        <v>film &amp; video</v>
      </c>
      <c r="Z471" t="str">
        <v>drama</v>
      </c>
    </row>
    <row r="472" spans="1:26" ht="15.6" x14ac:dyDescent="0.3">
      <c r="A472">
        <v>470</v>
      </c>
      <c r="B472" t="s">
        <v>1014</v>
      </c>
      <c r="C472" s="3" t="s">
        <v>1015</v>
      </c>
      <c r="D472" s="4">
        <v>3600</v>
      </c>
      <c r="E472" s="4">
        <v>10289</v>
      </c>
      <c r="F472" s="5">
        <f t="shared" si="58"/>
        <v>2.8580555555555556</v>
      </c>
      <c r="G472" t="s">
        <v>36</v>
      </c>
      <c r="H472">
        <v>381</v>
      </c>
      <c r="I472" s="4">
        <f t="shared" si="64"/>
        <v>27.00524934383202</v>
      </c>
      <c r="J472" t="s">
        <v>37</v>
      </c>
      <c r="K472" t="s">
        <v>38</v>
      </c>
      <c r="L472">
        <v>1481522400</v>
      </c>
      <c r="M472" s="9">
        <f t="shared" si="57"/>
        <v>42716.25</v>
      </c>
      <c r="N472" s="14">
        <f t="shared" si="60"/>
        <v>12</v>
      </c>
      <c r="O472" s="14" t="s">
        <v>32</v>
      </c>
      <c r="P472" s="14">
        <f t="shared" si="61"/>
        <v>2016</v>
      </c>
      <c r="Q472">
        <v>1482127200</v>
      </c>
      <c r="R472" s="12">
        <f t="shared" si="59"/>
        <v>42723.25</v>
      </c>
      <c r="S472">
        <f t="shared" si="62"/>
        <v>12</v>
      </c>
      <c r="T472" t="s">
        <v>32</v>
      </c>
      <c r="U472">
        <f t="shared" si="63"/>
        <v>2016</v>
      </c>
      <c r="V472" t="b">
        <v>0</v>
      </c>
      <c r="W472" t="b">
        <v>0</v>
      </c>
      <c r="X472" t="s">
        <v>88</v>
      </c>
      <c r="Y472" t="str" cm="1">
        <f t="array" ref="Y472:Z472">_xlfn.TEXTSPLIT(X472, "/")</f>
        <v>technology</v>
      </c>
      <c r="Z472" t="str">
        <v>wearables</v>
      </c>
    </row>
    <row r="473" spans="1:26" ht="15.6" x14ac:dyDescent="0.3">
      <c r="A473">
        <v>471</v>
      </c>
      <c r="B473" t="s">
        <v>472</v>
      </c>
      <c r="C473" s="3" t="s">
        <v>1016</v>
      </c>
      <c r="D473" s="4">
        <v>3100</v>
      </c>
      <c r="E473" s="4">
        <v>9889</v>
      </c>
      <c r="F473" s="5">
        <f t="shared" si="58"/>
        <v>3.19</v>
      </c>
      <c r="G473" t="s">
        <v>36</v>
      </c>
      <c r="H473">
        <v>194</v>
      </c>
      <c r="I473" s="4">
        <f t="shared" si="64"/>
        <v>50.97422680412371</v>
      </c>
      <c r="J473" t="s">
        <v>59</v>
      </c>
      <c r="K473" t="s">
        <v>60</v>
      </c>
      <c r="L473">
        <v>1335934800</v>
      </c>
      <c r="M473" s="9">
        <f t="shared" si="57"/>
        <v>41031.208333333336</v>
      </c>
      <c r="N473" s="14">
        <f t="shared" si="60"/>
        <v>5</v>
      </c>
      <c r="O473" s="14" t="s">
        <v>114</v>
      </c>
      <c r="P473" s="14">
        <f t="shared" si="61"/>
        <v>2012</v>
      </c>
      <c r="Q473">
        <v>1335934800</v>
      </c>
      <c r="R473" s="12">
        <f t="shared" si="59"/>
        <v>41031.208333333336</v>
      </c>
      <c r="S473">
        <f t="shared" si="62"/>
        <v>5</v>
      </c>
      <c r="T473" t="s">
        <v>114</v>
      </c>
      <c r="U473">
        <f t="shared" si="63"/>
        <v>2012</v>
      </c>
      <c r="V473" t="b">
        <v>0</v>
      </c>
      <c r="W473" t="b">
        <v>1</v>
      </c>
      <c r="X473" t="s">
        <v>33</v>
      </c>
      <c r="Y473" t="str" cm="1">
        <f t="array" ref="Y473:Z473">_xlfn.TEXTSPLIT(X473, "/")</f>
        <v>food</v>
      </c>
      <c r="Z473" t="str">
        <v>food trucks</v>
      </c>
    </row>
    <row r="474" spans="1:26" ht="31.2" x14ac:dyDescent="0.3">
      <c r="A474">
        <v>472</v>
      </c>
      <c r="B474" t="s">
        <v>1017</v>
      </c>
      <c r="C474" s="3" t="s">
        <v>1018</v>
      </c>
      <c r="D474" s="4">
        <v>153800</v>
      </c>
      <c r="E474" s="4">
        <v>60342</v>
      </c>
      <c r="F474" s="5">
        <f t="shared" si="58"/>
        <v>0.39234070221066319</v>
      </c>
      <c r="G474" t="s">
        <v>28</v>
      </c>
      <c r="H474">
        <v>575</v>
      </c>
      <c r="I474" s="4">
        <f t="shared" si="64"/>
        <v>104.94260869565217</v>
      </c>
      <c r="J474" t="s">
        <v>37</v>
      </c>
      <c r="K474" t="s">
        <v>38</v>
      </c>
      <c r="L474">
        <v>1552280400</v>
      </c>
      <c r="M474" s="9">
        <f t="shared" si="57"/>
        <v>43535.208333333328</v>
      </c>
      <c r="N474" s="14">
        <f t="shared" si="60"/>
        <v>3</v>
      </c>
      <c r="O474" s="14" t="s">
        <v>84</v>
      </c>
      <c r="P474" s="14">
        <f t="shared" si="61"/>
        <v>2019</v>
      </c>
      <c r="Q474">
        <v>1556946000</v>
      </c>
      <c r="R474" s="12">
        <f t="shared" si="59"/>
        <v>43589.208333333328</v>
      </c>
      <c r="S474">
        <f t="shared" si="62"/>
        <v>5</v>
      </c>
      <c r="T474" t="s">
        <v>114</v>
      </c>
      <c r="U474">
        <f t="shared" si="63"/>
        <v>2019</v>
      </c>
      <c r="V474" t="b">
        <v>0</v>
      </c>
      <c r="W474" t="b">
        <v>0</v>
      </c>
      <c r="X474" t="s">
        <v>40</v>
      </c>
      <c r="Y474" t="str" cm="1">
        <f t="array" ref="Y474:Z474">_xlfn.TEXTSPLIT(X474, "/")</f>
        <v>music</v>
      </c>
      <c r="Z474" t="str">
        <v>rock</v>
      </c>
    </row>
    <row r="475" spans="1:26" ht="15.6" x14ac:dyDescent="0.3">
      <c r="A475">
        <v>473</v>
      </c>
      <c r="B475" t="s">
        <v>1019</v>
      </c>
      <c r="C475" s="3" t="s">
        <v>1020</v>
      </c>
      <c r="D475" s="4">
        <v>5000</v>
      </c>
      <c r="E475" s="4">
        <v>8907</v>
      </c>
      <c r="F475" s="5">
        <f t="shared" si="58"/>
        <v>1.7814000000000001</v>
      </c>
      <c r="G475" t="s">
        <v>36</v>
      </c>
      <c r="H475">
        <v>106</v>
      </c>
      <c r="I475" s="4">
        <f t="shared" si="64"/>
        <v>84.028301886792448</v>
      </c>
      <c r="J475" t="s">
        <v>37</v>
      </c>
      <c r="K475" t="s">
        <v>38</v>
      </c>
      <c r="L475">
        <v>1529989200</v>
      </c>
      <c r="M475" s="9">
        <f t="shared" si="57"/>
        <v>43277.208333333328</v>
      </c>
      <c r="N475" s="14">
        <f t="shared" si="60"/>
        <v>6</v>
      </c>
      <c r="O475" s="14" t="s">
        <v>80</v>
      </c>
      <c r="P475" s="14">
        <f t="shared" si="61"/>
        <v>2018</v>
      </c>
      <c r="Q475">
        <v>1530075600</v>
      </c>
      <c r="R475" s="12">
        <f t="shared" si="59"/>
        <v>43278.208333333328</v>
      </c>
      <c r="S475">
        <f t="shared" si="62"/>
        <v>6</v>
      </c>
      <c r="T475" t="s">
        <v>80</v>
      </c>
      <c r="U475">
        <f t="shared" si="63"/>
        <v>2018</v>
      </c>
      <c r="V475" t="b">
        <v>0</v>
      </c>
      <c r="W475" t="b">
        <v>0</v>
      </c>
      <c r="X475" t="s">
        <v>69</v>
      </c>
      <c r="Y475" t="str" cm="1">
        <f t="array" ref="Y475:Z475">_xlfn.TEXTSPLIT(X475, "/")</f>
        <v>music</v>
      </c>
      <c r="Z475" t="str">
        <v>electric music</v>
      </c>
    </row>
    <row r="476" spans="1:26" ht="15.6" x14ac:dyDescent="0.3">
      <c r="A476">
        <v>474</v>
      </c>
      <c r="B476" t="s">
        <v>1021</v>
      </c>
      <c r="C476" s="3" t="s">
        <v>1022</v>
      </c>
      <c r="D476" s="4">
        <v>4000</v>
      </c>
      <c r="E476" s="4">
        <v>14606</v>
      </c>
      <c r="F476" s="5">
        <f t="shared" si="58"/>
        <v>3.6515</v>
      </c>
      <c r="G476" t="s">
        <v>36</v>
      </c>
      <c r="H476">
        <v>142</v>
      </c>
      <c r="I476" s="4">
        <f t="shared" si="64"/>
        <v>102.85915492957747</v>
      </c>
      <c r="J476" t="s">
        <v>37</v>
      </c>
      <c r="K476" t="s">
        <v>38</v>
      </c>
      <c r="L476">
        <v>1418709600</v>
      </c>
      <c r="M476" s="9">
        <f t="shared" si="57"/>
        <v>41989.25</v>
      </c>
      <c r="N476" s="14">
        <f t="shared" si="60"/>
        <v>12</v>
      </c>
      <c r="O476" s="14" t="s">
        <v>32</v>
      </c>
      <c r="P476" s="14">
        <f t="shared" si="61"/>
        <v>2014</v>
      </c>
      <c r="Q476">
        <v>1418796000</v>
      </c>
      <c r="R476" s="12">
        <f t="shared" si="59"/>
        <v>41990.25</v>
      </c>
      <c r="S476">
        <f t="shared" si="62"/>
        <v>12</v>
      </c>
      <c r="T476" t="s">
        <v>32</v>
      </c>
      <c r="U476">
        <f t="shared" si="63"/>
        <v>2014</v>
      </c>
      <c r="V476" t="b">
        <v>0</v>
      </c>
      <c r="W476" t="b">
        <v>0</v>
      </c>
      <c r="X476" t="s">
        <v>295</v>
      </c>
      <c r="Y476" t="str" cm="1">
        <f t="array" ref="Y476:Z476">_xlfn.TEXTSPLIT(X476, "/")</f>
        <v>film &amp; video</v>
      </c>
      <c r="Z476" t="str">
        <v>television</v>
      </c>
    </row>
    <row r="477" spans="1:26" ht="31.2" x14ac:dyDescent="0.3">
      <c r="A477">
        <v>475</v>
      </c>
      <c r="B477" t="s">
        <v>1023</v>
      </c>
      <c r="C477" s="3" t="s">
        <v>1024</v>
      </c>
      <c r="D477" s="4">
        <v>7400</v>
      </c>
      <c r="E477" s="4">
        <v>8432</v>
      </c>
      <c r="F477" s="5">
        <f t="shared" si="58"/>
        <v>1.1394594594594594</v>
      </c>
      <c r="G477" t="s">
        <v>36</v>
      </c>
      <c r="H477">
        <v>211</v>
      </c>
      <c r="I477" s="4">
        <f t="shared" si="64"/>
        <v>39.962085308056871</v>
      </c>
      <c r="J477" t="s">
        <v>37</v>
      </c>
      <c r="K477" t="s">
        <v>38</v>
      </c>
      <c r="L477">
        <v>1372136400</v>
      </c>
      <c r="M477" s="9">
        <f t="shared" si="57"/>
        <v>41450.208333333336</v>
      </c>
      <c r="N477" s="14">
        <f t="shared" si="60"/>
        <v>6</v>
      </c>
      <c r="O477" s="14" t="s">
        <v>80</v>
      </c>
      <c r="P477" s="14">
        <f t="shared" si="61"/>
        <v>2013</v>
      </c>
      <c r="Q477">
        <v>1372482000</v>
      </c>
      <c r="R477" s="12">
        <f t="shared" si="59"/>
        <v>41454.208333333336</v>
      </c>
      <c r="S477">
        <f t="shared" si="62"/>
        <v>6</v>
      </c>
      <c r="T477" t="s">
        <v>80</v>
      </c>
      <c r="U477">
        <f t="shared" si="63"/>
        <v>2013</v>
      </c>
      <c r="V477" t="b">
        <v>0</v>
      </c>
      <c r="W477" t="b">
        <v>1</v>
      </c>
      <c r="X477" t="s">
        <v>232</v>
      </c>
      <c r="Y477" t="str" cm="1">
        <f t="array" ref="Y477:Z477">_xlfn.TEXTSPLIT(X477, "/")</f>
        <v>publishing</v>
      </c>
      <c r="Z477" t="str">
        <v>translations</v>
      </c>
    </row>
    <row r="478" spans="1:26" ht="31.2" x14ac:dyDescent="0.3">
      <c r="A478">
        <v>476</v>
      </c>
      <c r="B478" t="s">
        <v>1025</v>
      </c>
      <c r="C478" s="3" t="s">
        <v>1026</v>
      </c>
      <c r="D478" s="4">
        <v>191500</v>
      </c>
      <c r="E478" s="4">
        <v>57122</v>
      </c>
      <c r="F478" s="5">
        <f t="shared" si="58"/>
        <v>0.29828720626631855</v>
      </c>
      <c r="G478" t="s">
        <v>28</v>
      </c>
      <c r="H478">
        <v>1120</v>
      </c>
      <c r="I478" s="4">
        <f t="shared" si="64"/>
        <v>51.001785714285717</v>
      </c>
      <c r="J478" t="s">
        <v>37</v>
      </c>
      <c r="K478" t="s">
        <v>38</v>
      </c>
      <c r="L478">
        <v>1533877200</v>
      </c>
      <c r="M478" s="9">
        <f t="shared" si="57"/>
        <v>43322.208333333328</v>
      </c>
      <c r="N478" s="14">
        <f t="shared" si="60"/>
        <v>8</v>
      </c>
      <c r="O478" s="14" t="s">
        <v>39</v>
      </c>
      <c r="P478" s="14">
        <f t="shared" si="61"/>
        <v>2018</v>
      </c>
      <c r="Q478">
        <v>1534395600</v>
      </c>
      <c r="R478" s="12">
        <f t="shared" si="59"/>
        <v>43328.208333333328</v>
      </c>
      <c r="S478">
        <f t="shared" si="62"/>
        <v>8</v>
      </c>
      <c r="T478" t="s">
        <v>39</v>
      </c>
      <c r="U478">
        <f t="shared" si="63"/>
        <v>2018</v>
      </c>
      <c r="V478" t="b">
        <v>0</v>
      </c>
      <c r="W478" t="b">
        <v>0</v>
      </c>
      <c r="X478" t="s">
        <v>145</v>
      </c>
      <c r="Y478" t="str" cm="1">
        <f t="array" ref="Y478:Z478">_xlfn.TEXTSPLIT(X478, "/")</f>
        <v>publishing</v>
      </c>
      <c r="Z478" t="str">
        <v>fiction</v>
      </c>
    </row>
    <row r="479" spans="1:26" ht="15.6" x14ac:dyDescent="0.3">
      <c r="A479">
        <v>477</v>
      </c>
      <c r="B479" t="s">
        <v>1027</v>
      </c>
      <c r="C479" s="3" t="s">
        <v>1028</v>
      </c>
      <c r="D479" s="4">
        <v>8500</v>
      </c>
      <c r="E479" s="4">
        <v>4613</v>
      </c>
      <c r="F479" s="5">
        <f t="shared" si="58"/>
        <v>0.54270588235294115</v>
      </c>
      <c r="G479" t="s">
        <v>28</v>
      </c>
      <c r="H479">
        <v>113</v>
      </c>
      <c r="I479" s="4">
        <f t="shared" si="64"/>
        <v>40.823008849557525</v>
      </c>
      <c r="J479" t="s">
        <v>37</v>
      </c>
      <c r="K479" t="s">
        <v>38</v>
      </c>
      <c r="L479">
        <v>1309064400</v>
      </c>
      <c r="M479" s="9">
        <f t="shared" si="57"/>
        <v>40720.208333333336</v>
      </c>
      <c r="N479" s="14">
        <f t="shared" si="60"/>
        <v>6</v>
      </c>
      <c r="O479" s="14" t="s">
        <v>80</v>
      </c>
      <c r="P479" s="14">
        <f t="shared" si="61"/>
        <v>2011</v>
      </c>
      <c r="Q479">
        <v>1311397200</v>
      </c>
      <c r="R479" s="12">
        <f t="shared" si="59"/>
        <v>40747.208333333336</v>
      </c>
      <c r="S479">
        <f t="shared" si="62"/>
        <v>7</v>
      </c>
      <c r="T479" t="s">
        <v>103</v>
      </c>
      <c r="U479">
        <f t="shared" si="63"/>
        <v>2011</v>
      </c>
      <c r="V479" t="b">
        <v>0</v>
      </c>
      <c r="W479" t="b">
        <v>0</v>
      </c>
      <c r="X479" t="s">
        <v>500</v>
      </c>
      <c r="Y479" t="str" cm="1">
        <f t="array" ref="Y479:Z479">_xlfn.TEXTSPLIT(X479, "/")</f>
        <v>film &amp; video</v>
      </c>
      <c r="Z479" t="str">
        <v>science fiction</v>
      </c>
    </row>
    <row r="480" spans="1:26" ht="15.6" x14ac:dyDescent="0.3">
      <c r="A480">
        <v>478</v>
      </c>
      <c r="B480" t="s">
        <v>1029</v>
      </c>
      <c r="C480" s="3" t="s">
        <v>1030</v>
      </c>
      <c r="D480" s="4">
        <v>68800</v>
      </c>
      <c r="E480" s="4">
        <v>162603</v>
      </c>
      <c r="F480" s="5">
        <f t="shared" si="58"/>
        <v>2.3634156976744185</v>
      </c>
      <c r="G480" t="s">
        <v>36</v>
      </c>
      <c r="H480">
        <v>2756</v>
      </c>
      <c r="I480" s="4">
        <f t="shared" si="64"/>
        <v>58.999637155297535</v>
      </c>
      <c r="J480" t="s">
        <v>37</v>
      </c>
      <c r="K480" t="s">
        <v>38</v>
      </c>
      <c r="L480">
        <v>1425877200</v>
      </c>
      <c r="M480" s="9">
        <f t="shared" si="57"/>
        <v>42072.208333333328</v>
      </c>
      <c r="N480" s="14">
        <f t="shared" si="60"/>
        <v>3</v>
      </c>
      <c r="O480" s="14" t="s">
        <v>84</v>
      </c>
      <c r="P480" s="14">
        <f t="shared" si="61"/>
        <v>2015</v>
      </c>
      <c r="Q480">
        <v>1426914000</v>
      </c>
      <c r="R480" s="12">
        <f t="shared" si="59"/>
        <v>42084.208333333328</v>
      </c>
      <c r="S480">
        <f t="shared" si="62"/>
        <v>3</v>
      </c>
      <c r="T480" t="s">
        <v>84</v>
      </c>
      <c r="U480">
        <f t="shared" si="63"/>
        <v>2015</v>
      </c>
      <c r="V480" t="b">
        <v>0</v>
      </c>
      <c r="W480" t="b">
        <v>0</v>
      </c>
      <c r="X480" t="s">
        <v>88</v>
      </c>
      <c r="Y480" t="str" cm="1">
        <f t="array" ref="Y480:Z480">_xlfn.TEXTSPLIT(X480, "/")</f>
        <v>technology</v>
      </c>
      <c r="Z480" t="str">
        <v>wearables</v>
      </c>
    </row>
    <row r="481" spans="1:26" ht="15.6" x14ac:dyDescent="0.3">
      <c r="A481">
        <v>479</v>
      </c>
      <c r="B481" t="s">
        <v>1031</v>
      </c>
      <c r="C481" s="3" t="s">
        <v>1032</v>
      </c>
      <c r="D481" s="4">
        <v>2400</v>
      </c>
      <c r="E481" s="4">
        <v>12310</v>
      </c>
      <c r="F481" s="5">
        <f t="shared" si="58"/>
        <v>5.1291666666666664</v>
      </c>
      <c r="G481" t="s">
        <v>36</v>
      </c>
      <c r="H481">
        <v>173</v>
      </c>
      <c r="I481" s="4">
        <f t="shared" si="64"/>
        <v>71.156069364161851</v>
      </c>
      <c r="J481" t="s">
        <v>59</v>
      </c>
      <c r="K481" t="s">
        <v>60</v>
      </c>
      <c r="L481">
        <v>1501304400</v>
      </c>
      <c r="M481" s="9">
        <f t="shared" si="57"/>
        <v>42945.208333333328</v>
      </c>
      <c r="N481" s="14">
        <f t="shared" si="60"/>
        <v>7</v>
      </c>
      <c r="O481" s="14" t="s">
        <v>103</v>
      </c>
      <c r="P481" s="14">
        <f t="shared" si="61"/>
        <v>2017</v>
      </c>
      <c r="Q481">
        <v>1501477200</v>
      </c>
      <c r="R481" s="12">
        <f t="shared" si="59"/>
        <v>42947.208333333328</v>
      </c>
      <c r="S481">
        <f t="shared" si="62"/>
        <v>7</v>
      </c>
      <c r="T481" t="s">
        <v>103</v>
      </c>
      <c r="U481">
        <f t="shared" si="63"/>
        <v>2017</v>
      </c>
      <c r="V481" t="b">
        <v>0</v>
      </c>
      <c r="W481" t="b">
        <v>0</v>
      </c>
      <c r="X481" t="s">
        <v>33</v>
      </c>
      <c r="Y481" t="str" cm="1">
        <f t="array" ref="Y481:Z481">_xlfn.TEXTSPLIT(X481, "/")</f>
        <v>food</v>
      </c>
      <c r="Z481" t="str">
        <v>food trucks</v>
      </c>
    </row>
    <row r="482" spans="1:26" ht="15.6" x14ac:dyDescent="0.3">
      <c r="A482">
        <v>480</v>
      </c>
      <c r="B482" t="s">
        <v>1033</v>
      </c>
      <c r="C482" s="3" t="s">
        <v>1034</v>
      </c>
      <c r="D482" s="4">
        <v>8600</v>
      </c>
      <c r="E482" s="4">
        <v>8656</v>
      </c>
      <c r="F482" s="5">
        <f t="shared" si="58"/>
        <v>1.0065116279069768</v>
      </c>
      <c r="G482" t="s">
        <v>36</v>
      </c>
      <c r="H482">
        <v>87</v>
      </c>
      <c r="I482" s="4">
        <f t="shared" si="64"/>
        <v>99.494252873563212</v>
      </c>
      <c r="J482" t="s">
        <v>37</v>
      </c>
      <c r="K482" t="s">
        <v>38</v>
      </c>
      <c r="L482">
        <v>1268287200</v>
      </c>
      <c r="M482" s="9">
        <f>(((L482/60)/60)/24)+DATE(1970,1,1)</f>
        <v>40248.25</v>
      </c>
      <c r="N482" s="14">
        <f t="shared" si="60"/>
        <v>3</v>
      </c>
      <c r="O482" s="14" t="s">
        <v>84</v>
      </c>
      <c r="P482" s="14">
        <f t="shared" si="61"/>
        <v>2010</v>
      </c>
      <c r="Q482">
        <v>1269061200</v>
      </c>
      <c r="R482" s="12">
        <f t="shared" si="59"/>
        <v>40257.208333333336</v>
      </c>
      <c r="S482">
        <f t="shared" si="62"/>
        <v>3</v>
      </c>
      <c r="T482" t="s">
        <v>84</v>
      </c>
      <c r="U482">
        <f t="shared" si="63"/>
        <v>2010</v>
      </c>
      <c r="V482" t="b">
        <v>0</v>
      </c>
      <c r="W482" t="b">
        <v>1</v>
      </c>
      <c r="X482" t="s">
        <v>148</v>
      </c>
      <c r="Y482" t="str" cm="1">
        <f t="array" ref="Y482:Z482">_xlfn.TEXTSPLIT(X482, "/")</f>
        <v>photography</v>
      </c>
      <c r="Z482" t="str">
        <v>photography books</v>
      </c>
    </row>
    <row r="483" spans="1:26" ht="31.2" x14ac:dyDescent="0.3">
      <c r="A483">
        <v>481</v>
      </c>
      <c r="B483" t="s">
        <v>1035</v>
      </c>
      <c r="C483" s="3" t="s">
        <v>1036</v>
      </c>
      <c r="D483" s="4">
        <v>196600</v>
      </c>
      <c r="E483" s="4">
        <v>159931</v>
      </c>
      <c r="F483" s="5">
        <f t="shared" si="58"/>
        <v>0.81348423194303154</v>
      </c>
      <c r="G483" t="s">
        <v>28</v>
      </c>
      <c r="H483">
        <v>1538</v>
      </c>
      <c r="I483" s="4">
        <f t="shared" si="64"/>
        <v>103.98634590377114</v>
      </c>
      <c r="J483" t="s">
        <v>37</v>
      </c>
      <c r="K483" t="s">
        <v>38</v>
      </c>
      <c r="L483">
        <v>1412139600</v>
      </c>
      <c r="M483" s="9">
        <f t="shared" ref="M483:M514" si="65">(((L483/60)/60)/24)+DATE(1970,1,1)</f>
        <v>41913.208333333336</v>
      </c>
      <c r="N483" s="14">
        <f t="shared" si="60"/>
        <v>10</v>
      </c>
      <c r="O483" s="14" t="s">
        <v>72</v>
      </c>
      <c r="P483" s="14">
        <f t="shared" si="61"/>
        <v>2014</v>
      </c>
      <c r="Q483">
        <v>1415772000</v>
      </c>
      <c r="R483" s="12">
        <f t="shared" si="59"/>
        <v>41955.25</v>
      </c>
      <c r="S483">
        <f t="shared" si="62"/>
        <v>11</v>
      </c>
      <c r="T483" t="s">
        <v>31</v>
      </c>
      <c r="U483">
        <f t="shared" si="63"/>
        <v>2014</v>
      </c>
      <c r="V483" t="b">
        <v>0</v>
      </c>
      <c r="W483" t="b">
        <v>1</v>
      </c>
      <c r="X483" t="s">
        <v>52</v>
      </c>
      <c r="Y483" t="str" cm="1">
        <f t="array" ref="Y483:Z483">_xlfn.TEXTSPLIT(X483, "/")</f>
        <v>theater</v>
      </c>
      <c r="Z483" t="str">
        <v>plays</v>
      </c>
    </row>
    <row r="484" spans="1:26" ht="31.2" x14ac:dyDescent="0.3">
      <c r="A484">
        <v>482</v>
      </c>
      <c r="B484" t="s">
        <v>1037</v>
      </c>
      <c r="C484" s="3" t="s">
        <v>1038</v>
      </c>
      <c r="D484" s="4">
        <v>4200</v>
      </c>
      <c r="E484" s="4">
        <v>689</v>
      </c>
      <c r="F484" s="5">
        <f t="shared" si="58"/>
        <v>0.16404761904761905</v>
      </c>
      <c r="G484" t="s">
        <v>28</v>
      </c>
      <c r="H484">
        <v>9</v>
      </c>
      <c r="I484" s="4">
        <f t="shared" si="64"/>
        <v>76.555555555555557</v>
      </c>
      <c r="J484" t="s">
        <v>37</v>
      </c>
      <c r="K484" t="s">
        <v>38</v>
      </c>
      <c r="L484">
        <v>1330063200</v>
      </c>
      <c r="M484" s="9">
        <f t="shared" si="65"/>
        <v>40963.25</v>
      </c>
      <c r="N484" s="14">
        <f t="shared" si="60"/>
        <v>2</v>
      </c>
      <c r="O484" s="14" t="s">
        <v>91</v>
      </c>
      <c r="P484" s="14">
        <f t="shared" si="61"/>
        <v>2012</v>
      </c>
      <c r="Q484">
        <v>1331013600</v>
      </c>
      <c r="R484" s="12">
        <f t="shared" si="59"/>
        <v>40974.25</v>
      </c>
      <c r="S484">
        <f t="shared" si="62"/>
        <v>3</v>
      </c>
      <c r="T484" t="s">
        <v>84</v>
      </c>
      <c r="U484">
        <f t="shared" si="63"/>
        <v>2012</v>
      </c>
      <c r="V484" t="b">
        <v>0</v>
      </c>
      <c r="W484" t="b">
        <v>1</v>
      </c>
      <c r="X484" t="s">
        <v>145</v>
      </c>
      <c r="Y484" t="str" cm="1">
        <f t="array" ref="Y484:Z484">_xlfn.TEXTSPLIT(X484, "/")</f>
        <v>publishing</v>
      </c>
      <c r="Z484" t="str">
        <v>fiction</v>
      </c>
    </row>
    <row r="485" spans="1:26" ht="15.6" x14ac:dyDescent="0.3">
      <c r="A485">
        <v>483</v>
      </c>
      <c r="B485" t="s">
        <v>1039</v>
      </c>
      <c r="C485" s="3" t="s">
        <v>1040</v>
      </c>
      <c r="D485" s="4">
        <v>91400</v>
      </c>
      <c r="E485" s="4">
        <v>48236</v>
      </c>
      <c r="F485" s="5">
        <f t="shared" si="58"/>
        <v>0.52774617067833696</v>
      </c>
      <c r="G485" t="s">
        <v>28</v>
      </c>
      <c r="H485">
        <v>554</v>
      </c>
      <c r="I485" s="4">
        <f t="shared" si="64"/>
        <v>87.068592057761734</v>
      </c>
      <c r="J485" t="s">
        <v>37</v>
      </c>
      <c r="K485" t="s">
        <v>38</v>
      </c>
      <c r="L485">
        <v>1576130400</v>
      </c>
      <c r="M485" s="9">
        <f t="shared" si="65"/>
        <v>43811.25</v>
      </c>
      <c r="N485" s="14">
        <f t="shared" si="60"/>
        <v>12</v>
      </c>
      <c r="O485" s="14" t="s">
        <v>32</v>
      </c>
      <c r="P485" s="14">
        <f t="shared" si="61"/>
        <v>2019</v>
      </c>
      <c r="Q485">
        <v>1576735200</v>
      </c>
      <c r="R485" s="12">
        <f t="shared" si="59"/>
        <v>43818.25</v>
      </c>
      <c r="S485">
        <f t="shared" si="62"/>
        <v>12</v>
      </c>
      <c r="T485" t="s">
        <v>32</v>
      </c>
      <c r="U485">
        <f t="shared" si="63"/>
        <v>2019</v>
      </c>
      <c r="V485" t="b">
        <v>0</v>
      </c>
      <c r="W485" t="b">
        <v>0</v>
      </c>
      <c r="X485" t="s">
        <v>52</v>
      </c>
      <c r="Y485" t="str" cm="1">
        <f t="array" ref="Y485:Z485">_xlfn.TEXTSPLIT(X485, "/")</f>
        <v>theater</v>
      </c>
      <c r="Z485" t="str">
        <v>plays</v>
      </c>
    </row>
    <row r="486" spans="1:26" ht="15.6" x14ac:dyDescent="0.3">
      <c r="A486">
        <v>484</v>
      </c>
      <c r="B486" t="s">
        <v>1041</v>
      </c>
      <c r="C486" s="3" t="s">
        <v>1042</v>
      </c>
      <c r="D486" s="4">
        <v>29600</v>
      </c>
      <c r="E486" s="4">
        <v>77021</v>
      </c>
      <c r="F486" s="5">
        <f t="shared" si="58"/>
        <v>2.6020608108108108</v>
      </c>
      <c r="G486" t="s">
        <v>36</v>
      </c>
      <c r="H486">
        <v>1572</v>
      </c>
      <c r="I486" s="4">
        <f t="shared" si="64"/>
        <v>48.99554707379135</v>
      </c>
      <c r="J486" t="s">
        <v>59</v>
      </c>
      <c r="K486" t="s">
        <v>60</v>
      </c>
      <c r="L486">
        <v>1407128400</v>
      </c>
      <c r="M486" s="9">
        <f t="shared" si="65"/>
        <v>41855.208333333336</v>
      </c>
      <c r="N486" s="14">
        <f t="shared" si="60"/>
        <v>8</v>
      </c>
      <c r="O486" s="14" t="s">
        <v>39</v>
      </c>
      <c r="P486" s="14">
        <f t="shared" si="61"/>
        <v>2014</v>
      </c>
      <c r="Q486">
        <v>1411362000</v>
      </c>
      <c r="R486" s="12">
        <f t="shared" si="59"/>
        <v>41904.208333333336</v>
      </c>
      <c r="S486">
        <f t="shared" si="62"/>
        <v>9</v>
      </c>
      <c r="T486" t="s">
        <v>48</v>
      </c>
      <c r="U486">
        <f t="shared" si="63"/>
        <v>2014</v>
      </c>
      <c r="V486" t="b">
        <v>0</v>
      </c>
      <c r="W486" t="b">
        <v>1</v>
      </c>
      <c r="X486" t="s">
        <v>33</v>
      </c>
      <c r="Y486" t="str" cm="1">
        <f t="array" ref="Y486:Z486">_xlfn.TEXTSPLIT(X486, "/")</f>
        <v>food</v>
      </c>
      <c r="Z486" t="str">
        <v>food trucks</v>
      </c>
    </row>
    <row r="487" spans="1:26" ht="31.2" x14ac:dyDescent="0.3">
      <c r="A487">
        <v>485</v>
      </c>
      <c r="B487" t="s">
        <v>1043</v>
      </c>
      <c r="C487" s="3" t="s">
        <v>1044</v>
      </c>
      <c r="D487" s="4">
        <v>90600</v>
      </c>
      <c r="E487" s="4">
        <v>27844</v>
      </c>
      <c r="F487" s="5">
        <f t="shared" si="58"/>
        <v>0.30732891832229581</v>
      </c>
      <c r="G487" t="s">
        <v>28</v>
      </c>
      <c r="H487">
        <v>648</v>
      </c>
      <c r="I487" s="4">
        <f t="shared" si="64"/>
        <v>42.969135802469133</v>
      </c>
      <c r="J487" t="s">
        <v>59</v>
      </c>
      <c r="K487" t="s">
        <v>60</v>
      </c>
      <c r="L487">
        <v>1560142800</v>
      </c>
      <c r="M487" s="9">
        <f t="shared" si="65"/>
        <v>43626.208333333328</v>
      </c>
      <c r="N487" s="14">
        <f t="shared" si="60"/>
        <v>6</v>
      </c>
      <c r="O487" s="14" t="s">
        <v>80</v>
      </c>
      <c r="P487" s="14">
        <f t="shared" si="61"/>
        <v>2019</v>
      </c>
      <c r="Q487">
        <v>1563685200</v>
      </c>
      <c r="R487" s="12">
        <f t="shared" si="59"/>
        <v>43667.208333333328</v>
      </c>
      <c r="S487">
        <f t="shared" si="62"/>
        <v>7</v>
      </c>
      <c r="T487" t="s">
        <v>103</v>
      </c>
      <c r="U487">
        <f t="shared" si="63"/>
        <v>2019</v>
      </c>
      <c r="V487" t="b">
        <v>0</v>
      </c>
      <c r="W487" t="b">
        <v>0</v>
      </c>
      <c r="X487" t="s">
        <v>52</v>
      </c>
      <c r="Y487" t="str" cm="1">
        <f t="array" ref="Y487:Z487">_xlfn.TEXTSPLIT(X487, "/")</f>
        <v>theater</v>
      </c>
      <c r="Z487" t="str">
        <v>plays</v>
      </c>
    </row>
    <row r="488" spans="1:26" ht="31.2" x14ac:dyDescent="0.3">
      <c r="A488">
        <v>486</v>
      </c>
      <c r="B488" t="s">
        <v>1045</v>
      </c>
      <c r="C488" s="3" t="s">
        <v>1046</v>
      </c>
      <c r="D488" s="4">
        <v>5200</v>
      </c>
      <c r="E488" s="4">
        <v>702</v>
      </c>
      <c r="F488" s="5">
        <f t="shared" si="58"/>
        <v>0.13500000000000001</v>
      </c>
      <c r="G488" t="s">
        <v>28</v>
      </c>
      <c r="H488">
        <v>21</v>
      </c>
      <c r="I488" s="4">
        <f t="shared" si="64"/>
        <v>33.428571428571431</v>
      </c>
      <c r="J488" t="s">
        <v>59</v>
      </c>
      <c r="K488" t="s">
        <v>60</v>
      </c>
      <c r="L488">
        <v>1520575200</v>
      </c>
      <c r="M488" s="9">
        <f t="shared" si="65"/>
        <v>43168.25</v>
      </c>
      <c r="N488" s="14">
        <f t="shared" si="60"/>
        <v>3</v>
      </c>
      <c r="O488" s="14" t="s">
        <v>84</v>
      </c>
      <c r="P488" s="14">
        <f t="shared" si="61"/>
        <v>2018</v>
      </c>
      <c r="Q488">
        <v>1521867600</v>
      </c>
      <c r="R488" s="12">
        <f t="shared" si="59"/>
        <v>43183.208333333328</v>
      </c>
      <c r="S488">
        <f t="shared" si="62"/>
        <v>3</v>
      </c>
      <c r="T488" t="s">
        <v>84</v>
      </c>
      <c r="U488">
        <f t="shared" si="63"/>
        <v>2018</v>
      </c>
      <c r="V488" t="b">
        <v>0</v>
      </c>
      <c r="W488" t="b">
        <v>1</v>
      </c>
      <c r="X488" t="s">
        <v>232</v>
      </c>
      <c r="Y488" t="str" cm="1">
        <f t="array" ref="Y488:Z488">_xlfn.TEXTSPLIT(X488, "/")</f>
        <v>publishing</v>
      </c>
      <c r="Z488" t="str">
        <v>translations</v>
      </c>
    </row>
    <row r="489" spans="1:26" ht="15.6" x14ac:dyDescent="0.3">
      <c r="A489">
        <v>487</v>
      </c>
      <c r="B489" t="s">
        <v>1047</v>
      </c>
      <c r="C489" s="3" t="s">
        <v>1048</v>
      </c>
      <c r="D489" s="4">
        <v>110300</v>
      </c>
      <c r="E489" s="4">
        <v>197024</v>
      </c>
      <c r="F489" s="5">
        <f t="shared" si="58"/>
        <v>1.7862556663644606</v>
      </c>
      <c r="G489" t="s">
        <v>36</v>
      </c>
      <c r="H489">
        <v>2346</v>
      </c>
      <c r="I489" s="4">
        <f t="shared" si="64"/>
        <v>83.982949701619773</v>
      </c>
      <c r="J489" t="s">
        <v>37</v>
      </c>
      <c r="K489" t="s">
        <v>38</v>
      </c>
      <c r="L489">
        <v>1492664400</v>
      </c>
      <c r="M489" s="9">
        <f t="shared" si="65"/>
        <v>42845.208333333328</v>
      </c>
      <c r="N489" s="14">
        <f t="shared" si="60"/>
        <v>4</v>
      </c>
      <c r="O489" s="14" t="s">
        <v>85</v>
      </c>
      <c r="P489" s="14">
        <f t="shared" si="61"/>
        <v>2017</v>
      </c>
      <c r="Q489">
        <v>1495515600</v>
      </c>
      <c r="R489" s="12">
        <f t="shared" si="59"/>
        <v>42878.208333333328</v>
      </c>
      <c r="S489">
        <f t="shared" si="62"/>
        <v>5</v>
      </c>
      <c r="T489" t="s">
        <v>114</v>
      </c>
      <c r="U489">
        <f t="shared" si="63"/>
        <v>2017</v>
      </c>
      <c r="V489" t="b">
        <v>0</v>
      </c>
      <c r="W489" t="b">
        <v>0</v>
      </c>
      <c r="X489" t="s">
        <v>52</v>
      </c>
      <c r="Y489" t="str" cm="1">
        <f t="array" ref="Y489:Z489">_xlfn.TEXTSPLIT(X489, "/")</f>
        <v>theater</v>
      </c>
      <c r="Z489" t="str">
        <v>plays</v>
      </c>
    </row>
    <row r="490" spans="1:26" ht="15.6" x14ac:dyDescent="0.3">
      <c r="A490">
        <v>488</v>
      </c>
      <c r="B490" t="s">
        <v>1049</v>
      </c>
      <c r="C490" s="3" t="s">
        <v>1050</v>
      </c>
      <c r="D490" s="4">
        <v>5300</v>
      </c>
      <c r="E490" s="4">
        <v>11663</v>
      </c>
      <c r="F490" s="5">
        <f t="shared" si="58"/>
        <v>2.2005660377358489</v>
      </c>
      <c r="G490" t="s">
        <v>36</v>
      </c>
      <c r="H490">
        <v>115</v>
      </c>
      <c r="I490" s="4">
        <f t="shared" si="64"/>
        <v>101.41739130434783</v>
      </c>
      <c r="J490" t="s">
        <v>37</v>
      </c>
      <c r="K490" t="s">
        <v>38</v>
      </c>
      <c r="L490">
        <v>1454479200</v>
      </c>
      <c r="M490" s="9">
        <f t="shared" si="65"/>
        <v>42403.25</v>
      </c>
      <c r="N490" s="14">
        <f t="shared" si="60"/>
        <v>2</v>
      </c>
      <c r="O490" s="14" t="s">
        <v>91</v>
      </c>
      <c r="P490" s="14">
        <f t="shared" si="61"/>
        <v>2016</v>
      </c>
      <c r="Q490">
        <v>1455948000</v>
      </c>
      <c r="R490" s="12">
        <f t="shared" si="59"/>
        <v>42420.25</v>
      </c>
      <c r="S490">
        <f t="shared" si="62"/>
        <v>2</v>
      </c>
      <c r="T490" t="s">
        <v>91</v>
      </c>
      <c r="U490">
        <f t="shared" si="63"/>
        <v>2016</v>
      </c>
      <c r="V490" t="b">
        <v>0</v>
      </c>
      <c r="W490" t="b">
        <v>0</v>
      </c>
      <c r="X490" t="s">
        <v>52</v>
      </c>
      <c r="Y490" t="str" cm="1">
        <f t="array" ref="Y490:Z490">_xlfn.TEXTSPLIT(X490, "/")</f>
        <v>theater</v>
      </c>
      <c r="Z490" t="str">
        <v>plays</v>
      </c>
    </row>
    <row r="491" spans="1:26" ht="15.6" x14ac:dyDescent="0.3">
      <c r="A491">
        <v>489</v>
      </c>
      <c r="B491" t="s">
        <v>1051</v>
      </c>
      <c r="C491" s="3" t="s">
        <v>1052</v>
      </c>
      <c r="D491" s="4">
        <v>9200</v>
      </c>
      <c r="E491" s="4">
        <v>9339</v>
      </c>
      <c r="F491" s="5">
        <f t="shared" si="58"/>
        <v>1.015108695652174</v>
      </c>
      <c r="G491" t="s">
        <v>36</v>
      </c>
      <c r="H491">
        <v>85</v>
      </c>
      <c r="I491" s="4">
        <f t="shared" si="64"/>
        <v>109.87058823529412</v>
      </c>
      <c r="J491" t="s">
        <v>133</v>
      </c>
      <c r="K491" t="s">
        <v>134</v>
      </c>
      <c r="L491">
        <v>1281934800</v>
      </c>
      <c r="M491" s="9">
        <f t="shared" si="65"/>
        <v>40406.208333333336</v>
      </c>
      <c r="N491" s="14">
        <f t="shared" si="60"/>
        <v>8</v>
      </c>
      <c r="O491" s="14" t="s">
        <v>39</v>
      </c>
      <c r="P491" s="14">
        <f t="shared" si="61"/>
        <v>2010</v>
      </c>
      <c r="Q491">
        <v>1282366800</v>
      </c>
      <c r="R491" s="12">
        <f t="shared" si="59"/>
        <v>40411.208333333336</v>
      </c>
      <c r="S491">
        <f t="shared" si="62"/>
        <v>8</v>
      </c>
      <c r="T491" t="s">
        <v>39</v>
      </c>
      <c r="U491">
        <f t="shared" si="63"/>
        <v>2010</v>
      </c>
      <c r="V491" t="b">
        <v>0</v>
      </c>
      <c r="W491" t="b">
        <v>0</v>
      </c>
      <c r="X491" t="s">
        <v>88</v>
      </c>
      <c r="Y491" t="str" cm="1">
        <f t="array" ref="Y491:Z491">_xlfn.TEXTSPLIT(X491, "/")</f>
        <v>technology</v>
      </c>
      <c r="Z491" t="str">
        <v>wearables</v>
      </c>
    </row>
    <row r="492" spans="1:26" ht="31.2" x14ac:dyDescent="0.3">
      <c r="A492">
        <v>490</v>
      </c>
      <c r="B492" t="s">
        <v>1053</v>
      </c>
      <c r="C492" s="3" t="s">
        <v>1054</v>
      </c>
      <c r="D492" s="4">
        <v>2400</v>
      </c>
      <c r="E492" s="4">
        <v>4596</v>
      </c>
      <c r="F492" s="5">
        <f t="shared" si="58"/>
        <v>1.915</v>
      </c>
      <c r="G492" t="s">
        <v>36</v>
      </c>
      <c r="H492">
        <v>144</v>
      </c>
      <c r="I492" s="4">
        <f t="shared" si="64"/>
        <v>31.916666666666668</v>
      </c>
      <c r="J492" t="s">
        <v>37</v>
      </c>
      <c r="K492" t="s">
        <v>38</v>
      </c>
      <c r="L492">
        <v>1573970400</v>
      </c>
      <c r="M492" s="9">
        <f t="shared" si="65"/>
        <v>43786.25</v>
      </c>
      <c r="N492" s="14">
        <f t="shared" si="60"/>
        <v>11</v>
      </c>
      <c r="O492" s="14" t="s">
        <v>31</v>
      </c>
      <c r="P492" s="14">
        <f t="shared" si="61"/>
        <v>2019</v>
      </c>
      <c r="Q492">
        <v>1574575200</v>
      </c>
      <c r="R492" s="12">
        <f t="shared" si="59"/>
        <v>43793.25</v>
      </c>
      <c r="S492">
        <f t="shared" si="62"/>
        <v>11</v>
      </c>
      <c r="T492" t="s">
        <v>31</v>
      </c>
      <c r="U492">
        <f t="shared" si="63"/>
        <v>2019</v>
      </c>
      <c r="V492" t="b">
        <v>0</v>
      </c>
      <c r="W492" t="b">
        <v>0</v>
      </c>
      <c r="X492" t="s">
        <v>1055</v>
      </c>
      <c r="Y492" t="str" cm="1">
        <f t="array" ref="Y492:Z492">_xlfn.TEXTSPLIT(X492, "/")</f>
        <v>journalism</v>
      </c>
      <c r="Z492" t="str">
        <v>audio</v>
      </c>
    </row>
    <row r="493" spans="1:26" ht="31.2" x14ac:dyDescent="0.3">
      <c r="A493">
        <v>491</v>
      </c>
      <c r="B493" t="s">
        <v>1056</v>
      </c>
      <c r="C493" s="3" t="s">
        <v>1057</v>
      </c>
      <c r="D493" s="4">
        <v>56800</v>
      </c>
      <c r="E493" s="4">
        <v>173437</v>
      </c>
      <c r="F493" s="5">
        <f t="shared" si="58"/>
        <v>3.0534683098591549</v>
      </c>
      <c r="G493" t="s">
        <v>36</v>
      </c>
      <c r="H493">
        <v>2443</v>
      </c>
      <c r="I493" s="4">
        <f t="shared" si="64"/>
        <v>70.993450675399103</v>
      </c>
      <c r="J493" t="s">
        <v>37</v>
      </c>
      <c r="K493" t="s">
        <v>38</v>
      </c>
      <c r="L493">
        <v>1372654800</v>
      </c>
      <c r="M493" s="9">
        <f t="shared" si="65"/>
        <v>41456.208333333336</v>
      </c>
      <c r="N493" s="14">
        <f t="shared" si="60"/>
        <v>7</v>
      </c>
      <c r="O493" s="14" t="s">
        <v>103</v>
      </c>
      <c r="P493" s="14">
        <f t="shared" si="61"/>
        <v>2013</v>
      </c>
      <c r="Q493">
        <v>1374901200</v>
      </c>
      <c r="R493" s="12">
        <f t="shared" si="59"/>
        <v>41482.208333333336</v>
      </c>
      <c r="S493">
        <f t="shared" si="62"/>
        <v>7</v>
      </c>
      <c r="T493" t="s">
        <v>103</v>
      </c>
      <c r="U493">
        <f t="shared" si="63"/>
        <v>2013</v>
      </c>
      <c r="V493" t="b">
        <v>0</v>
      </c>
      <c r="W493" t="b">
        <v>1</v>
      </c>
      <c r="X493" t="s">
        <v>33</v>
      </c>
      <c r="Y493" t="str" cm="1">
        <f t="array" ref="Y493:Z493">_xlfn.TEXTSPLIT(X493, "/")</f>
        <v>food</v>
      </c>
      <c r="Z493" t="str">
        <v>food trucks</v>
      </c>
    </row>
    <row r="494" spans="1:26" ht="15.6" x14ac:dyDescent="0.3">
      <c r="A494">
        <v>492</v>
      </c>
      <c r="B494" t="s">
        <v>1058</v>
      </c>
      <c r="C494" s="3" t="s">
        <v>1059</v>
      </c>
      <c r="D494" s="4">
        <v>191000</v>
      </c>
      <c r="E494" s="4">
        <v>45831</v>
      </c>
      <c r="F494" s="5">
        <f t="shared" si="58"/>
        <v>0.23995287958115183</v>
      </c>
      <c r="G494" t="s">
        <v>98</v>
      </c>
      <c r="H494">
        <v>595</v>
      </c>
      <c r="I494" s="4">
        <f t="shared" si="64"/>
        <v>77.026890756302521</v>
      </c>
      <c r="J494" t="s">
        <v>37</v>
      </c>
      <c r="K494" t="s">
        <v>38</v>
      </c>
      <c r="L494">
        <v>1275886800</v>
      </c>
      <c r="M494" s="9">
        <f t="shared" si="65"/>
        <v>40336.208333333336</v>
      </c>
      <c r="N494" s="14">
        <f t="shared" si="60"/>
        <v>6</v>
      </c>
      <c r="O494" s="14" t="s">
        <v>80</v>
      </c>
      <c r="P494" s="14">
        <f t="shared" si="61"/>
        <v>2010</v>
      </c>
      <c r="Q494">
        <v>1278910800</v>
      </c>
      <c r="R494" s="12">
        <f t="shared" si="59"/>
        <v>40371.208333333336</v>
      </c>
      <c r="S494">
        <f t="shared" si="62"/>
        <v>7</v>
      </c>
      <c r="T494" t="s">
        <v>103</v>
      </c>
      <c r="U494">
        <f t="shared" si="63"/>
        <v>2010</v>
      </c>
      <c r="V494" t="b">
        <v>1</v>
      </c>
      <c r="W494" t="b">
        <v>1</v>
      </c>
      <c r="X494" t="s">
        <v>126</v>
      </c>
      <c r="Y494" t="str" cm="1">
        <f t="array" ref="Y494:Z494">_xlfn.TEXTSPLIT(X494, "/")</f>
        <v>film &amp; video</v>
      </c>
      <c r="Z494" t="str">
        <v>shorts</v>
      </c>
    </row>
    <row r="495" spans="1:26" ht="15.6" x14ac:dyDescent="0.3">
      <c r="A495">
        <v>493</v>
      </c>
      <c r="B495" t="s">
        <v>1060</v>
      </c>
      <c r="C495" s="3" t="s">
        <v>1061</v>
      </c>
      <c r="D495" s="4">
        <v>900</v>
      </c>
      <c r="E495" s="4">
        <v>6514</v>
      </c>
      <c r="F495" s="5">
        <f t="shared" si="58"/>
        <v>7.2377777777777776</v>
      </c>
      <c r="G495" t="s">
        <v>36</v>
      </c>
      <c r="H495">
        <v>64</v>
      </c>
      <c r="I495" s="4">
        <f t="shared" si="64"/>
        <v>101.78125</v>
      </c>
      <c r="J495" t="s">
        <v>37</v>
      </c>
      <c r="K495" t="s">
        <v>38</v>
      </c>
      <c r="L495">
        <v>1561784400</v>
      </c>
      <c r="M495" s="9">
        <f t="shared" si="65"/>
        <v>43645.208333333328</v>
      </c>
      <c r="N495" s="14">
        <f t="shared" si="60"/>
        <v>6</v>
      </c>
      <c r="O495" s="14" t="s">
        <v>80</v>
      </c>
      <c r="P495" s="14">
        <f t="shared" si="61"/>
        <v>2019</v>
      </c>
      <c r="Q495">
        <v>1562907600</v>
      </c>
      <c r="R495" s="12">
        <f t="shared" si="59"/>
        <v>43658.208333333328</v>
      </c>
      <c r="S495">
        <f t="shared" si="62"/>
        <v>7</v>
      </c>
      <c r="T495" t="s">
        <v>103</v>
      </c>
      <c r="U495">
        <f t="shared" si="63"/>
        <v>2019</v>
      </c>
      <c r="V495" t="b">
        <v>0</v>
      </c>
      <c r="W495" t="b">
        <v>0</v>
      </c>
      <c r="X495" t="s">
        <v>148</v>
      </c>
      <c r="Y495" t="str" cm="1">
        <f t="array" ref="Y495:Z495">_xlfn.TEXTSPLIT(X495, "/")</f>
        <v>photography</v>
      </c>
      <c r="Z495" t="str">
        <v>photography books</v>
      </c>
    </row>
    <row r="496" spans="1:26" ht="31.2" x14ac:dyDescent="0.3">
      <c r="A496">
        <v>494</v>
      </c>
      <c r="B496" t="s">
        <v>1062</v>
      </c>
      <c r="C496" s="3" t="s">
        <v>1063</v>
      </c>
      <c r="D496" s="4">
        <v>2500</v>
      </c>
      <c r="E496" s="4">
        <v>13684</v>
      </c>
      <c r="F496" s="5">
        <f t="shared" si="58"/>
        <v>5.4736000000000002</v>
      </c>
      <c r="G496" t="s">
        <v>36</v>
      </c>
      <c r="H496">
        <v>268</v>
      </c>
      <c r="I496" s="4">
        <f t="shared" si="64"/>
        <v>51.059701492537314</v>
      </c>
      <c r="J496" t="s">
        <v>37</v>
      </c>
      <c r="K496" t="s">
        <v>38</v>
      </c>
      <c r="L496">
        <v>1332392400</v>
      </c>
      <c r="M496" s="9">
        <f t="shared" si="65"/>
        <v>40990.208333333336</v>
      </c>
      <c r="N496" s="14">
        <f t="shared" si="60"/>
        <v>3</v>
      </c>
      <c r="O496" s="14" t="s">
        <v>84</v>
      </c>
      <c r="P496" s="14">
        <f t="shared" si="61"/>
        <v>2012</v>
      </c>
      <c r="Q496">
        <v>1332478800</v>
      </c>
      <c r="R496" s="12">
        <f t="shared" si="59"/>
        <v>40991.208333333336</v>
      </c>
      <c r="S496">
        <f t="shared" si="62"/>
        <v>3</v>
      </c>
      <c r="T496" t="s">
        <v>84</v>
      </c>
      <c r="U496">
        <f t="shared" si="63"/>
        <v>2012</v>
      </c>
      <c r="V496" t="b">
        <v>0</v>
      </c>
      <c r="W496" t="b">
        <v>0</v>
      </c>
      <c r="X496" t="s">
        <v>88</v>
      </c>
      <c r="Y496" t="str" cm="1">
        <f t="array" ref="Y496:Z496">_xlfn.TEXTSPLIT(X496, "/")</f>
        <v>technology</v>
      </c>
      <c r="Z496" t="str">
        <v>wearables</v>
      </c>
    </row>
    <row r="497" spans="1:26" ht="15.6" x14ac:dyDescent="0.3">
      <c r="A497">
        <v>495</v>
      </c>
      <c r="B497" t="s">
        <v>1064</v>
      </c>
      <c r="C497" s="3" t="s">
        <v>1065</v>
      </c>
      <c r="D497" s="4">
        <v>3200</v>
      </c>
      <c r="E497" s="4">
        <v>13264</v>
      </c>
      <c r="F497" s="5">
        <f t="shared" si="58"/>
        <v>4.1449999999999996</v>
      </c>
      <c r="G497" t="s">
        <v>36</v>
      </c>
      <c r="H497">
        <v>195</v>
      </c>
      <c r="I497" s="4">
        <f t="shared" si="64"/>
        <v>68.02051282051282</v>
      </c>
      <c r="J497" t="s">
        <v>55</v>
      </c>
      <c r="K497" t="s">
        <v>56</v>
      </c>
      <c r="L497">
        <v>1402376400</v>
      </c>
      <c r="M497" s="9">
        <f t="shared" si="65"/>
        <v>41800.208333333336</v>
      </c>
      <c r="N497" s="14">
        <f t="shared" si="60"/>
        <v>6</v>
      </c>
      <c r="O497" s="14" t="s">
        <v>80</v>
      </c>
      <c r="P497" s="14">
        <f t="shared" si="61"/>
        <v>2014</v>
      </c>
      <c r="Q497">
        <v>1402722000</v>
      </c>
      <c r="R497" s="12">
        <f t="shared" si="59"/>
        <v>41804.208333333336</v>
      </c>
      <c r="S497">
        <f t="shared" si="62"/>
        <v>6</v>
      </c>
      <c r="T497" t="s">
        <v>80</v>
      </c>
      <c r="U497">
        <f t="shared" si="63"/>
        <v>2014</v>
      </c>
      <c r="V497" t="b">
        <v>0</v>
      </c>
      <c r="W497" t="b">
        <v>0</v>
      </c>
      <c r="X497" t="s">
        <v>52</v>
      </c>
      <c r="Y497" t="str" cm="1">
        <f t="array" ref="Y497:Z497">_xlfn.TEXTSPLIT(X497, "/")</f>
        <v>theater</v>
      </c>
      <c r="Z497" t="str">
        <v>plays</v>
      </c>
    </row>
    <row r="498" spans="1:26" ht="15.6" x14ac:dyDescent="0.3">
      <c r="A498">
        <v>496</v>
      </c>
      <c r="B498" t="s">
        <v>1066</v>
      </c>
      <c r="C498" s="3" t="s">
        <v>1067</v>
      </c>
      <c r="D498" s="4">
        <v>183800</v>
      </c>
      <c r="E498" s="4">
        <v>1667</v>
      </c>
      <c r="F498" s="5">
        <f t="shared" si="58"/>
        <v>9.0696409140369975E-3</v>
      </c>
      <c r="G498" t="s">
        <v>28</v>
      </c>
      <c r="H498">
        <v>54</v>
      </c>
      <c r="I498" s="4">
        <f t="shared" si="64"/>
        <v>30.87037037037037</v>
      </c>
      <c r="J498" t="s">
        <v>37</v>
      </c>
      <c r="K498" t="s">
        <v>38</v>
      </c>
      <c r="L498">
        <v>1495342800</v>
      </c>
      <c r="M498" s="9">
        <f t="shared" si="65"/>
        <v>42876.208333333328</v>
      </c>
      <c r="N498" s="14">
        <f t="shared" si="60"/>
        <v>5</v>
      </c>
      <c r="O498" s="14" t="s">
        <v>114</v>
      </c>
      <c r="P498" s="14">
        <f t="shared" si="61"/>
        <v>2017</v>
      </c>
      <c r="Q498">
        <v>1496811600</v>
      </c>
      <c r="R498" s="12">
        <f t="shared" si="59"/>
        <v>42893.208333333328</v>
      </c>
      <c r="S498">
        <f t="shared" si="62"/>
        <v>6</v>
      </c>
      <c r="T498" t="s">
        <v>80</v>
      </c>
      <c r="U498">
        <f t="shared" si="63"/>
        <v>2017</v>
      </c>
      <c r="V498" t="b">
        <v>0</v>
      </c>
      <c r="W498" t="b">
        <v>0</v>
      </c>
      <c r="X498" t="s">
        <v>95</v>
      </c>
      <c r="Y498" t="str" cm="1">
        <f t="array" ref="Y498:Z498">_xlfn.TEXTSPLIT(X498, "/")</f>
        <v>film &amp; video</v>
      </c>
      <c r="Z498" t="str">
        <v>animation</v>
      </c>
    </row>
    <row r="499" spans="1:26" ht="15.6" x14ac:dyDescent="0.3">
      <c r="A499">
        <v>497</v>
      </c>
      <c r="B499" t="s">
        <v>1068</v>
      </c>
      <c r="C499" s="3" t="s">
        <v>1069</v>
      </c>
      <c r="D499" s="4">
        <v>9800</v>
      </c>
      <c r="E499" s="4">
        <v>3349</v>
      </c>
      <c r="F499" s="5">
        <f t="shared" si="58"/>
        <v>0.34173469387755101</v>
      </c>
      <c r="G499" t="s">
        <v>28</v>
      </c>
      <c r="H499">
        <v>120</v>
      </c>
      <c r="I499" s="4">
        <f t="shared" si="64"/>
        <v>27.908333333333335</v>
      </c>
      <c r="J499" t="s">
        <v>37</v>
      </c>
      <c r="K499" t="s">
        <v>38</v>
      </c>
      <c r="L499">
        <v>1482213600</v>
      </c>
      <c r="M499" s="9">
        <f t="shared" si="65"/>
        <v>42724.25</v>
      </c>
      <c r="N499" s="14">
        <f t="shared" si="60"/>
        <v>12</v>
      </c>
      <c r="O499" s="14" t="s">
        <v>32</v>
      </c>
      <c r="P499" s="14">
        <f t="shared" si="61"/>
        <v>2016</v>
      </c>
      <c r="Q499">
        <v>1482213600</v>
      </c>
      <c r="R499" s="12">
        <f t="shared" si="59"/>
        <v>42724.25</v>
      </c>
      <c r="S499">
        <f t="shared" si="62"/>
        <v>12</v>
      </c>
      <c r="T499" t="s">
        <v>32</v>
      </c>
      <c r="U499">
        <f t="shared" si="63"/>
        <v>2016</v>
      </c>
      <c r="V499" t="b">
        <v>0</v>
      </c>
      <c r="W499" t="b">
        <v>1</v>
      </c>
      <c r="X499" t="s">
        <v>88</v>
      </c>
      <c r="Y499" t="str" cm="1">
        <f t="array" ref="Y499:Z499">_xlfn.TEXTSPLIT(X499, "/")</f>
        <v>technology</v>
      </c>
      <c r="Z499" t="str">
        <v>wearables</v>
      </c>
    </row>
    <row r="500" spans="1:26" ht="15.6" x14ac:dyDescent="0.3">
      <c r="A500">
        <v>498</v>
      </c>
      <c r="B500" t="s">
        <v>1070</v>
      </c>
      <c r="C500" s="3" t="s">
        <v>1071</v>
      </c>
      <c r="D500" s="4">
        <v>193400</v>
      </c>
      <c r="E500" s="4">
        <v>46317</v>
      </c>
      <c r="F500" s="5">
        <f t="shared" si="58"/>
        <v>0.239488107549121</v>
      </c>
      <c r="G500" t="s">
        <v>28</v>
      </c>
      <c r="H500">
        <v>579</v>
      </c>
      <c r="I500" s="4">
        <f t="shared" si="64"/>
        <v>79.994818652849744</v>
      </c>
      <c r="J500" t="s">
        <v>55</v>
      </c>
      <c r="K500" t="s">
        <v>56</v>
      </c>
      <c r="L500">
        <v>1420092000</v>
      </c>
      <c r="M500" s="9">
        <f t="shared" si="65"/>
        <v>42005.25</v>
      </c>
      <c r="N500" s="14">
        <f t="shared" si="60"/>
        <v>1</v>
      </c>
      <c r="O500" s="14" t="s">
        <v>51</v>
      </c>
      <c r="P500" s="14">
        <f t="shared" si="61"/>
        <v>2015</v>
      </c>
      <c r="Q500">
        <v>1420264800</v>
      </c>
      <c r="R500" s="12">
        <f t="shared" si="59"/>
        <v>42007.25</v>
      </c>
      <c r="S500">
        <f t="shared" si="62"/>
        <v>1</v>
      </c>
      <c r="T500" t="s">
        <v>51</v>
      </c>
      <c r="U500">
        <f t="shared" si="63"/>
        <v>2015</v>
      </c>
      <c r="V500" t="b">
        <v>0</v>
      </c>
      <c r="W500" t="b">
        <v>0</v>
      </c>
      <c r="X500" t="s">
        <v>45</v>
      </c>
      <c r="Y500" t="str" cm="1">
        <f t="array" ref="Y500:Z500">_xlfn.TEXTSPLIT(X500, "/")</f>
        <v>technology</v>
      </c>
      <c r="Z500" t="str">
        <v>web</v>
      </c>
    </row>
    <row r="501" spans="1:26" ht="31.2" x14ac:dyDescent="0.3">
      <c r="A501">
        <v>499</v>
      </c>
      <c r="B501" t="s">
        <v>1072</v>
      </c>
      <c r="C501" s="3" t="s">
        <v>1073</v>
      </c>
      <c r="D501" s="4">
        <v>163800</v>
      </c>
      <c r="E501" s="4">
        <v>78743</v>
      </c>
      <c r="F501" s="5">
        <f t="shared" si="58"/>
        <v>0.48072649572649573</v>
      </c>
      <c r="G501" t="s">
        <v>28</v>
      </c>
      <c r="H501">
        <v>2072</v>
      </c>
      <c r="I501" s="4">
        <f t="shared" si="64"/>
        <v>38.003378378378379</v>
      </c>
      <c r="J501" t="s">
        <v>37</v>
      </c>
      <c r="K501" t="s">
        <v>38</v>
      </c>
      <c r="L501">
        <v>1458018000</v>
      </c>
      <c r="M501" s="9">
        <f t="shared" si="65"/>
        <v>42444.208333333328</v>
      </c>
      <c r="N501" s="14">
        <f t="shared" si="60"/>
        <v>3</v>
      </c>
      <c r="O501" s="14" t="s">
        <v>84</v>
      </c>
      <c r="P501" s="14">
        <f t="shared" si="61"/>
        <v>2016</v>
      </c>
      <c r="Q501">
        <v>1458450000</v>
      </c>
      <c r="R501" s="12">
        <f t="shared" si="59"/>
        <v>42449.208333333328</v>
      </c>
      <c r="S501">
        <f t="shared" si="62"/>
        <v>3</v>
      </c>
      <c r="T501" t="s">
        <v>84</v>
      </c>
      <c r="U501">
        <f t="shared" si="63"/>
        <v>2016</v>
      </c>
      <c r="V501" t="b">
        <v>0</v>
      </c>
      <c r="W501" t="b">
        <v>1</v>
      </c>
      <c r="X501" t="s">
        <v>61</v>
      </c>
      <c r="Y501" t="str" cm="1">
        <f t="array" ref="Y501:Z501">_xlfn.TEXTSPLIT(X501, "/")</f>
        <v>film &amp; video</v>
      </c>
      <c r="Z501" t="str">
        <v>documentary</v>
      </c>
    </row>
    <row r="502" spans="1:26" ht="15.6" x14ac:dyDescent="0.3">
      <c r="A502">
        <v>500</v>
      </c>
      <c r="B502" t="s">
        <v>1074</v>
      </c>
      <c r="C502" s="3" t="s">
        <v>1075</v>
      </c>
      <c r="D502" s="4">
        <v>100</v>
      </c>
      <c r="E502" s="4">
        <v>0</v>
      </c>
      <c r="F502" s="5">
        <f t="shared" si="58"/>
        <v>0</v>
      </c>
      <c r="G502" t="s">
        <v>28</v>
      </c>
      <c r="H502">
        <v>0</v>
      </c>
      <c r="I502" s="4">
        <f t="shared" si="64"/>
        <v>0</v>
      </c>
      <c r="J502" t="s">
        <v>37</v>
      </c>
      <c r="K502" t="s">
        <v>38</v>
      </c>
      <c r="L502">
        <v>1367384400</v>
      </c>
      <c r="M502" s="9">
        <f t="shared" si="65"/>
        <v>41395.208333333336</v>
      </c>
      <c r="N502" s="14">
        <f t="shared" si="60"/>
        <v>5</v>
      </c>
      <c r="O502" s="14" t="s">
        <v>114</v>
      </c>
      <c r="P502" s="14">
        <f t="shared" si="61"/>
        <v>2013</v>
      </c>
      <c r="Q502">
        <v>1369803600</v>
      </c>
      <c r="R502" s="12">
        <f t="shared" si="59"/>
        <v>41423.208333333336</v>
      </c>
      <c r="S502">
        <f t="shared" si="62"/>
        <v>5</v>
      </c>
      <c r="T502" t="s">
        <v>114</v>
      </c>
      <c r="U502">
        <f t="shared" si="63"/>
        <v>2013</v>
      </c>
      <c r="V502" t="b">
        <v>0</v>
      </c>
      <c r="W502" t="b">
        <v>1</v>
      </c>
      <c r="X502" t="s">
        <v>52</v>
      </c>
      <c r="Y502" t="str" cm="1">
        <f t="array" ref="Y502:Z502">_xlfn.TEXTSPLIT(X502, "/")</f>
        <v>theater</v>
      </c>
      <c r="Z502" t="str">
        <v>plays</v>
      </c>
    </row>
    <row r="503" spans="1:26" ht="15.6" x14ac:dyDescent="0.3">
      <c r="A503">
        <v>501</v>
      </c>
      <c r="B503" t="s">
        <v>1076</v>
      </c>
      <c r="C503" s="3" t="s">
        <v>1077</v>
      </c>
      <c r="D503" s="4">
        <v>153600</v>
      </c>
      <c r="E503" s="4">
        <v>107743</v>
      </c>
      <c r="F503" s="5">
        <f t="shared" ref="F503:F566" si="66">E503/D503</f>
        <v>0.70145182291666663</v>
      </c>
      <c r="G503" t="s">
        <v>28</v>
      </c>
      <c r="H503">
        <v>1796</v>
      </c>
      <c r="I503" s="4">
        <f t="shared" si="64"/>
        <v>59.990534521158132</v>
      </c>
      <c r="J503" t="s">
        <v>37</v>
      </c>
      <c r="K503" t="s">
        <v>38</v>
      </c>
      <c r="L503">
        <v>1363064400</v>
      </c>
      <c r="M503" s="9">
        <f t="shared" si="65"/>
        <v>41345.208333333336</v>
      </c>
      <c r="N503" s="14">
        <f t="shared" si="60"/>
        <v>3</v>
      </c>
      <c r="O503" s="14" t="s">
        <v>84</v>
      </c>
      <c r="P503" s="14">
        <f t="shared" si="61"/>
        <v>2013</v>
      </c>
      <c r="Q503">
        <v>1363237200</v>
      </c>
      <c r="R503" s="12">
        <f t="shared" si="59"/>
        <v>41347.208333333336</v>
      </c>
      <c r="S503">
        <f t="shared" si="62"/>
        <v>3</v>
      </c>
      <c r="T503" t="s">
        <v>84</v>
      </c>
      <c r="U503">
        <f t="shared" si="63"/>
        <v>2013</v>
      </c>
      <c r="V503" t="b">
        <v>0</v>
      </c>
      <c r="W503" t="b">
        <v>0</v>
      </c>
      <c r="X503" t="s">
        <v>61</v>
      </c>
      <c r="Y503" t="str" cm="1">
        <f t="array" ref="Y503:Z503">_xlfn.TEXTSPLIT(X503, "/")</f>
        <v>film &amp; video</v>
      </c>
      <c r="Z503" t="str">
        <v>documentary</v>
      </c>
    </row>
    <row r="504" spans="1:26" ht="15.6" x14ac:dyDescent="0.3">
      <c r="A504">
        <v>502</v>
      </c>
      <c r="B504" t="s">
        <v>503</v>
      </c>
      <c r="C504" s="3" t="s">
        <v>1078</v>
      </c>
      <c r="D504" s="4">
        <v>1300</v>
      </c>
      <c r="E504" s="4">
        <v>6889</v>
      </c>
      <c r="F504" s="5">
        <f t="shared" si="66"/>
        <v>5.2992307692307694</v>
      </c>
      <c r="G504" t="s">
        <v>36</v>
      </c>
      <c r="H504">
        <v>186</v>
      </c>
      <c r="I504" s="4">
        <f t="shared" si="64"/>
        <v>37.037634408602152</v>
      </c>
      <c r="J504" t="s">
        <v>43</v>
      </c>
      <c r="K504" t="s">
        <v>44</v>
      </c>
      <c r="L504">
        <v>1343365200</v>
      </c>
      <c r="M504" s="9">
        <f t="shared" si="65"/>
        <v>41117.208333333336</v>
      </c>
      <c r="N504" s="14">
        <f t="shared" si="60"/>
        <v>7</v>
      </c>
      <c r="O504" s="14" t="s">
        <v>103</v>
      </c>
      <c r="P504" s="14">
        <f t="shared" si="61"/>
        <v>2012</v>
      </c>
      <c r="Q504">
        <v>1345870800</v>
      </c>
      <c r="R504" s="12">
        <f t="shared" si="59"/>
        <v>41146.208333333336</v>
      </c>
      <c r="S504">
        <f t="shared" si="62"/>
        <v>8</v>
      </c>
      <c r="T504" t="s">
        <v>39</v>
      </c>
      <c r="U504">
        <f t="shared" si="63"/>
        <v>2012</v>
      </c>
      <c r="V504" t="b">
        <v>0</v>
      </c>
      <c r="W504" t="b">
        <v>1</v>
      </c>
      <c r="X504" t="s">
        <v>115</v>
      </c>
      <c r="Y504" t="str" cm="1">
        <f t="array" ref="Y504:Z504">_xlfn.TEXTSPLIT(X504, "/")</f>
        <v>games</v>
      </c>
      <c r="Z504" t="str">
        <v>video games</v>
      </c>
    </row>
    <row r="505" spans="1:26" ht="31.2" x14ac:dyDescent="0.3">
      <c r="A505">
        <v>503</v>
      </c>
      <c r="B505" t="s">
        <v>1079</v>
      </c>
      <c r="C505" s="3" t="s">
        <v>1080</v>
      </c>
      <c r="D505" s="4">
        <v>25500</v>
      </c>
      <c r="E505" s="4">
        <v>45983</v>
      </c>
      <c r="F505" s="5">
        <f t="shared" si="66"/>
        <v>1.8032549019607844</v>
      </c>
      <c r="G505" t="s">
        <v>36</v>
      </c>
      <c r="H505">
        <v>460</v>
      </c>
      <c r="I505" s="4">
        <f t="shared" si="64"/>
        <v>99.963043478260872</v>
      </c>
      <c r="J505" t="s">
        <v>37</v>
      </c>
      <c r="K505" t="s">
        <v>38</v>
      </c>
      <c r="L505">
        <v>1435726800</v>
      </c>
      <c r="M505" s="9">
        <f t="shared" si="65"/>
        <v>42186.208333333328</v>
      </c>
      <c r="N505" s="14">
        <f t="shared" si="60"/>
        <v>7</v>
      </c>
      <c r="O505" s="14" t="s">
        <v>103</v>
      </c>
      <c r="P505" s="14">
        <f t="shared" si="61"/>
        <v>2015</v>
      </c>
      <c r="Q505">
        <v>1437454800</v>
      </c>
      <c r="R505" s="12">
        <f t="shared" si="59"/>
        <v>42206.208333333328</v>
      </c>
      <c r="S505">
        <f t="shared" si="62"/>
        <v>7</v>
      </c>
      <c r="T505" t="s">
        <v>103</v>
      </c>
      <c r="U505">
        <f t="shared" si="63"/>
        <v>2015</v>
      </c>
      <c r="V505" t="b">
        <v>0</v>
      </c>
      <c r="W505" t="b">
        <v>0</v>
      </c>
      <c r="X505" t="s">
        <v>73</v>
      </c>
      <c r="Y505" t="str" cm="1">
        <f t="array" ref="Y505:Z505">_xlfn.TEXTSPLIT(X505, "/")</f>
        <v>film &amp; video</v>
      </c>
      <c r="Z505" t="str">
        <v>drama</v>
      </c>
    </row>
    <row r="506" spans="1:26" ht="15.6" x14ac:dyDescent="0.3">
      <c r="A506">
        <v>504</v>
      </c>
      <c r="B506" t="s">
        <v>1081</v>
      </c>
      <c r="C506" s="3" t="s">
        <v>1082</v>
      </c>
      <c r="D506" s="4">
        <v>7500</v>
      </c>
      <c r="E506" s="4">
        <v>6924</v>
      </c>
      <c r="F506" s="5">
        <f t="shared" si="66"/>
        <v>0.92320000000000002</v>
      </c>
      <c r="G506" t="s">
        <v>28</v>
      </c>
      <c r="H506">
        <v>62</v>
      </c>
      <c r="I506" s="4">
        <f t="shared" si="64"/>
        <v>111.6774193548387</v>
      </c>
      <c r="J506" t="s">
        <v>133</v>
      </c>
      <c r="K506" t="s">
        <v>134</v>
      </c>
      <c r="L506">
        <v>1431925200</v>
      </c>
      <c r="M506" s="9">
        <f t="shared" si="65"/>
        <v>42142.208333333328</v>
      </c>
      <c r="N506" s="14">
        <f t="shared" si="60"/>
        <v>5</v>
      </c>
      <c r="O506" s="14" t="s">
        <v>114</v>
      </c>
      <c r="P506" s="14">
        <f t="shared" si="61"/>
        <v>2015</v>
      </c>
      <c r="Q506">
        <v>1432011600</v>
      </c>
      <c r="R506" s="12">
        <f t="shared" si="59"/>
        <v>42143.208333333328</v>
      </c>
      <c r="S506">
        <f t="shared" si="62"/>
        <v>5</v>
      </c>
      <c r="T506" t="s">
        <v>114</v>
      </c>
      <c r="U506">
        <f t="shared" si="63"/>
        <v>2015</v>
      </c>
      <c r="V506" t="b">
        <v>0</v>
      </c>
      <c r="W506" t="b">
        <v>0</v>
      </c>
      <c r="X506" t="s">
        <v>40</v>
      </c>
      <c r="Y506" t="str" cm="1">
        <f t="array" ref="Y506:Z506">_xlfn.TEXTSPLIT(X506, "/")</f>
        <v>music</v>
      </c>
      <c r="Z506" t="str">
        <v>rock</v>
      </c>
    </row>
    <row r="507" spans="1:26" ht="15.6" x14ac:dyDescent="0.3">
      <c r="A507">
        <v>505</v>
      </c>
      <c r="B507" t="s">
        <v>1083</v>
      </c>
      <c r="C507" s="3" t="s">
        <v>1084</v>
      </c>
      <c r="D507" s="4">
        <v>89900</v>
      </c>
      <c r="E507" s="4">
        <v>12497</v>
      </c>
      <c r="F507" s="5">
        <f t="shared" si="66"/>
        <v>0.13901001112347053</v>
      </c>
      <c r="G507" t="s">
        <v>28</v>
      </c>
      <c r="H507">
        <v>347</v>
      </c>
      <c r="I507" s="4">
        <f t="shared" si="64"/>
        <v>36.014409221902014</v>
      </c>
      <c r="J507" t="s">
        <v>37</v>
      </c>
      <c r="K507" t="s">
        <v>38</v>
      </c>
      <c r="L507">
        <v>1362722400</v>
      </c>
      <c r="M507" s="9">
        <f t="shared" si="65"/>
        <v>41341.25</v>
      </c>
      <c r="N507" s="14">
        <f t="shared" si="60"/>
        <v>3</v>
      </c>
      <c r="O507" s="14" t="s">
        <v>84</v>
      </c>
      <c r="P507" s="14">
        <f t="shared" si="61"/>
        <v>2013</v>
      </c>
      <c r="Q507">
        <v>1366347600</v>
      </c>
      <c r="R507" s="12">
        <f t="shared" si="59"/>
        <v>41383.208333333336</v>
      </c>
      <c r="S507">
        <f t="shared" si="62"/>
        <v>4</v>
      </c>
      <c r="T507" t="s">
        <v>85</v>
      </c>
      <c r="U507">
        <f t="shared" si="63"/>
        <v>2013</v>
      </c>
      <c r="V507" t="b">
        <v>0</v>
      </c>
      <c r="W507" t="b">
        <v>1</v>
      </c>
      <c r="X507" t="s">
        <v>159</v>
      </c>
      <c r="Y507" t="str" cm="1">
        <f t="array" ref="Y507:Z507">_xlfn.TEXTSPLIT(X507, "/")</f>
        <v>publishing</v>
      </c>
      <c r="Z507" t="str">
        <v>radio &amp; podcasts</v>
      </c>
    </row>
    <row r="508" spans="1:26" ht="15.6" x14ac:dyDescent="0.3">
      <c r="A508">
        <v>506</v>
      </c>
      <c r="B508" t="s">
        <v>1085</v>
      </c>
      <c r="C508" s="3" t="s">
        <v>1086</v>
      </c>
      <c r="D508" s="4">
        <v>18000</v>
      </c>
      <c r="E508" s="4">
        <v>166874</v>
      </c>
      <c r="F508" s="5">
        <f t="shared" si="66"/>
        <v>9.2707777777777771</v>
      </c>
      <c r="G508" t="s">
        <v>36</v>
      </c>
      <c r="H508">
        <v>2528</v>
      </c>
      <c r="I508" s="4">
        <f t="shared" si="64"/>
        <v>66.010284810126578</v>
      </c>
      <c r="J508" t="s">
        <v>37</v>
      </c>
      <c r="K508" t="s">
        <v>38</v>
      </c>
      <c r="L508">
        <v>1511416800</v>
      </c>
      <c r="M508" s="9">
        <f t="shared" si="65"/>
        <v>43062.25</v>
      </c>
      <c r="N508" s="14">
        <f t="shared" si="60"/>
        <v>11</v>
      </c>
      <c r="O508" s="14" t="s">
        <v>31</v>
      </c>
      <c r="P508" s="14">
        <f t="shared" si="61"/>
        <v>2017</v>
      </c>
      <c r="Q508">
        <v>1512885600</v>
      </c>
      <c r="R508" s="12">
        <f t="shared" si="59"/>
        <v>43079.25</v>
      </c>
      <c r="S508">
        <f t="shared" si="62"/>
        <v>12</v>
      </c>
      <c r="T508" t="s">
        <v>32</v>
      </c>
      <c r="U508">
        <f t="shared" si="63"/>
        <v>2017</v>
      </c>
      <c r="V508" t="b">
        <v>0</v>
      </c>
      <c r="W508" t="b">
        <v>1</v>
      </c>
      <c r="X508" t="s">
        <v>52</v>
      </c>
      <c r="Y508" t="str" cm="1">
        <f t="array" ref="Y508:Z508">_xlfn.TEXTSPLIT(X508, "/")</f>
        <v>theater</v>
      </c>
      <c r="Z508" t="str">
        <v>plays</v>
      </c>
    </row>
    <row r="509" spans="1:26" ht="31.2" x14ac:dyDescent="0.3">
      <c r="A509">
        <v>507</v>
      </c>
      <c r="B509" t="s">
        <v>1087</v>
      </c>
      <c r="C509" s="3" t="s">
        <v>1088</v>
      </c>
      <c r="D509" s="4">
        <v>2100</v>
      </c>
      <c r="E509" s="4">
        <v>837</v>
      </c>
      <c r="F509" s="5">
        <f t="shared" si="66"/>
        <v>0.39857142857142858</v>
      </c>
      <c r="G509" t="s">
        <v>28</v>
      </c>
      <c r="H509">
        <v>19</v>
      </c>
      <c r="I509" s="4">
        <f t="shared" si="64"/>
        <v>44.05263157894737</v>
      </c>
      <c r="J509" t="s">
        <v>37</v>
      </c>
      <c r="K509" t="s">
        <v>38</v>
      </c>
      <c r="L509">
        <v>1365483600</v>
      </c>
      <c r="M509" s="9">
        <f t="shared" si="65"/>
        <v>41373.208333333336</v>
      </c>
      <c r="N509" s="14">
        <f t="shared" si="60"/>
        <v>4</v>
      </c>
      <c r="O509" s="14" t="s">
        <v>85</v>
      </c>
      <c r="P509" s="14">
        <f t="shared" si="61"/>
        <v>2013</v>
      </c>
      <c r="Q509">
        <v>1369717200</v>
      </c>
      <c r="R509" s="12">
        <f t="shared" si="59"/>
        <v>41422.208333333336</v>
      </c>
      <c r="S509">
        <f t="shared" si="62"/>
        <v>5</v>
      </c>
      <c r="T509" t="s">
        <v>114</v>
      </c>
      <c r="U509">
        <f t="shared" si="63"/>
        <v>2013</v>
      </c>
      <c r="V509" t="b">
        <v>0</v>
      </c>
      <c r="W509" t="b">
        <v>1</v>
      </c>
      <c r="X509" t="s">
        <v>45</v>
      </c>
      <c r="Y509" t="str" cm="1">
        <f t="array" ref="Y509:Z509">_xlfn.TEXTSPLIT(X509, "/")</f>
        <v>technology</v>
      </c>
      <c r="Z509" t="str">
        <v>web</v>
      </c>
    </row>
    <row r="510" spans="1:26" ht="15.6" x14ac:dyDescent="0.3">
      <c r="A510">
        <v>508</v>
      </c>
      <c r="B510" t="s">
        <v>1089</v>
      </c>
      <c r="C510" s="3" t="s">
        <v>1090</v>
      </c>
      <c r="D510" s="4">
        <v>172700</v>
      </c>
      <c r="E510" s="4">
        <v>193820</v>
      </c>
      <c r="F510" s="5">
        <f t="shared" si="66"/>
        <v>1.1222929936305732</v>
      </c>
      <c r="G510" t="s">
        <v>36</v>
      </c>
      <c r="H510">
        <v>3657</v>
      </c>
      <c r="I510" s="4">
        <f t="shared" si="64"/>
        <v>52.999726551818434</v>
      </c>
      <c r="J510" t="s">
        <v>37</v>
      </c>
      <c r="K510" t="s">
        <v>38</v>
      </c>
      <c r="L510">
        <v>1532840400</v>
      </c>
      <c r="M510" s="9">
        <f t="shared" si="65"/>
        <v>43310.208333333328</v>
      </c>
      <c r="N510" s="14">
        <f t="shared" si="60"/>
        <v>7</v>
      </c>
      <c r="O510" s="14" t="s">
        <v>103</v>
      </c>
      <c r="P510" s="14">
        <f t="shared" si="61"/>
        <v>2018</v>
      </c>
      <c r="Q510">
        <v>1534654800</v>
      </c>
      <c r="R510" s="12">
        <f t="shared" si="59"/>
        <v>43331.208333333328</v>
      </c>
      <c r="S510">
        <f t="shared" si="62"/>
        <v>8</v>
      </c>
      <c r="T510" t="s">
        <v>39</v>
      </c>
      <c r="U510">
        <f t="shared" si="63"/>
        <v>2018</v>
      </c>
      <c r="V510" t="b">
        <v>0</v>
      </c>
      <c r="W510" t="b">
        <v>0</v>
      </c>
      <c r="X510" t="s">
        <v>52</v>
      </c>
      <c r="Y510" t="str" cm="1">
        <f t="array" ref="Y510:Z510">_xlfn.TEXTSPLIT(X510, "/")</f>
        <v>theater</v>
      </c>
      <c r="Z510" t="str">
        <v>plays</v>
      </c>
    </row>
    <row r="511" spans="1:26" ht="15.6" x14ac:dyDescent="0.3">
      <c r="A511">
        <v>509</v>
      </c>
      <c r="B511" t="s">
        <v>424</v>
      </c>
      <c r="C511" s="3" t="s">
        <v>1091</v>
      </c>
      <c r="D511" s="4">
        <v>168500</v>
      </c>
      <c r="E511" s="4">
        <v>119510</v>
      </c>
      <c r="F511" s="5">
        <f t="shared" si="66"/>
        <v>0.70925816023738875</v>
      </c>
      <c r="G511" t="s">
        <v>28</v>
      </c>
      <c r="H511">
        <v>1258</v>
      </c>
      <c r="I511" s="4">
        <f t="shared" si="64"/>
        <v>95</v>
      </c>
      <c r="J511" t="s">
        <v>37</v>
      </c>
      <c r="K511" t="s">
        <v>38</v>
      </c>
      <c r="L511">
        <v>1336194000</v>
      </c>
      <c r="M511" s="9">
        <f t="shared" si="65"/>
        <v>41034.208333333336</v>
      </c>
      <c r="N511" s="14">
        <f t="shared" si="60"/>
        <v>5</v>
      </c>
      <c r="O511" s="14" t="s">
        <v>114</v>
      </c>
      <c r="P511" s="14">
        <f t="shared" si="61"/>
        <v>2012</v>
      </c>
      <c r="Q511">
        <v>1337058000</v>
      </c>
      <c r="R511" s="12">
        <f t="shared" si="59"/>
        <v>41044.208333333336</v>
      </c>
      <c r="S511">
        <f t="shared" si="62"/>
        <v>5</v>
      </c>
      <c r="T511" t="s">
        <v>114</v>
      </c>
      <c r="U511">
        <f t="shared" si="63"/>
        <v>2012</v>
      </c>
      <c r="V511" t="b">
        <v>0</v>
      </c>
      <c r="W511" t="b">
        <v>0</v>
      </c>
      <c r="X511" t="s">
        <v>52</v>
      </c>
      <c r="Y511" t="str" cm="1">
        <f t="array" ref="Y511:Z511">_xlfn.TEXTSPLIT(X511, "/")</f>
        <v>theater</v>
      </c>
      <c r="Z511" t="str">
        <v>plays</v>
      </c>
    </row>
    <row r="512" spans="1:26" ht="15.6" x14ac:dyDescent="0.3">
      <c r="A512">
        <v>510</v>
      </c>
      <c r="B512" t="s">
        <v>1092</v>
      </c>
      <c r="C512" s="3" t="s">
        <v>1093</v>
      </c>
      <c r="D512" s="4">
        <v>7800</v>
      </c>
      <c r="E512" s="4">
        <v>9289</v>
      </c>
      <c r="F512" s="5">
        <f t="shared" si="66"/>
        <v>1.1908974358974358</v>
      </c>
      <c r="G512" t="s">
        <v>36</v>
      </c>
      <c r="H512">
        <v>131</v>
      </c>
      <c r="I512" s="4">
        <f t="shared" si="64"/>
        <v>70.908396946564892</v>
      </c>
      <c r="J512" t="s">
        <v>43</v>
      </c>
      <c r="K512" t="s">
        <v>44</v>
      </c>
      <c r="L512">
        <v>1527742800</v>
      </c>
      <c r="M512" s="9">
        <f t="shared" si="65"/>
        <v>43251.208333333328</v>
      </c>
      <c r="N512" s="14">
        <f t="shared" si="60"/>
        <v>5</v>
      </c>
      <c r="O512" s="14" t="s">
        <v>114</v>
      </c>
      <c r="P512" s="14">
        <f t="shared" si="61"/>
        <v>2018</v>
      </c>
      <c r="Q512">
        <v>1529816400</v>
      </c>
      <c r="R512" s="12">
        <f t="shared" si="59"/>
        <v>43275.208333333328</v>
      </c>
      <c r="S512">
        <f t="shared" si="62"/>
        <v>6</v>
      </c>
      <c r="T512" t="s">
        <v>80</v>
      </c>
      <c r="U512">
        <f t="shared" si="63"/>
        <v>2018</v>
      </c>
      <c r="V512" t="b">
        <v>0</v>
      </c>
      <c r="W512" t="b">
        <v>0</v>
      </c>
      <c r="X512" t="s">
        <v>73</v>
      </c>
      <c r="Y512" t="str" cm="1">
        <f t="array" ref="Y512:Z512">_xlfn.TEXTSPLIT(X512, "/")</f>
        <v>film &amp; video</v>
      </c>
      <c r="Z512" t="str">
        <v>drama</v>
      </c>
    </row>
    <row r="513" spans="1:26" ht="15.6" x14ac:dyDescent="0.3">
      <c r="A513">
        <v>511</v>
      </c>
      <c r="B513" t="s">
        <v>1094</v>
      </c>
      <c r="C513" s="3" t="s">
        <v>1095</v>
      </c>
      <c r="D513" s="4">
        <v>147800</v>
      </c>
      <c r="E513" s="4">
        <v>35498</v>
      </c>
      <c r="F513" s="5">
        <f t="shared" si="66"/>
        <v>0.24017591339648173</v>
      </c>
      <c r="G513" t="s">
        <v>28</v>
      </c>
      <c r="H513">
        <v>362</v>
      </c>
      <c r="I513" s="4">
        <f t="shared" si="64"/>
        <v>98.060773480662988</v>
      </c>
      <c r="J513" t="s">
        <v>37</v>
      </c>
      <c r="K513" t="s">
        <v>38</v>
      </c>
      <c r="L513">
        <v>1564030800</v>
      </c>
      <c r="M513" s="9">
        <f t="shared" si="65"/>
        <v>43671.208333333328</v>
      </c>
      <c r="N513" s="14">
        <f t="shared" si="60"/>
        <v>7</v>
      </c>
      <c r="O513" s="14" t="s">
        <v>103</v>
      </c>
      <c r="P513" s="14">
        <f t="shared" si="61"/>
        <v>2019</v>
      </c>
      <c r="Q513">
        <v>1564894800</v>
      </c>
      <c r="R513" s="12">
        <f t="shared" si="59"/>
        <v>43681.208333333328</v>
      </c>
      <c r="S513">
        <f t="shared" si="62"/>
        <v>8</v>
      </c>
      <c r="T513" t="s">
        <v>39</v>
      </c>
      <c r="U513">
        <f t="shared" si="63"/>
        <v>2019</v>
      </c>
      <c r="V513" t="b">
        <v>0</v>
      </c>
      <c r="W513" t="b">
        <v>0</v>
      </c>
      <c r="X513" t="s">
        <v>52</v>
      </c>
      <c r="Y513" t="str" cm="1">
        <f t="array" ref="Y513:Z513">_xlfn.TEXTSPLIT(X513, "/")</f>
        <v>theater</v>
      </c>
      <c r="Z513" t="str">
        <v>plays</v>
      </c>
    </row>
    <row r="514" spans="1:26" ht="15.6" x14ac:dyDescent="0.3">
      <c r="A514">
        <v>512</v>
      </c>
      <c r="B514" t="s">
        <v>1096</v>
      </c>
      <c r="C514" s="3" t="s">
        <v>1097</v>
      </c>
      <c r="D514" s="4">
        <v>9100</v>
      </c>
      <c r="E514" s="4">
        <v>12678</v>
      </c>
      <c r="F514" s="5">
        <f t="shared" si="66"/>
        <v>1.3931868131868133</v>
      </c>
      <c r="G514" t="s">
        <v>36</v>
      </c>
      <c r="H514">
        <v>239</v>
      </c>
      <c r="I514" s="4">
        <f t="shared" si="64"/>
        <v>53.046025104602514</v>
      </c>
      <c r="J514" t="s">
        <v>37</v>
      </c>
      <c r="K514" t="s">
        <v>38</v>
      </c>
      <c r="L514">
        <v>1404536400</v>
      </c>
      <c r="M514" s="9">
        <f t="shared" si="65"/>
        <v>41825.208333333336</v>
      </c>
      <c r="N514" s="14">
        <f t="shared" si="60"/>
        <v>7</v>
      </c>
      <c r="O514" s="14" t="s">
        <v>103</v>
      </c>
      <c r="P514" s="14">
        <f t="shared" si="61"/>
        <v>2014</v>
      </c>
      <c r="Q514">
        <v>1404622800</v>
      </c>
      <c r="R514" s="12">
        <f t="shared" ref="R514:R577" si="67">(((Q514/60)/60)/24)+DATE(1970,1,1)</f>
        <v>41826.208333333336</v>
      </c>
      <c r="S514">
        <f t="shared" si="62"/>
        <v>7</v>
      </c>
      <c r="T514" t="s">
        <v>103</v>
      </c>
      <c r="U514">
        <f t="shared" si="63"/>
        <v>2014</v>
      </c>
      <c r="V514" t="b">
        <v>0</v>
      </c>
      <c r="W514" t="b">
        <v>1</v>
      </c>
      <c r="X514" t="s">
        <v>115</v>
      </c>
      <c r="Y514" t="str" cm="1">
        <f t="array" ref="Y514:Z514">_xlfn.TEXTSPLIT(X514, "/")</f>
        <v>games</v>
      </c>
      <c r="Z514" t="str">
        <v>video games</v>
      </c>
    </row>
    <row r="515" spans="1:26" ht="15.6" x14ac:dyDescent="0.3">
      <c r="A515">
        <v>513</v>
      </c>
      <c r="B515" t="s">
        <v>1098</v>
      </c>
      <c r="C515" s="3" t="s">
        <v>1099</v>
      </c>
      <c r="D515" s="4">
        <v>8300</v>
      </c>
      <c r="E515" s="4">
        <v>3260</v>
      </c>
      <c r="F515" s="5">
        <f t="shared" si="66"/>
        <v>0.39277108433734942</v>
      </c>
      <c r="G515" t="s">
        <v>98</v>
      </c>
      <c r="H515">
        <v>35</v>
      </c>
      <c r="I515" s="4">
        <f t="shared" si="64"/>
        <v>93.142857142857139</v>
      </c>
      <c r="J515" t="s">
        <v>37</v>
      </c>
      <c r="K515" t="s">
        <v>38</v>
      </c>
      <c r="L515">
        <v>1284008400</v>
      </c>
      <c r="M515" s="9">
        <f>(((L515/60)/60)/24)+DATE(1970,1,1)</f>
        <v>40430.208333333336</v>
      </c>
      <c r="N515" s="14">
        <f t="shared" ref="N515:N578" si="68">MONTH(M515)</f>
        <v>9</v>
      </c>
      <c r="O515" s="14" t="s">
        <v>48</v>
      </c>
      <c r="P515" s="14">
        <f t="shared" ref="P515:P578" si="69">YEAR(M515)</f>
        <v>2010</v>
      </c>
      <c r="Q515">
        <v>1284181200</v>
      </c>
      <c r="R515" s="12">
        <f t="shared" si="67"/>
        <v>40432.208333333336</v>
      </c>
      <c r="S515">
        <f t="shared" ref="S515:S578" si="70">MONTH(R515)</f>
        <v>9</v>
      </c>
      <c r="T515" t="s">
        <v>48</v>
      </c>
      <c r="U515">
        <f t="shared" ref="U515:U578" si="71">YEAR(R515)</f>
        <v>2010</v>
      </c>
      <c r="V515" t="b">
        <v>0</v>
      </c>
      <c r="W515" t="b">
        <v>0</v>
      </c>
      <c r="X515" t="s">
        <v>295</v>
      </c>
      <c r="Y515" t="str" cm="1">
        <f t="array" ref="Y515:Z515">_xlfn.TEXTSPLIT(X515, "/")</f>
        <v>film &amp; video</v>
      </c>
      <c r="Z515" t="str">
        <v>television</v>
      </c>
    </row>
    <row r="516" spans="1:26" ht="15.6" x14ac:dyDescent="0.3">
      <c r="A516">
        <v>514</v>
      </c>
      <c r="B516" t="s">
        <v>1100</v>
      </c>
      <c r="C516" s="3" t="s">
        <v>1101</v>
      </c>
      <c r="D516" s="4">
        <v>138700</v>
      </c>
      <c r="E516" s="4">
        <v>31123</v>
      </c>
      <c r="F516" s="5">
        <f t="shared" si="66"/>
        <v>0.22439077144917088</v>
      </c>
      <c r="G516" t="s">
        <v>98</v>
      </c>
      <c r="H516">
        <v>528</v>
      </c>
      <c r="I516" s="4">
        <f t="shared" si="64"/>
        <v>58.945075757575758</v>
      </c>
      <c r="J516" t="s">
        <v>124</v>
      </c>
      <c r="K516" t="s">
        <v>125</v>
      </c>
      <c r="L516">
        <v>1386309600</v>
      </c>
      <c r="M516" s="9">
        <f t="shared" ref="M516:M579" si="72">(((L516/60)/60)/24)+DATE(1970,1,1)</f>
        <v>41614.25</v>
      </c>
      <c r="N516" s="14">
        <f t="shared" si="68"/>
        <v>12</v>
      </c>
      <c r="O516" s="14" t="s">
        <v>32</v>
      </c>
      <c r="P516" s="14">
        <f t="shared" si="69"/>
        <v>2013</v>
      </c>
      <c r="Q516">
        <v>1386741600</v>
      </c>
      <c r="R516" s="12">
        <f t="shared" si="67"/>
        <v>41619.25</v>
      </c>
      <c r="S516">
        <f t="shared" si="70"/>
        <v>12</v>
      </c>
      <c r="T516" t="s">
        <v>32</v>
      </c>
      <c r="U516">
        <f t="shared" si="71"/>
        <v>2013</v>
      </c>
      <c r="V516" t="b">
        <v>0</v>
      </c>
      <c r="W516" t="b">
        <v>1</v>
      </c>
      <c r="X516" t="s">
        <v>40</v>
      </c>
      <c r="Y516" t="str" cm="1">
        <f t="array" ref="Y516:Z516">_xlfn.TEXTSPLIT(X516, "/")</f>
        <v>music</v>
      </c>
      <c r="Z516" t="str">
        <v>rock</v>
      </c>
    </row>
    <row r="517" spans="1:26" ht="15.6" x14ac:dyDescent="0.3">
      <c r="A517">
        <v>515</v>
      </c>
      <c r="B517" t="s">
        <v>1102</v>
      </c>
      <c r="C517" s="3" t="s">
        <v>1103</v>
      </c>
      <c r="D517" s="4">
        <v>8600</v>
      </c>
      <c r="E517" s="4">
        <v>4797</v>
      </c>
      <c r="F517" s="5">
        <f t="shared" si="66"/>
        <v>0.55779069767441858</v>
      </c>
      <c r="G517" t="s">
        <v>28</v>
      </c>
      <c r="H517">
        <v>133</v>
      </c>
      <c r="I517" s="4">
        <f t="shared" si="64"/>
        <v>36.067669172932334</v>
      </c>
      <c r="J517" t="s">
        <v>29</v>
      </c>
      <c r="K517" t="s">
        <v>30</v>
      </c>
      <c r="L517">
        <v>1324620000</v>
      </c>
      <c r="M517" s="9">
        <f t="shared" si="72"/>
        <v>40900.25</v>
      </c>
      <c r="N517" s="14">
        <f t="shared" si="68"/>
        <v>12</v>
      </c>
      <c r="O517" s="14" t="s">
        <v>32</v>
      </c>
      <c r="P517" s="14">
        <f t="shared" si="69"/>
        <v>2011</v>
      </c>
      <c r="Q517">
        <v>1324792800</v>
      </c>
      <c r="R517" s="12">
        <f t="shared" si="67"/>
        <v>40902.25</v>
      </c>
      <c r="S517">
        <f t="shared" si="70"/>
        <v>12</v>
      </c>
      <c r="T517" t="s">
        <v>32</v>
      </c>
      <c r="U517">
        <f t="shared" si="71"/>
        <v>2011</v>
      </c>
      <c r="V517" t="b">
        <v>0</v>
      </c>
      <c r="W517" t="b">
        <v>1</v>
      </c>
      <c r="X517" t="s">
        <v>52</v>
      </c>
      <c r="Y517" t="str" cm="1">
        <f t="array" ref="Y517:Z517">_xlfn.TEXTSPLIT(X517, "/")</f>
        <v>theater</v>
      </c>
      <c r="Z517" t="str">
        <v>plays</v>
      </c>
    </row>
    <row r="518" spans="1:26" ht="15.6" x14ac:dyDescent="0.3">
      <c r="A518">
        <v>516</v>
      </c>
      <c r="B518" t="s">
        <v>1104</v>
      </c>
      <c r="C518" s="3" t="s">
        <v>1105</v>
      </c>
      <c r="D518" s="4">
        <v>125400</v>
      </c>
      <c r="E518" s="4">
        <v>53324</v>
      </c>
      <c r="F518" s="5">
        <f t="shared" si="66"/>
        <v>0.42523125996810207</v>
      </c>
      <c r="G518" t="s">
        <v>28</v>
      </c>
      <c r="H518">
        <v>846</v>
      </c>
      <c r="I518" s="4">
        <f t="shared" si="64"/>
        <v>63.030732860520096</v>
      </c>
      <c r="J518" t="s">
        <v>37</v>
      </c>
      <c r="K518" t="s">
        <v>38</v>
      </c>
      <c r="L518">
        <v>1281070800</v>
      </c>
      <c r="M518" s="9">
        <f t="shared" si="72"/>
        <v>40396.208333333336</v>
      </c>
      <c r="N518" s="14">
        <f t="shared" si="68"/>
        <v>8</v>
      </c>
      <c r="O518" s="14" t="s">
        <v>39</v>
      </c>
      <c r="P518" s="14">
        <f t="shared" si="69"/>
        <v>2010</v>
      </c>
      <c r="Q518">
        <v>1284354000</v>
      </c>
      <c r="R518" s="12">
        <f t="shared" si="67"/>
        <v>40434.208333333336</v>
      </c>
      <c r="S518">
        <f t="shared" si="70"/>
        <v>9</v>
      </c>
      <c r="T518" t="s">
        <v>48</v>
      </c>
      <c r="U518">
        <f t="shared" si="71"/>
        <v>2010</v>
      </c>
      <c r="V518" t="b">
        <v>0</v>
      </c>
      <c r="W518" t="b">
        <v>0</v>
      </c>
      <c r="X518" t="s">
        <v>92</v>
      </c>
      <c r="Y518" t="str" cm="1">
        <f t="array" ref="Y518:Z518">_xlfn.TEXTSPLIT(X518, "/")</f>
        <v>publishing</v>
      </c>
      <c r="Z518" t="str">
        <v>nonfiction</v>
      </c>
    </row>
    <row r="519" spans="1:26" ht="15.6" x14ac:dyDescent="0.3">
      <c r="A519">
        <v>517</v>
      </c>
      <c r="B519" t="s">
        <v>1106</v>
      </c>
      <c r="C519" s="3" t="s">
        <v>1107</v>
      </c>
      <c r="D519" s="4">
        <v>5900</v>
      </c>
      <c r="E519" s="4">
        <v>6608</v>
      </c>
      <c r="F519" s="5">
        <f t="shared" si="66"/>
        <v>1.1200000000000001</v>
      </c>
      <c r="G519" t="s">
        <v>36</v>
      </c>
      <c r="H519">
        <v>78</v>
      </c>
      <c r="I519" s="4">
        <f>IFERROR(E519/H519,0)</f>
        <v>84.717948717948715</v>
      </c>
      <c r="J519" t="s">
        <v>37</v>
      </c>
      <c r="K519" t="s">
        <v>38</v>
      </c>
      <c r="L519">
        <v>1493960400</v>
      </c>
      <c r="M519" s="9">
        <f t="shared" si="72"/>
        <v>42860.208333333328</v>
      </c>
      <c r="N519" s="14">
        <f t="shared" si="68"/>
        <v>5</v>
      </c>
      <c r="O519" s="14" t="s">
        <v>114</v>
      </c>
      <c r="P519" s="14">
        <f t="shared" si="69"/>
        <v>2017</v>
      </c>
      <c r="Q519">
        <v>1494392400</v>
      </c>
      <c r="R519" s="12">
        <f t="shared" si="67"/>
        <v>42865.208333333328</v>
      </c>
      <c r="S519">
        <f t="shared" si="70"/>
        <v>5</v>
      </c>
      <c r="T519" t="s">
        <v>114</v>
      </c>
      <c r="U519">
        <f t="shared" si="71"/>
        <v>2017</v>
      </c>
      <c r="V519" t="b">
        <v>0</v>
      </c>
      <c r="W519" t="b">
        <v>0</v>
      </c>
      <c r="X519" t="s">
        <v>33</v>
      </c>
      <c r="Y519" t="str" cm="1">
        <f t="array" ref="Y519:Z519">_xlfn.TEXTSPLIT(X519, "/")</f>
        <v>food</v>
      </c>
      <c r="Z519" t="str">
        <v>food trucks</v>
      </c>
    </row>
    <row r="520" spans="1:26" ht="31.2" x14ac:dyDescent="0.3">
      <c r="A520">
        <v>518</v>
      </c>
      <c r="B520" t="s">
        <v>1108</v>
      </c>
      <c r="C520" s="3" t="s">
        <v>1109</v>
      </c>
      <c r="D520" s="4">
        <v>8800</v>
      </c>
      <c r="E520" s="4">
        <v>622</v>
      </c>
      <c r="F520" s="5">
        <f t="shared" si="66"/>
        <v>7.0681818181818179E-2</v>
      </c>
      <c r="G520" t="s">
        <v>28</v>
      </c>
      <c r="H520">
        <v>10</v>
      </c>
      <c r="I520" s="4">
        <f t="shared" ref="I520:I583" si="73">IFERROR(E520/H520,0)</f>
        <v>62.2</v>
      </c>
      <c r="J520" t="s">
        <v>37</v>
      </c>
      <c r="K520" t="s">
        <v>38</v>
      </c>
      <c r="L520">
        <v>1519365600</v>
      </c>
      <c r="M520" s="9">
        <f t="shared" si="72"/>
        <v>43154.25</v>
      </c>
      <c r="N520" s="14">
        <f t="shared" si="68"/>
        <v>2</v>
      </c>
      <c r="O520" s="14" t="s">
        <v>91</v>
      </c>
      <c r="P520" s="14">
        <f t="shared" si="69"/>
        <v>2018</v>
      </c>
      <c r="Q520">
        <v>1519538400</v>
      </c>
      <c r="R520" s="12">
        <f t="shared" si="67"/>
        <v>43156.25</v>
      </c>
      <c r="S520">
        <f t="shared" si="70"/>
        <v>2</v>
      </c>
      <c r="T520" t="s">
        <v>91</v>
      </c>
      <c r="U520">
        <f t="shared" si="71"/>
        <v>2018</v>
      </c>
      <c r="V520" t="b">
        <v>0</v>
      </c>
      <c r="W520" t="b">
        <v>1</v>
      </c>
      <c r="X520" t="s">
        <v>95</v>
      </c>
      <c r="Y520" t="str" cm="1">
        <f t="array" ref="Y520:Z520">_xlfn.TEXTSPLIT(X520, "/")</f>
        <v>film &amp; video</v>
      </c>
      <c r="Z520" t="str">
        <v>animation</v>
      </c>
    </row>
    <row r="521" spans="1:26" ht="15.6" x14ac:dyDescent="0.3">
      <c r="A521">
        <v>519</v>
      </c>
      <c r="B521" t="s">
        <v>1110</v>
      </c>
      <c r="C521" s="3" t="s">
        <v>1111</v>
      </c>
      <c r="D521" s="4">
        <v>177700</v>
      </c>
      <c r="E521" s="4">
        <v>180802</v>
      </c>
      <c r="F521" s="5">
        <f t="shared" si="66"/>
        <v>1.0174563871693867</v>
      </c>
      <c r="G521" t="s">
        <v>36</v>
      </c>
      <c r="H521">
        <v>1773</v>
      </c>
      <c r="I521" s="4">
        <f t="shared" si="73"/>
        <v>101.97518330513255</v>
      </c>
      <c r="J521" t="s">
        <v>37</v>
      </c>
      <c r="K521" t="s">
        <v>38</v>
      </c>
      <c r="L521">
        <v>1420696800</v>
      </c>
      <c r="M521" s="9">
        <f t="shared" si="72"/>
        <v>42012.25</v>
      </c>
      <c r="N521" s="14">
        <f t="shared" si="68"/>
        <v>1</v>
      </c>
      <c r="O521" s="14" t="s">
        <v>51</v>
      </c>
      <c r="P521" s="14">
        <f t="shared" si="69"/>
        <v>2015</v>
      </c>
      <c r="Q521">
        <v>1421906400</v>
      </c>
      <c r="R521" s="12">
        <f t="shared" si="67"/>
        <v>42026.25</v>
      </c>
      <c r="S521">
        <f t="shared" si="70"/>
        <v>1</v>
      </c>
      <c r="T521" t="s">
        <v>51</v>
      </c>
      <c r="U521">
        <f t="shared" si="71"/>
        <v>2015</v>
      </c>
      <c r="V521" t="b">
        <v>0</v>
      </c>
      <c r="W521" t="b">
        <v>1</v>
      </c>
      <c r="X521" t="s">
        <v>40</v>
      </c>
      <c r="Y521" t="str" cm="1">
        <f t="array" ref="Y521:Z521">_xlfn.TEXTSPLIT(X521, "/")</f>
        <v>music</v>
      </c>
      <c r="Z521" t="str">
        <v>rock</v>
      </c>
    </row>
    <row r="522" spans="1:26" ht="15.6" x14ac:dyDescent="0.3">
      <c r="A522">
        <v>520</v>
      </c>
      <c r="B522" t="s">
        <v>1112</v>
      </c>
      <c r="C522" s="3" t="s">
        <v>1113</v>
      </c>
      <c r="D522" s="4">
        <v>800</v>
      </c>
      <c r="E522" s="4">
        <v>3406</v>
      </c>
      <c r="F522" s="5">
        <f t="shared" si="66"/>
        <v>4.2575000000000003</v>
      </c>
      <c r="G522" t="s">
        <v>36</v>
      </c>
      <c r="H522">
        <v>32</v>
      </c>
      <c r="I522" s="4">
        <f t="shared" si="73"/>
        <v>106.4375</v>
      </c>
      <c r="J522" t="s">
        <v>37</v>
      </c>
      <c r="K522" t="s">
        <v>38</v>
      </c>
      <c r="L522">
        <v>1555650000</v>
      </c>
      <c r="M522" s="9">
        <f t="shared" si="72"/>
        <v>43574.208333333328</v>
      </c>
      <c r="N522" s="14">
        <f t="shared" si="68"/>
        <v>4</v>
      </c>
      <c r="O522" s="14" t="s">
        <v>85</v>
      </c>
      <c r="P522" s="14">
        <f t="shared" si="69"/>
        <v>2019</v>
      </c>
      <c r="Q522">
        <v>1555909200</v>
      </c>
      <c r="R522" s="12">
        <f t="shared" si="67"/>
        <v>43577.208333333328</v>
      </c>
      <c r="S522">
        <f t="shared" si="70"/>
        <v>4</v>
      </c>
      <c r="T522" t="s">
        <v>85</v>
      </c>
      <c r="U522">
        <f t="shared" si="71"/>
        <v>2019</v>
      </c>
      <c r="V522" t="b">
        <v>0</v>
      </c>
      <c r="W522" t="b">
        <v>0</v>
      </c>
      <c r="X522" t="s">
        <v>52</v>
      </c>
      <c r="Y522" t="str" cm="1">
        <f t="array" ref="Y522:Z522">_xlfn.TEXTSPLIT(X522, "/")</f>
        <v>theater</v>
      </c>
      <c r="Z522" t="str">
        <v>plays</v>
      </c>
    </row>
    <row r="523" spans="1:26" ht="15.6" x14ac:dyDescent="0.3">
      <c r="A523">
        <v>521</v>
      </c>
      <c r="B523" t="s">
        <v>1114</v>
      </c>
      <c r="C523" s="3" t="s">
        <v>167</v>
      </c>
      <c r="D523" s="4">
        <v>7600</v>
      </c>
      <c r="E523" s="4">
        <v>11061</v>
      </c>
      <c r="F523" s="5">
        <f t="shared" si="66"/>
        <v>1.4553947368421052</v>
      </c>
      <c r="G523" t="s">
        <v>36</v>
      </c>
      <c r="H523">
        <v>369</v>
      </c>
      <c r="I523" s="4">
        <f t="shared" si="73"/>
        <v>29.975609756097562</v>
      </c>
      <c r="J523" t="s">
        <v>37</v>
      </c>
      <c r="K523" t="s">
        <v>38</v>
      </c>
      <c r="L523">
        <v>1471928400</v>
      </c>
      <c r="M523" s="9">
        <f t="shared" si="72"/>
        <v>42605.208333333328</v>
      </c>
      <c r="N523" s="14">
        <f t="shared" si="68"/>
        <v>8</v>
      </c>
      <c r="O523" s="14" t="s">
        <v>39</v>
      </c>
      <c r="P523" s="14">
        <f t="shared" si="69"/>
        <v>2016</v>
      </c>
      <c r="Q523">
        <v>1472446800</v>
      </c>
      <c r="R523" s="12">
        <f t="shared" si="67"/>
        <v>42611.208333333328</v>
      </c>
      <c r="S523">
        <f t="shared" si="70"/>
        <v>8</v>
      </c>
      <c r="T523" t="s">
        <v>39</v>
      </c>
      <c r="U523">
        <f t="shared" si="71"/>
        <v>2016</v>
      </c>
      <c r="V523" t="b">
        <v>0</v>
      </c>
      <c r="W523" t="b">
        <v>1</v>
      </c>
      <c r="X523" t="s">
        <v>73</v>
      </c>
      <c r="Y523" t="str" cm="1">
        <f t="array" ref="Y523:Z523">_xlfn.TEXTSPLIT(X523, "/")</f>
        <v>film &amp; video</v>
      </c>
      <c r="Z523" t="str">
        <v>drama</v>
      </c>
    </row>
    <row r="524" spans="1:26" ht="31.2" x14ac:dyDescent="0.3">
      <c r="A524">
        <v>522</v>
      </c>
      <c r="B524" t="s">
        <v>1115</v>
      </c>
      <c r="C524" s="3" t="s">
        <v>1116</v>
      </c>
      <c r="D524" s="4">
        <v>50500</v>
      </c>
      <c r="E524" s="4">
        <v>16389</v>
      </c>
      <c r="F524" s="5">
        <f t="shared" si="66"/>
        <v>0.32453465346534655</v>
      </c>
      <c r="G524" t="s">
        <v>28</v>
      </c>
      <c r="H524">
        <v>191</v>
      </c>
      <c r="I524" s="4">
        <f t="shared" si="73"/>
        <v>85.806282722513089</v>
      </c>
      <c r="J524" t="s">
        <v>37</v>
      </c>
      <c r="K524" t="s">
        <v>38</v>
      </c>
      <c r="L524">
        <v>1341291600</v>
      </c>
      <c r="M524" s="9">
        <f t="shared" si="72"/>
        <v>41093.208333333336</v>
      </c>
      <c r="N524" s="14">
        <f t="shared" si="68"/>
        <v>7</v>
      </c>
      <c r="O524" s="14" t="s">
        <v>103</v>
      </c>
      <c r="P524" s="14">
        <f t="shared" si="69"/>
        <v>2012</v>
      </c>
      <c r="Q524">
        <v>1342328400</v>
      </c>
      <c r="R524" s="12">
        <f t="shared" si="67"/>
        <v>41105.208333333336</v>
      </c>
      <c r="S524">
        <f t="shared" si="70"/>
        <v>7</v>
      </c>
      <c r="T524" t="s">
        <v>103</v>
      </c>
      <c r="U524">
        <f t="shared" si="71"/>
        <v>2012</v>
      </c>
      <c r="V524" t="b">
        <v>0</v>
      </c>
      <c r="W524" t="b">
        <v>0</v>
      </c>
      <c r="X524" t="s">
        <v>126</v>
      </c>
      <c r="Y524" t="str" cm="1">
        <f t="array" ref="Y524:Z524">_xlfn.TEXTSPLIT(X524, "/")</f>
        <v>film &amp; video</v>
      </c>
      <c r="Z524" t="str">
        <v>shorts</v>
      </c>
    </row>
    <row r="525" spans="1:26" ht="15.6" x14ac:dyDescent="0.3">
      <c r="A525">
        <v>523</v>
      </c>
      <c r="B525" t="s">
        <v>1117</v>
      </c>
      <c r="C525" s="3" t="s">
        <v>1118</v>
      </c>
      <c r="D525" s="4">
        <v>900</v>
      </c>
      <c r="E525" s="4">
        <v>6303</v>
      </c>
      <c r="F525" s="5">
        <f t="shared" si="66"/>
        <v>7.003333333333333</v>
      </c>
      <c r="G525" t="s">
        <v>36</v>
      </c>
      <c r="H525">
        <v>89</v>
      </c>
      <c r="I525" s="4">
        <f t="shared" si="73"/>
        <v>70.82022471910112</v>
      </c>
      <c r="J525" t="s">
        <v>37</v>
      </c>
      <c r="K525" t="s">
        <v>38</v>
      </c>
      <c r="L525">
        <v>1267682400</v>
      </c>
      <c r="M525" s="9">
        <f t="shared" si="72"/>
        <v>40241.25</v>
      </c>
      <c r="N525" s="14">
        <f t="shared" si="68"/>
        <v>3</v>
      </c>
      <c r="O525" s="14" t="s">
        <v>84</v>
      </c>
      <c r="P525" s="14">
        <f t="shared" si="69"/>
        <v>2010</v>
      </c>
      <c r="Q525">
        <v>1268114400</v>
      </c>
      <c r="R525" s="12">
        <f t="shared" si="67"/>
        <v>40246.25</v>
      </c>
      <c r="S525">
        <f t="shared" si="70"/>
        <v>3</v>
      </c>
      <c r="T525" t="s">
        <v>84</v>
      </c>
      <c r="U525">
        <f t="shared" si="71"/>
        <v>2010</v>
      </c>
      <c r="V525" t="b">
        <v>0</v>
      </c>
      <c r="W525" t="b">
        <v>0</v>
      </c>
      <c r="X525" t="s">
        <v>126</v>
      </c>
      <c r="Y525" t="str" cm="1">
        <f t="array" ref="Y525:Z525">_xlfn.TEXTSPLIT(X525, "/")</f>
        <v>film &amp; video</v>
      </c>
      <c r="Z525" t="str">
        <v>shorts</v>
      </c>
    </row>
    <row r="526" spans="1:26" ht="15.6" x14ac:dyDescent="0.3">
      <c r="A526">
        <v>524</v>
      </c>
      <c r="B526" t="s">
        <v>1119</v>
      </c>
      <c r="C526" s="3" t="s">
        <v>1120</v>
      </c>
      <c r="D526" s="4">
        <v>96700</v>
      </c>
      <c r="E526" s="4">
        <v>81136</v>
      </c>
      <c r="F526" s="5">
        <f t="shared" si="66"/>
        <v>0.83904860392967939</v>
      </c>
      <c r="G526" t="s">
        <v>28</v>
      </c>
      <c r="H526">
        <v>1979</v>
      </c>
      <c r="I526" s="4">
        <f t="shared" si="73"/>
        <v>40.998484082870135</v>
      </c>
      <c r="J526" t="s">
        <v>37</v>
      </c>
      <c r="K526" t="s">
        <v>38</v>
      </c>
      <c r="L526">
        <v>1272258000</v>
      </c>
      <c r="M526" s="9">
        <f t="shared" si="72"/>
        <v>40294.208333333336</v>
      </c>
      <c r="N526" s="14">
        <f t="shared" si="68"/>
        <v>4</v>
      </c>
      <c r="O526" s="14" t="s">
        <v>85</v>
      </c>
      <c r="P526" s="14">
        <f t="shared" si="69"/>
        <v>2010</v>
      </c>
      <c r="Q526">
        <v>1273381200</v>
      </c>
      <c r="R526" s="12">
        <f t="shared" si="67"/>
        <v>40307.208333333336</v>
      </c>
      <c r="S526">
        <f t="shared" si="70"/>
        <v>5</v>
      </c>
      <c r="T526" t="s">
        <v>114</v>
      </c>
      <c r="U526">
        <f t="shared" si="71"/>
        <v>2010</v>
      </c>
      <c r="V526" t="b">
        <v>0</v>
      </c>
      <c r="W526" t="b">
        <v>0</v>
      </c>
      <c r="X526" t="s">
        <v>52</v>
      </c>
      <c r="Y526" t="str" cm="1">
        <f t="array" ref="Y526:Z526">_xlfn.TEXTSPLIT(X526, "/")</f>
        <v>theater</v>
      </c>
      <c r="Z526" t="str">
        <v>plays</v>
      </c>
    </row>
    <row r="527" spans="1:26" ht="31.2" x14ac:dyDescent="0.3">
      <c r="A527">
        <v>525</v>
      </c>
      <c r="B527" t="s">
        <v>1121</v>
      </c>
      <c r="C527" s="3" t="s">
        <v>1122</v>
      </c>
      <c r="D527" s="4">
        <v>2100</v>
      </c>
      <c r="E527" s="4">
        <v>1768</v>
      </c>
      <c r="F527" s="5">
        <f t="shared" si="66"/>
        <v>0.84190476190476193</v>
      </c>
      <c r="G527" t="s">
        <v>28</v>
      </c>
      <c r="H527">
        <v>63</v>
      </c>
      <c r="I527" s="4">
        <f t="shared" si="73"/>
        <v>28.063492063492063</v>
      </c>
      <c r="J527" t="s">
        <v>37</v>
      </c>
      <c r="K527" t="s">
        <v>38</v>
      </c>
      <c r="L527">
        <v>1290492000</v>
      </c>
      <c r="M527" s="9">
        <f t="shared" si="72"/>
        <v>40505.25</v>
      </c>
      <c r="N527" s="14">
        <f t="shared" si="68"/>
        <v>11</v>
      </c>
      <c r="O527" s="14" t="s">
        <v>31</v>
      </c>
      <c r="P527" s="14">
        <f t="shared" si="69"/>
        <v>2010</v>
      </c>
      <c r="Q527">
        <v>1290837600</v>
      </c>
      <c r="R527" s="12">
        <f t="shared" si="67"/>
        <v>40509.25</v>
      </c>
      <c r="S527">
        <f t="shared" si="70"/>
        <v>11</v>
      </c>
      <c r="T527" t="s">
        <v>31</v>
      </c>
      <c r="U527">
        <f t="shared" si="71"/>
        <v>2010</v>
      </c>
      <c r="V527" t="b">
        <v>0</v>
      </c>
      <c r="W527" t="b">
        <v>0</v>
      </c>
      <c r="X527" t="s">
        <v>88</v>
      </c>
      <c r="Y527" t="str" cm="1">
        <f t="array" ref="Y527:Z527">_xlfn.TEXTSPLIT(X527, "/")</f>
        <v>technology</v>
      </c>
      <c r="Z527" t="str">
        <v>wearables</v>
      </c>
    </row>
    <row r="528" spans="1:26" ht="31.2" x14ac:dyDescent="0.3">
      <c r="A528">
        <v>526</v>
      </c>
      <c r="B528" t="s">
        <v>1123</v>
      </c>
      <c r="C528" s="3" t="s">
        <v>1124</v>
      </c>
      <c r="D528" s="4">
        <v>8300</v>
      </c>
      <c r="E528" s="4">
        <v>12944</v>
      </c>
      <c r="F528" s="5">
        <f t="shared" si="66"/>
        <v>1.5595180722891566</v>
      </c>
      <c r="G528" t="s">
        <v>36</v>
      </c>
      <c r="H528">
        <v>147</v>
      </c>
      <c r="I528" s="4">
        <f t="shared" si="73"/>
        <v>88.054421768707485</v>
      </c>
      <c r="J528" t="s">
        <v>37</v>
      </c>
      <c r="K528" t="s">
        <v>38</v>
      </c>
      <c r="L528">
        <v>1451109600</v>
      </c>
      <c r="M528" s="9">
        <f t="shared" si="72"/>
        <v>42364.25</v>
      </c>
      <c r="N528" s="14">
        <f t="shared" si="68"/>
        <v>12</v>
      </c>
      <c r="O528" s="14" t="s">
        <v>32</v>
      </c>
      <c r="P528" s="14">
        <f t="shared" si="69"/>
        <v>2015</v>
      </c>
      <c r="Q528">
        <v>1454306400</v>
      </c>
      <c r="R528" s="12">
        <f t="shared" si="67"/>
        <v>42401.25</v>
      </c>
      <c r="S528">
        <f t="shared" si="70"/>
        <v>2</v>
      </c>
      <c r="T528" t="s">
        <v>91</v>
      </c>
      <c r="U528">
        <f t="shared" si="71"/>
        <v>2016</v>
      </c>
      <c r="V528" t="b">
        <v>0</v>
      </c>
      <c r="W528" t="b">
        <v>1</v>
      </c>
      <c r="X528" t="s">
        <v>52</v>
      </c>
      <c r="Y528" t="str" cm="1">
        <f t="array" ref="Y528:Z528">_xlfn.TEXTSPLIT(X528, "/")</f>
        <v>theater</v>
      </c>
      <c r="Z528" t="str">
        <v>plays</v>
      </c>
    </row>
    <row r="529" spans="1:26" ht="15.6" x14ac:dyDescent="0.3">
      <c r="A529">
        <v>527</v>
      </c>
      <c r="B529" t="s">
        <v>1125</v>
      </c>
      <c r="C529" s="3" t="s">
        <v>1126</v>
      </c>
      <c r="D529" s="4">
        <v>189200</v>
      </c>
      <c r="E529" s="4">
        <v>188480</v>
      </c>
      <c r="F529" s="5">
        <f t="shared" si="66"/>
        <v>0.99619450317124736</v>
      </c>
      <c r="G529" t="s">
        <v>28</v>
      </c>
      <c r="H529">
        <v>6080</v>
      </c>
      <c r="I529" s="4">
        <f t="shared" si="73"/>
        <v>31</v>
      </c>
      <c r="J529" t="s">
        <v>29</v>
      </c>
      <c r="K529" t="s">
        <v>30</v>
      </c>
      <c r="L529">
        <v>1454652000</v>
      </c>
      <c r="M529" s="9">
        <f t="shared" si="72"/>
        <v>42405.25</v>
      </c>
      <c r="N529" s="14">
        <f t="shared" si="68"/>
        <v>2</v>
      </c>
      <c r="O529" s="14" t="s">
        <v>91</v>
      </c>
      <c r="P529" s="14">
        <f t="shared" si="69"/>
        <v>2016</v>
      </c>
      <c r="Q529">
        <v>1457762400</v>
      </c>
      <c r="R529" s="12">
        <f t="shared" si="67"/>
        <v>42441.25</v>
      </c>
      <c r="S529">
        <f t="shared" si="70"/>
        <v>3</v>
      </c>
      <c r="T529" t="s">
        <v>84</v>
      </c>
      <c r="U529">
        <f t="shared" si="71"/>
        <v>2016</v>
      </c>
      <c r="V529" t="b">
        <v>0</v>
      </c>
      <c r="W529" t="b">
        <v>0</v>
      </c>
      <c r="X529" t="s">
        <v>95</v>
      </c>
      <c r="Y529" t="str" cm="1">
        <f t="array" ref="Y529:Z529">_xlfn.TEXTSPLIT(X529, "/")</f>
        <v>film &amp; video</v>
      </c>
      <c r="Z529" t="str">
        <v>animation</v>
      </c>
    </row>
    <row r="530" spans="1:26" ht="15.6" x14ac:dyDescent="0.3">
      <c r="A530">
        <v>528</v>
      </c>
      <c r="B530" t="s">
        <v>1127</v>
      </c>
      <c r="C530" s="3" t="s">
        <v>1128</v>
      </c>
      <c r="D530" s="4">
        <v>9000</v>
      </c>
      <c r="E530" s="4">
        <v>7227</v>
      </c>
      <c r="F530" s="5">
        <f t="shared" si="66"/>
        <v>0.80300000000000005</v>
      </c>
      <c r="G530" t="s">
        <v>28</v>
      </c>
      <c r="H530">
        <v>80</v>
      </c>
      <c r="I530" s="4">
        <f t="shared" si="73"/>
        <v>90.337500000000006</v>
      </c>
      <c r="J530" t="s">
        <v>59</v>
      </c>
      <c r="K530" t="s">
        <v>60</v>
      </c>
      <c r="L530">
        <v>1385186400</v>
      </c>
      <c r="M530" s="9">
        <f t="shared" si="72"/>
        <v>41601.25</v>
      </c>
      <c r="N530" s="14">
        <f t="shared" si="68"/>
        <v>11</v>
      </c>
      <c r="O530" s="14" t="s">
        <v>31</v>
      </c>
      <c r="P530" s="14">
        <f t="shared" si="69"/>
        <v>2013</v>
      </c>
      <c r="Q530">
        <v>1389074400</v>
      </c>
      <c r="R530" s="12">
        <f t="shared" si="67"/>
        <v>41646.25</v>
      </c>
      <c r="S530">
        <f t="shared" si="70"/>
        <v>1</v>
      </c>
      <c r="T530" t="s">
        <v>51</v>
      </c>
      <c r="U530">
        <f t="shared" si="71"/>
        <v>2014</v>
      </c>
      <c r="V530" t="b">
        <v>0</v>
      </c>
      <c r="W530" t="b">
        <v>0</v>
      </c>
      <c r="X530" t="s">
        <v>81</v>
      </c>
      <c r="Y530" t="str" cm="1">
        <f t="array" ref="Y530:Z530">_xlfn.TEXTSPLIT(X530, "/")</f>
        <v>music</v>
      </c>
      <c r="Z530" t="str">
        <v>indie rock</v>
      </c>
    </row>
    <row r="531" spans="1:26" ht="15.6" x14ac:dyDescent="0.3">
      <c r="A531">
        <v>529</v>
      </c>
      <c r="B531" t="s">
        <v>1129</v>
      </c>
      <c r="C531" s="3" t="s">
        <v>1130</v>
      </c>
      <c r="D531" s="4">
        <v>5100</v>
      </c>
      <c r="E531" s="4">
        <v>574</v>
      </c>
      <c r="F531" s="5">
        <f t="shared" si="66"/>
        <v>0.11254901960784314</v>
      </c>
      <c r="G531" t="s">
        <v>28</v>
      </c>
      <c r="H531">
        <v>9</v>
      </c>
      <c r="I531" s="4">
        <f t="shared" si="73"/>
        <v>63.777777777777779</v>
      </c>
      <c r="J531" t="s">
        <v>37</v>
      </c>
      <c r="K531" t="s">
        <v>38</v>
      </c>
      <c r="L531">
        <v>1399698000</v>
      </c>
      <c r="M531" s="9">
        <f t="shared" si="72"/>
        <v>41769.208333333336</v>
      </c>
      <c r="N531" s="14">
        <f t="shared" si="68"/>
        <v>5</v>
      </c>
      <c r="O531" s="14" t="s">
        <v>114</v>
      </c>
      <c r="P531" s="14">
        <f t="shared" si="69"/>
        <v>2014</v>
      </c>
      <c r="Q531">
        <v>1402117200</v>
      </c>
      <c r="R531" s="12">
        <f t="shared" si="67"/>
        <v>41797.208333333336</v>
      </c>
      <c r="S531">
        <f t="shared" si="70"/>
        <v>6</v>
      </c>
      <c r="T531" t="s">
        <v>80</v>
      </c>
      <c r="U531">
        <f t="shared" si="71"/>
        <v>2014</v>
      </c>
      <c r="V531" t="b">
        <v>0</v>
      </c>
      <c r="W531" t="b">
        <v>0</v>
      </c>
      <c r="X531" t="s">
        <v>115</v>
      </c>
      <c r="Y531" t="str" cm="1">
        <f t="array" ref="Y531:Z531">_xlfn.TEXTSPLIT(X531, "/")</f>
        <v>games</v>
      </c>
      <c r="Z531" t="str">
        <v>video games</v>
      </c>
    </row>
    <row r="532" spans="1:26" ht="31.2" x14ac:dyDescent="0.3">
      <c r="A532">
        <v>530</v>
      </c>
      <c r="B532" t="s">
        <v>1131</v>
      </c>
      <c r="C532" s="3" t="s">
        <v>1132</v>
      </c>
      <c r="D532" s="4">
        <v>105000</v>
      </c>
      <c r="E532" s="4">
        <v>96328</v>
      </c>
      <c r="F532" s="5">
        <f t="shared" si="66"/>
        <v>0.91740952380952379</v>
      </c>
      <c r="G532" t="s">
        <v>28</v>
      </c>
      <c r="H532">
        <v>1784</v>
      </c>
      <c r="I532" s="4">
        <f t="shared" si="73"/>
        <v>53.995515695067262</v>
      </c>
      <c r="J532" t="s">
        <v>37</v>
      </c>
      <c r="K532" t="s">
        <v>38</v>
      </c>
      <c r="L532">
        <v>1283230800</v>
      </c>
      <c r="M532" s="9">
        <f t="shared" si="72"/>
        <v>40421.208333333336</v>
      </c>
      <c r="N532" s="14">
        <f t="shared" si="68"/>
        <v>8</v>
      </c>
      <c r="O532" s="14" t="s">
        <v>39</v>
      </c>
      <c r="P532" s="14">
        <f t="shared" si="69"/>
        <v>2010</v>
      </c>
      <c r="Q532">
        <v>1284440400</v>
      </c>
      <c r="R532" s="12">
        <f t="shared" si="67"/>
        <v>40435.208333333336</v>
      </c>
      <c r="S532">
        <f t="shared" si="70"/>
        <v>9</v>
      </c>
      <c r="T532" t="s">
        <v>48</v>
      </c>
      <c r="U532">
        <f t="shared" si="71"/>
        <v>2010</v>
      </c>
      <c r="V532" t="b">
        <v>0</v>
      </c>
      <c r="W532" t="b">
        <v>1</v>
      </c>
      <c r="X532" t="s">
        <v>145</v>
      </c>
      <c r="Y532" t="str" cm="1">
        <f t="array" ref="Y532:Z532">_xlfn.TEXTSPLIT(X532, "/")</f>
        <v>publishing</v>
      </c>
      <c r="Z532" t="str">
        <v>fiction</v>
      </c>
    </row>
    <row r="533" spans="1:26" ht="31.2" x14ac:dyDescent="0.3">
      <c r="A533">
        <v>531</v>
      </c>
      <c r="B533" t="s">
        <v>1133</v>
      </c>
      <c r="C533" s="3" t="s">
        <v>1134</v>
      </c>
      <c r="D533" s="4">
        <v>186700</v>
      </c>
      <c r="E533" s="4">
        <v>178338</v>
      </c>
      <c r="F533" s="5">
        <f t="shared" si="66"/>
        <v>0.95521156936261387</v>
      </c>
      <c r="G533" t="s">
        <v>66</v>
      </c>
      <c r="H533">
        <v>3640</v>
      </c>
      <c r="I533" s="4">
        <f t="shared" si="73"/>
        <v>48.993956043956047</v>
      </c>
      <c r="J533" t="s">
        <v>124</v>
      </c>
      <c r="K533" t="s">
        <v>125</v>
      </c>
      <c r="L533">
        <v>1384149600</v>
      </c>
      <c r="M533" s="9">
        <f t="shared" si="72"/>
        <v>41589.25</v>
      </c>
      <c r="N533" s="14">
        <f t="shared" si="68"/>
        <v>11</v>
      </c>
      <c r="O533" s="14" t="s">
        <v>31</v>
      </c>
      <c r="P533" s="14">
        <f t="shared" si="69"/>
        <v>2013</v>
      </c>
      <c r="Q533">
        <v>1388988000</v>
      </c>
      <c r="R533" s="12">
        <f t="shared" si="67"/>
        <v>41645.25</v>
      </c>
      <c r="S533">
        <f t="shared" si="70"/>
        <v>1</v>
      </c>
      <c r="T533" t="s">
        <v>51</v>
      </c>
      <c r="U533">
        <f t="shared" si="71"/>
        <v>2014</v>
      </c>
      <c r="V533" t="b">
        <v>0</v>
      </c>
      <c r="W533" t="b">
        <v>0</v>
      </c>
      <c r="X533" t="s">
        <v>115</v>
      </c>
      <c r="Y533" t="str" cm="1">
        <f t="array" ref="Y533:Z533">_xlfn.TEXTSPLIT(X533, "/")</f>
        <v>games</v>
      </c>
      <c r="Z533" t="str">
        <v>video games</v>
      </c>
    </row>
    <row r="534" spans="1:26" ht="15.6" x14ac:dyDescent="0.3">
      <c r="A534">
        <v>532</v>
      </c>
      <c r="B534" t="s">
        <v>1135</v>
      </c>
      <c r="C534" s="3" t="s">
        <v>1136</v>
      </c>
      <c r="D534" s="4">
        <v>1600</v>
      </c>
      <c r="E534" s="4">
        <v>8046</v>
      </c>
      <c r="F534" s="5">
        <f t="shared" si="66"/>
        <v>5.0287499999999996</v>
      </c>
      <c r="G534" t="s">
        <v>36</v>
      </c>
      <c r="H534">
        <v>126</v>
      </c>
      <c r="I534" s="4">
        <f t="shared" si="73"/>
        <v>63.857142857142854</v>
      </c>
      <c r="J534" t="s">
        <v>29</v>
      </c>
      <c r="K534" t="s">
        <v>30</v>
      </c>
      <c r="L534">
        <v>1516860000</v>
      </c>
      <c r="M534" s="9">
        <f t="shared" si="72"/>
        <v>43125.25</v>
      </c>
      <c r="N534" s="14">
        <f t="shared" si="68"/>
        <v>1</v>
      </c>
      <c r="O534" s="14" t="s">
        <v>51</v>
      </c>
      <c r="P534" s="14">
        <f t="shared" si="69"/>
        <v>2018</v>
      </c>
      <c r="Q534">
        <v>1516946400</v>
      </c>
      <c r="R534" s="12">
        <f t="shared" si="67"/>
        <v>43126.25</v>
      </c>
      <c r="S534">
        <f t="shared" si="70"/>
        <v>1</v>
      </c>
      <c r="T534" t="s">
        <v>51</v>
      </c>
      <c r="U534">
        <f t="shared" si="71"/>
        <v>2018</v>
      </c>
      <c r="V534" t="b">
        <v>0</v>
      </c>
      <c r="W534" t="b">
        <v>0</v>
      </c>
      <c r="X534" t="s">
        <v>52</v>
      </c>
      <c r="Y534" t="str" cm="1">
        <f t="array" ref="Y534:Z534">_xlfn.TEXTSPLIT(X534, "/")</f>
        <v>theater</v>
      </c>
      <c r="Z534" t="str">
        <v>plays</v>
      </c>
    </row>
    <row r="535" spans="1:26" ht="15.6" x14ac:dyDescent="0.3">
      <c r="A535">
        <v>533</v>
      </c>
      <c r="B535" t="s">
        <v>1137</v>
      </c>
      <c r="C535" s="3" t="s">
        <v>1138</v>
      </c>
      <c r="D535" s="4">
        <v>115600</v>
      </c>
      <c r="E535" s="4">
        <v>184086</v>
      </c>
      <c r="F535" s="5">
        <f t="shared" si="66"/>
        <v>1.5924394463667819</v>
      </c>
      <c r="G535" t="s">
        <v>36</v>
      </c>
      <c r="H535">
        <v>2218</v>
      </c>
      <c r="I535" s="4">
        <f t="shared" si="73"/>
        <v>82.996393146979258</v>
      </c>
      <c r="J535" t="s">
        <v>59</v>
      </c>
      <c r="K535" t="s">
        <v>60</v>
      </c>
      <c r="L535">
        <v>1374642000</v>
      </c>
      <c r="M535" s="9">
        <f t="shared" si="72"/>
        <v>41479.208333333336</v>
      </c>
      <c r="N535" s="14">
        <f t="shared" si="68"/>
        <v>7</v>
      </c>
      <c r="O535" s="14" t="s">
        <v>103</v>
      </c>
      <c r="P535" s="14">
        <f t="shared" si="69"/>
        <v>2013</v>
      </c>
      <c r="Q535">
        <v>1377752400</v>
      </c>
      <c r="R535" s="12">
        <f t="shared" si="67"/>
        <v>41515.208333333336</v>
      </c>
      <c r="S535">
        <f t="shared" si="70"/>
        <v>8</v>
      </c>
      <c r="T535" t="s">
        <v>39</v>
      </c>
      <c r="U535">
        <f t="shared" si="71"/>
        <v>2013</v>
      </c>
      <c r="V535" t="b">
        <v>0</v>
      </c>
      <c r="W535" t="b">
        <v>0</v>
      </c>
      <c r="X535" t="s">
        <v>81</v>
      </c>
      <c r="Y535" t="str" cm="1">
        <f t="array" ref="Y535:Z535">_xlfn.TEXTSPLIT(X535, "/")</f>
        <v>music</v>
      </c>
      <c r="Z535" t="str">
        <v>indie rock</v>
      </c>
    </row>
    <row r="536" spans="1:26" ht="15.6" x14ac:dyDescent="0.3">
      <c r="A536">
        <v>534</v>
      </c>
      <c r="B536" t="s">
        <v>1139</v>
      </c>
      <c r="C536" s="3" t="s">
        <v>1140</v>
      </c>
      <c r="D536" s="4">
        <v>89100</v>
      </c>
      <c r="E536" s="4">
        <v>13385</v>
      </c>
      <c r="F536" s="5">
        <f t="shared" si="66"/>
        <v>0.15022446689113356</v>
      </c>
      <c r="G536" t="s">
        <v>28</v>
      </c>
      <c r="H536">
        <v>243</v>
      </c>
      <c r="I536" s="4">
        <f t="shared" si="73"/>
        <v>55.08230452674897</v>
      </c>
      <c r="J536" t="s">
        <v>37</v>
      </c>
      <c r="K536" t="s">
        <v>38</v>
      </c>
      <c r="L536">
        <v>1534482000</v>
      </c>
      <c r="M536" s="9">
        <f t="shared" si="72"/>
        <v>43329.208333333328</v>
      </c>
      <c r="N536" s="14">
        <f t="shared" si="68"/>
        <v>8</v>
      </c>
      <c r="O536" s="14" t="s">
        <v>39</v>
      </c>
      <c r="P536" s="14">
        <f t="shared" si="69"/>
        <v>2018</v>
      </c>
      <c r="Q536">
        <v>1534568400</v>
      </c>
      <c r="R536" s="12">
        <f t="shared" si="67"/>
        <v>43330.208333333328</v>
      </c>
      <c r="S536">
        <f t="shared" si="70"/>
        <v>8</v>
      </c>
      <c r="T536" t="s">
        <v>39</v>
      </c>
      <c r="U536">
        <f t="shared" si="71"/>
        <v>2018</v>
      </c>
      <c r="V536" t="b">
        <v>0</v>
      </c>
      <c r="W536" t="b">
        <v>1</v>
      </c>
      <c r="X536" t="s">
        <v>73</v>
      </c>
      <c r="Y536" t="str" cm="1">
        <f t="array" ref="Y536:Z536">_xlfn.TEXTSPLIT(X536, "/")</f>
        <v>film &amp; video</v>
      </c>
      <c r="Z536" t="str">
        <v>drama</v>
      </c>
    </row>
    <row r="537" spans="1:26" ht="15.6" x14ac:dyDescent="0.3">
      <c r="A537">
        <v>535</v>
      </c>
      <c r="B537" t="s">
        <v>1141</v>
      </c>
      <c r="C537" s="3" t="s">
        <v>1142</v>
      </c>
      <c r="D537" s="4">
        <v>2600</v>
      </c>
      <c r="E537" s="4">
        <v>12533</v>
      </c>
      <c r="F537" s="5">
        <f t="shared" si="66"/>
        <v>4.820384615384615</v>
      </c>
      <c r="G537" t="s">
        <v>36</v>
      </c>
      <c r="H537">
        <v>202</v>
      </c>
      <c r="I537" s="4">
        <f t="shared" si="73"/>
        <v>62.044554455445542</v>
      </c>
      <c r="J537" t="s">
        <v>133</v>
      </c>
      <c r="K537" t="s">
        <v>134</v>
      </c>
      <c r="L537">
        <v>1528434000</v>
      </c>
      <c r="M537" s="9">
        <f t="shared" si="72"/>
        <v>43259.208333333328</v>
      </c>
      <c r="N537" s="14">
        <f t="shared" si="68"/>
        <v>6</v>
      </c>
      <c r="O537" s="14" t="s">
        <v>80</v>
      </c>
      <c r="P537" s="14">
        <f t="shared" si="69"/>
        <v>2018</v>
      </c>
      <c r="Q537">
        <v>1528606800</v>
      </c>
      <c r="R537" s="12">
        <f t="shared" si="67"/>
        <v>43261.208333333328</v>
      </c>
      <c r="S537">
        <f t="shared" si="70"/>
        <v>6</v>
      </c>
      <c r="T537" t="s">
        <v>80</v>
      </c>
      <c r="U537">
        <f t="shared" si="71"/>
        <v>2018</v>
      </c>
      <c r="V537" t="b">
        <v>0</v>
      </c>
      <c r="W537" t="b">
        <v>1</v>
      </c>
      <c r="X537" t="s">
        <v>52</v>
      </c>
      <c r="Y537" t="str" cm="1">
        <f t="array" ref="Y537:Z537">_xlfn.TEXTSPLIT(X537, "/")</f>
        <v>theater</v>
      </c>
      <c r="Z537" t="str">
        <v>plays</v>
      </c>
    </row>
    <row r="538" spans="1:26" ht="15.6" x14ac:dyDescent="0.3">
      <c r="A538">
        <v>536</v>
      </c>
      <c r="B538" t="s">
        <v>1143</v>
      </c>
      <c r="C538" s="3" t="s">
        <v>1144</v>
      </c>
      <c r="D538" s="4">
        <v>9800</v>
      </c>
      <c r="E538" s="4">
        <v>14697</v>
      </c>
      <c r="F538" s="5">
        <f t="shared" si="66"/>
        <v>1.4996938775510205</v>
      </c>
      <c r="G538" t="s">
        <v>36</v>
      </c>
      <c r="H538">
        <v>140</v>
      </c>
      <c r="I538" s="4">
        <f t="shared" si="73"/>
        <v>104.97857142857143</v>
      </c>
      <c r="J538" t="s">
        <v>133</v>
      </c>
      <c r="K538" t="s">
        <v>134</v>
      </c>
      <c r="L538">
        <v>1282626000</v>
      </c>
      <c r="M538" s="9">
        <f t="shared" si="72"/>
        <v>40414.208333333336</v>
      </c>
      <c r="N538" s="14">
        <f t="shared" si="68"/>
        <v>8</v>
      </c>
      <c r="O538" s="14" t="s">
        <v>39</v>
      </c>
      <c r="P538" s="14">
        <f t="shared" si="69"/>
        <v>2010</v>
      </c>
      <c r="Q538">
        <v>1284872400</v>
      </c>
      <c r="R538" s="12">
        <f t="shared" si="67"/>
        <v>40440.208333333336</v>
      </c>
      <c r="S538">
        <f t="shared" si="70"/>
        <v>9</v>
      </c>
      <c r="T538" t="s">
        <v>48</v>
      </c>
      <c r="U538">
        <f t="shared" si="71"/>
        <v>2010</v>
      </c>
      <c r="V538" t="b">
        <v>0</v>
      </c>
      <c r="W538" t="b">
        <v>0</v>
      </c>
      <c r="X538" t="s">
        <v>145</v>
      </c>
      <c r="Y538" t="str" cm="1">
        <f t="array" ref="Y538:Z538">_xlfn.TEXTSPLIT(X538, "/")</f>
        <v>publishing</v>
      </c>
      <c r="Z538" t="str">
        <v>fiction</v>
      </c>
    </row>
    <row r="539" spans="1:26" ht="15.6" x14ac:dyDescent="0.3">
      <c r="A539">
        <v>537</v>
      </c>
      <c r="B539" t="s">
        <v>1145</v>
      </c>
      <c r="C539" s="3" t="s">
        <v>1146</v>
      </c>
      <c r="D539" s="4">
        <v>84400</v>
      </c>
      <c r="E539" s="4">
        <v>98935</v>
      </c>
      <c r="F539" s="5">
        <f t="shared" si="66"/>
        <v>1.1722156398104266</v>
      </c>
      <c r="G539" t="s">
        <v>36</v>
      </c>
      <c r="H539">
        <v>1052</v>
      </c>
      <c r="I539" s="4">
        <f t="shared" si="73"/>
        <v>94.044676806083643</v>
      </c>
      <c r="J539" t="s">
        <v>55</v>
      </c>
      <c r="K539" t="s">
        <v>56</v>
      </c>
      <c r="L539">
        <v>1535605200</v>
      </c>
      <c r="M539" s="9">
        <f t="shared" si="72"/>
        <v>43342.208333333328</v>
      </c>
      <c r="N539" s="14">
        <f t="shared" si="68"/>
        <v>8</v>
      </c>
      <c r="O539" s="14" t="s">
        <v>39</v>
      </c>
      <c r="P539" s="14">
        <f t="shared" si="69"/>
        <v>2018</v>
      </c>
      <c r="Q539">
        <v>1537592400</v>
      </c>
      <c r="R539" s="12">
        <f t="shared" si="67"/>
        <v>43365.208333333328</v>
      </c>
      <c r="S539">
        <f t="shared" si="70"/>
        <v>9</v>
      </c>
      <c r="T539" t="s">
        <v>48</v>
      </c>
      <c r="U539">
        <f t="shared" si="71"/>
        <v>2018</v>
      </c>
      <c r="V539" t="b">
        <v>1</v>
      </c>
      <c r="W539" t="b">
        <v>1</v>
      </c>
      <c r="X539" t="s">
        <v>61</v>
      </c>
      <c r="Y539" t="str" cm="1">
        <f t="array" ref="Y539:Z539">_xlfn.TEXTSPLIT(X539, "/")</f>
        <v>film &amp; video</v>
      </c>
      <c r="Z539" t="str">
        <v>documentary</v>
      </c>
    </row>
    <row r="540" spans="1:26" ht="15.6" x14ac:dyDescent="0.3">
      <c r="A540">
        <v>538</v>
      </c>
      <c r="B540" t="s">
        <v>1147</v>
      </c>
      <c r="C540" s="3" t="s">
        <v>1148</v>
      </c>
      <c r="D540" s="4">
        <v>151300</v>
      </c>
      <c r="E540" s="4">
        <v>57034</v>
      </c>
      <c r="F540" s="5">
        <f t="shared" si="66"/>
        <v>0.37695968274950431</v>
      </c>
      <c r="G540" t="s">
        <v>28</v>
      </c>
      <c r="H540">
        <v>1296</v>
      </c>
      <c r="I540" s="4">
        <f t="shared" si="73"/>
        <v>44.007716049382715</v>
      </c>
      <c r="J540" t="s">
        <v>37</v>
      </c>
      <c r="K540" t="s">
        <v>38</v>
      </c>
      <c r="L540">
        <v>1379826000</v>
      </c>
      <c r="M540" s="9">
        <f t="shared" si="72"/>
        <v>41539.208333333336</v>
      </c>
      <c r="N540" s="14">
        <f t="shared" si="68"/>
        <v>9</v>
      </c>
      <c r="O540" s="14" t="s">
        <v>48</v>
      </c>
      <c r="P540" s="14">
        <f t="shared" si="69"/>
        <v>2013</v>
      </c>
      <c r="Q540">
        <v>1381208400</v>
      </c>
      <c r="R540" s="12">
        <f t="shared" si="67"/>
        <v>41555.208333333336</v>
      </c>
      <c r="S540">
        <f t="shared" si="70"/>
        <v>10</v>
      </c>
      <c r="T540" t="s">
        <v>72</v>
      </c>
      <c r="U540">
        <f t="shared" si="71"/>
        <v>2013</v>
      </c>
      <c r="V540" t="b">
        <v>0</v>
      </c>
      <c r="W540" t="b">
        <v>0</v>
      </c>
      <c r="X540" t="s">
        <v>318</v>
      </c>
      <c r="Y540" t="str" cm="1">
        <f t="array" ref="Y540:Z540">_xlfn.TEXTSPLIT(X540, "/")</f>
        <v>games</v>
      </c>
      <c r="Z540" t="str">
        <v>mobile games</v>
      </c>
    </row>
    <row r="541" spans="1:26" ht="15.6" x14ac:dyDescent="0.3">
      <c r="A541">
        <v>539</v>
      </c>
      <c r="B541" t="s">
        <v>1149</v>
      </c>
      <c r="C541" s="3" t="s">
        <v>1150</v>
      </c>
      <c r="D541" s="4">
        <v>9800</v>
      </c>
      <c r="E541" s="4">
        <v>7120</v>
      </c>
      <c r="F541" s="5">
        <f t="shared" si="66"/>
        <v>0.72653061224489801</v>
      </c>
      <c r="G541" t="s">
        <v>28</v>
      </c>
      <c r="H541">
        <v>77</v>
      </c>
      <c r="I541" s="4">
        <f t="shared" si="73"/>
        <v>92.467532467532465</v>
      </c>
      <c r="J541" t="s">
        <v>37</v>
      </c>
      <c r="K541" t="s">
        <v>38</v>
      </c>
      <c r="L541">
        <v>1561957200</v>
      </c>
      <c r="M541" s="9">
        <f t="shared" si="72"/>
        <v>43647.208333333328</v>
      </c>
      <c r="N541" s="14">
        <f t="shared" si="68"/>
        <v>7</v>
      </c>
      <c r="O541" s="14" t="s">
        <v>103</v>
      </c>
      <c r="P541" s="14">
        <f t="shared" si="69"/>
        <v>2019</v>
      </c>
      <c r="Q541">
        <v>1562475600</v>
      </c>
      <c r="R541" s="12">
        <f t="shared" si="67"/>
        <v>43653.208333333328</v>
      </c>
      <c r="S541">
        <f t="shared" si="70"/>
        <v>7</v>
      </c>
      <c r="T541" t="s">
        <v>103</v>
      </c>
      <c r="U541">
        <f t="shared" si="71"/>
        <v>2019</v>
      </c>
      <c r="V541" t="b">
        <v>0</v>
      </c>
      <c r="W541" t="b">
        <v>1</v>
      </c>
      <c r="X541" t="s">
        <v>33</v>
      </c>
      <c r="Y541" t="str" cm="1">
        <f t="array" ref="Y541:Z541">_xlfn.TEXTSPLIT(X541, "/")</f>
        <v>food</v>
      </c>
      <c r="Z541" t="str">
        <v>food trucks</v>
      </c>
    </row>
    <row r="542" spans="1:26" ht="15.6" x14ac:dyDescent="0.3">
      <c r="A542">
        <v>540</v>
      </c>
      <c r="B542" t="s">
        <v>1151</v>
      </c>
      <c r="C542" s="3" t="s">
        <v>1152</v>
      </c>
      <c r="D542" s="4">
        <v>5300</v>
      </c>
      <c r="E542" s="4">
        <v>14097</v>
      </c>
      <c r="F542" s="5">
        <f t="shared" si="66"/>
        <v>2.6598113207547169</v>
      </c>
      <c r="G542" t="s">
        <v>36</v>
      </c>
      <c r="H542">
        <v>247</v>
      </c>
      <c r="I542" s="4">
        <f t="shared" si="73"/>
        <v>57.072874493927124</v>
      </c>
      <c r="J542" t="s">
        <v>37</v>
      </c>
      <c r="K542" t="s">
        <v>38</v>
      </c>
      <c r="L542">
        <v>1525496400</v>
      </c>
      <c r="M542" s="9">
        <f t="shared" si="72"/>
        <v>43225.208333333328</v>
      </c>
      <c r="N542" s="14">
        <f t="shared" si="68"/>
        <v>5</v>
      </c>
      <c r="O542" s="14" t="s">
        <v>114</v>
      </c>
      <c r="P542" s="14">
        <f t="shared" si="69"/>
        <v>2018</v>
      </c>
      <c r="Q542">
        <v>1527397200</v>
      </c>
      <c r="R542" s="12">
        <f t="shared" si="67"/>
        <v>43247.208333333328</v>
      </c>
      <c r="S542">
        <f t="shared" si="70"/>
        <v>5</v>
      </c>
      <c r="T542" t="s">
        <v>114</v>
      </c>
      <c r="U542">
        <f t="shared" si="71"/>
        <v>2018</v>
      </c>
      <c r="V542" t="b">
        <v>0</v>
      </c>
      <c r="W542" t="b">
        <v>0</v>
      </c>
      <c r="X542" t="s">
        <v>148</v>
      </c>
      <c r="Y542" t="str" cm="1">
        <f t="array" ref="Y542:Z542">_xlfn.TEXTSPLIT(X542, "/")</f>
        <v>photography</v>
      </c>
      <c r="Z542" t="str">
        <v>photography books</v>
      </c>
    </row>
    <row r="543" spans="1:26" ht="15.6" x14ac:dyDescent="0.3">
      <c r="A543">
        <v>541</v>
      </c>
      <c r="B543" t="s">
        <v>1153</v>
      </c>
      <c r="C543" s="3" t="s">
        <v>1154</v>
      </c>
      <c r="D543" s="4">
        <v>178000</v>
      </c>
      <c r="E543" s="4">
        <v>43086</v>
      </c>
      <c r="F543" s="5">
        <f t="shared" si="66"/>
        <v>0.24205617977528091</v>
      </c>
      <c r="G543" t="s">
        <v>28</v>
      </c>
      <c r="H543">
        <v>395</v>
      </c>
      <c r="I543" s="4">
        <f t="shared" si="73"/>
        <v>109.07848101265823</v>
      </c>
      <c r="J543" t="s">
        <v>133</v>
      </c>
      <c r="K543" t="s">
        <v>134</v>
      </c>
      <c r="L543">
        <v>1433912400</v>
      </c>
      <c r="M543" s="9">
        <f t="shared" si="72"/>
        <v>42165.208333333328</v>
      </c>
      <c r="N543" s="14">
        <f t="shared" si="68"/>
        <v>6</v>
      </c>
      <c r="O543" s="14" t="s">
        <v>80</v>
      </c>
      <c r="P543" s="14">
        <f t="shared" si="69"/>
        <v>2015</v>
      </c>
      <c r="Q543">
        <v>1436158800</v>
      </c>
      <c r="R543" s="12">
        <f t="shared" si="67"/>
        <v>42191.208333333328</v>
      </c>
      <c r="S543">
        <f t="shared" si="70"/>
        <v>7</v>
      </c>
      <c r="T543" t="s">
        <v>103</v>
      </c>
      <c r="U543">
        <f t="shared" si="71"/>
        <v>2015</v>
      </c>
      <c r="V543" t="b">
        <v>0</v>
      </c>
      <c r="W543" t="b">
        <v>0</v>
      </c>
      <c r="X543" t="s">
        <v>318</v>
      </c>
      <c r="Y543" t="str" cm="1">
        <f t="array" ref="Y543:Z543">_xlfn.TEXTSPLIT(X543, "/")</f>
        <v>games</v>
      </c>
      <c r="Z543" t="str">
        <v>mobile games</v>
      </c>
    </row>
    <row r="544" spans="1:26" ht="15.6" x14ac:dyDescent="0.3">
      <c r="A544">
        <v>542</v>
      </c>
      <c r="B544" t="s">
        <v>1155</v>
      </c>
      <c r="C544" s="3" t="s">
        <v>1156</v>
      </c>
      <c r="D544" s="4">
        <v>77000</v>
      </c>
      <c r="E544" s="4">
        <v>1930</v>
      </c>
      <c r="F544" s="5">
        <f t="shared" si="66"/>
        <v>2.5064935064935064E-2</v>
      </c>
      <c r="G544" t="s">
        <v>28</v>
      </c>
      <c r="H544">
        <v>49</v>
      </c>
      <c r="I544" s="4">
        <f t="shared" si="73"/>
        <v>39.387755102040813</v>
      </c>
      <c r="J544" t="s">
        <v>59</v>
      </c>
      <c r="K544" t="s">
        <v>60</v>
      </c>
      <c r="L544">
        <v>1453442400</v>
      </c>
      <c r="M544" s="9">
        <f t="shared" si="72"/>
        <v>42391.25</v>
      </c>
      <c r="N544" s="14">
        <f t="shared" si="68"/>
        <v>1</v>
      </c>
      <c r="O544" s="14" t="s">
        <v>51</v>
      </c>
      <c r="P544" s="14">
        <f t="shared" si="69"/>
        <v>2016</v>
      </c>
      <c r="Q544">
        <v>1456034400</v>
      </c>
      <c r="R544" s="12">
        <f t="shared" si="67"/>
        <v>42421.25</v>
      </c>
      <c r="S544">
        <f t="shared" si="70"/>
        <v>2</v>
      </c>
      <c r="T544" t="s">
        <v>91</v>
      </c>
      <c r="U544">
        <f t="shared" si="71"/>
        <v>2016</v>
      </c>
      <c r="V544" t="b">
        <v>0</v>
      </c>
      <c r="W544" t="b">
        <v>0</v>
      </c>
      <c r="X544" t="s">
        <v>81</v>
      </c>
      <c r="Y544" t="str" cm="1">
        <f t="array" ref="Y544:Z544">_xlfn.TEXTSPLIT(X544, "/")</f>
        <v>music</v>
      </c>
      <c r="Z544" t="str">
        <v>indie rock</v>
      </c>
    </row>
    <row r="545" spans="1:26" ht="15.6" x14ac:dyDescent="0.3">
      <c r="A545">
        <v>543</v>
      </c>
      <c r="B545" t="s">
        <v>1157</v>
      </c>
      <c r="C545" s="3" t="s">
        <v>1158</v>
      </c>
      <c r="D545" s="4">
        <v>84900</v>
      </c>
      <c r="E545" s="4">
        <v>13864</v>
      </c>
      <c r="F545" s="5">
        <f t="shared" si="66"/>
        <v>0.1632979976442874</v>
      </c>
      <c r="G545" t="s">
        <v>28</v>
      </c>
      <c r="H545">
        <v>180</v>
      </c>
      <c r="I545" s="4">
        <f t="shared" si="73"/>
        <v>77.022222222222226</v>
      </c>
      <c r="J545" t="s">
        <v>37</v>
      </c>
      <c r="K545" t="s">
        <v>38</v>
      </c>
      <c r="L545">
        <v>1378875600</v>
      </c>
      <c r="M545" s="9">
        <f t="shared" si="72"/>
        <v>41528.208333333336</v>
      </c>
      <c r="N545" s="14">
        <f t="shared" si="68"/>
        <v>9</v>
      </c>
      <c r="O545" s="14" t="s">
        <v>48</v>
      </c>
      <c r="P545" s="14">
        <f t="shared" si="69"/>
        <v>2013</v>
      </c>
      <c r="Q545">
        <v>1380171600</v>
      </c>
      <c r="R545" s="12">
        <f t="shared" si="67"/>
        <v>41543.208333333336</v>
      </c>
      <c r="S545">
        <f t="shared" si="70"/>
        <v>9</v>
      </c>
      <c r="T545" t="s">
        <v>48</v>
      </c>
      <c r="U545">
        <f t="shared" si="71"/>
        <v>2013</v>
      </c>
      <c r="V545" t="b">
        <v>0</v>
      </c>
      <c r="W545" t="b">
        <v>0</v>
      </c>
      <c r="X545" t="s">
        <v>115</v>
      </c>
      <c r="Y545" t="str" cm="1">
        <f t="array" ref="Y545:Z545">_xlfn.TEXTSPLIT(X545, "/")</f>
        <v>games</v>
      </c>
      <c r="Z545" t="str">
        <v>video games</v>
      </c>
    </row>
    <row r="546" spans="1:26" ht="31.2" x14ac:dyDescent="0.3">
      <c r="A546">
        <v>544</v>
      </c>
      <c r="B546" t="s">
        <v>1159</v>
      </c>
      <c r="C546" s="3" t="s">
        <v>1160</v>
      </c>
      <c r="D546" s="4">
        <v>2800</v>
      </c>
      <c r="E546" s="4">
        <v>7742</v>
      </c>
      <c r="F546" s="5">
        <f t="shared" si="66"/>
        <v>2.7650000000000001</v>
      </c>
      <c r="G546" t="s">
        <v>36</v>
      </c>
      <c r="H546">
        <v>84</v>
      </c>
      <c r="I546" s="4">
        <f t="shared" si="73"/>
        <v>92.166666666666671</v>
      </c>
      <c r="J546" t="s">
        <v>37</v>
      </c>
      <c r="K546" t="s">
        <v>38</v>
      </c>
      <c r="L546">
        <v>1452232800</v>
      </c>
      <c r="M546" s="9">
        <f t="shared" si="72"/>
        <v>42377.25</v>
      </c>
      <c r="N546" s="14">
        <f t="shared" si="68"/>
        <v>1</v>
      </c>
      <c r="O546" s="14" t="s">
        <v>51</v>
      </c>
      <c r="P546" s="14">
        <f t="shared" si="69"/>
        <v>2016</v>
      </c>
      <c r="Q546">
        <v>1453356000</v>
      </c>
      <c r="R546" s="12">
        <f t="shared" si="67"/>
        <v>42390.25</v>
      </c>
      <c r="S546">
        <f t="shared" si="70"/>
        <v>1</v>
      </c>
      <c r="T546" t="s">
        <v>51</v>
      </c>
      <c r="U546">
        <f t="shared" si="71"/>
        <v>2016</v>
      </c>
      <c r="V546" t="b">
        <v>0</v>
      </c>
      <c r="W546" t="b">
        <v>0</v>
      </c>
      <c r="X546" t="s">
        <v>40</v>
      </c>
      <c r="Y546" t="str" cm="1">
        <f t="array" ref="Y546:Z546">_xlfn.TEXTSPLIT(X546, "/")</f>
        <v>music</v>
      </c>
      <c r="Z546" t="str">
        <v>rock</v>
      </c>
    </row>
    <row r="547" spans="1:26" ht="15.6" x14ac:dyDescent="0.3">
      <c r="A547">
        <v>545</v>
      </c>
      <c r="B547" t="s">
        <v>1161</v>
      </c>
      <c r="C547" s="3" t="s">
        <v>1162</v>
      </c>
      <c r="D547" s="4">
        <v>184800</v>
      </c>
      <c r="E547" s="4">
        <v>164109</v>
      </c>
      <c r="F547" s="5">
        <f t="shared" si="66"/>
        <v>0.88803571428571426</v>
      </c>
      <c r="G547" t="s">
        <v>28</v>
      </c>
      <c r="H547">
        <v>2690</v>
      </c>
      <c r="I547" s="4">
        <f t="shared" si="73"/>
        <v>61.007063197026021</v>
      </c>
      <c r="J547" t="s">
        <v>37</v>
      </c>
      <c r="K547" t="s">
        <v>38</v>
      </c>
      <c r="L547">
        <v>1577253600</v>
      </c>
      <c r="M547" s="9">
        <f t="shared" si="72"/>
        <v>43824.25</v>
      </c>
      <c r="N547" s="14">
        <f t="shared" si="68"/>
        <v>12</v>
      </c>
      <c r="O547" s="14" t="s">
        <v>32</v>
      </c>
      <c r="P547" s="14">
        <f t="shared" si="69"/>
        <v>2019</v>
      </c>
      <c r="Q547">
        <v>1578981600</v>
      </c>
      <c r="R547" s="12">
        <f t="shared" si="67"/>
        <v>43844.25</v>
      </c>
      <c r="S547">
        <f t="shared" si="70"/>
        <v>1</v>
      </c>
      <c r="T547" t="s">
        <v>51</v>
      </c>
      <c r="U547">
        <f t="shared" si="71"/>
        <v>2020</v>
      </c>
      <c r="V547" t="b">
        <v>0</v>
      </c>
      <c r="W547" t="b">
        <v>0</v>
      </c>
      <c r="X547" t="s">
        <v>52</v>
      </c>
      <c r="Y547" t="str" cm="1">
        <f t="array" ref="Y547:Z547">_xlfn.TEXTSPLIT(X547, "/")</f>
        <v>theater</v>
      </c>
      <c r="Z547" t="str">
        <v>plays</v>
      </c>
    </row>
    <row r="548" spans="1:26" ht="31.2" x14ac:dyDescent="0.3">
      <c r="A548">
        <v>546</v>
      </c>
      <c r="B548" t="s">
        <v>1163</v>
      </c>
      <c r="C548" s="3" t="s">
        <v>1164</v>
      </c>
      <c r="D548" s="4">
        <v>4200</v>
      </c>
      <c r="E548" s="4">
        <v>6870</v>
      </c>
      <c r="F548" s="5">
        <f t="shared" si="66"/>
        <v>1.6357142857142857</v>
      </c>
      <c r="G548" t="s">
        <v>36</v>
      </c>
      <c r="H548">
        <v>88</v>
      </c>
      <c r="I548" s="4">
        <f t="shared" si="73"/>
        <v>78.068181818181813</v>
      </c>
      <c r="J548" t="s">
        <v>37</v>
      </c>
      <c r="K548" t="s">
        <v>38</v>
      </c>
      <c r="L548">
        <v>1537160400</v>
      </c>
      <c r="M548" s="9">
        <f t="shared" si="72"/>
        <v>43360.208333333328</v>
      </c>
      <c r="N548" s="14">
        <f t="shared" si="68"/>
        <v>9</v>
      </c>
      <c r="O548" s="14" t="s">
        <v>48</v>
      </c>
      <c r="P548" s="14">
        <f t="shared" si="69"/>
        <v>2018</v>
      </c>
      <c r="Q548">
        <v>1537419600</v>
      </c>
      <c r="R548" s="12">
        <f t="shared" si="67"/>
        <v>43363.208333333328</v>
      </c>
      <c r="S548">
        <f t="shared" si="70"/>
        <v>9</v>
      </c>
      <c r="T548" t="s">
        <v>48</v>
      </c>
      <c r="U548">
        <f t="shared" si="71"/>
        <v>2018</v>
      </c>
      <c r="V548" t="b">
        <v>0</v>
      </c>
      <c r="W548" t="b">
        <v>1</v>
      </c>
      <c r="X548" t="s">
        <v>52</v>
      </c>
      <c r="Y548" t="str" cm="1">
        <f t="array" ref="Y548:Z548">_xlfn.TEXTSPLIT(X548, "/")</f>
        <v>theater</v>
      </c>
      <c r="Z548" t="str">
        <v>plays</v>
      </c>
    </row>
    <row r="549" spans="1:26" ht="15.6" x14ac:dyDescent="0.3">
      <c r="A549">
        <v>547</v>
      </c>
      <c r="B549" t="s">
        <v>1165</v>
      </c>
      <c r="C549" s="3" t="s">
        <v>1166</v>
      </c>
      <c r="D549" s="4">
        <v>1300</v>
      </c>
      <c r="E549" s="4">
        <v>12597</v>
      </c>
      <c r="F549" s="5">
        <f t="shared" si="66"/>
        <v>9.69</v>
      </c>
      <c r="G549" t="s">
        <v>36</v>
      </c>
      <c r="H549">
        <v>156</v>
      </c>
      <c r="I549" s="4">
        <f t="shared" si="73"/>
        <v>80.75</v>
      </c>
      <c r="J549" t="s">
        <v>37</v>
      </c>
      <c r="K549" t="s">
        <v>38</v>
      </c>
      <c r="L549">
        <v>1422165600</v>
      </c>
      <c r="M549" s="9">
        <f t="shared" si="72"/>
        <v>42029.25</v>
      </c>
      <c r="N549" s="14">
        <f t="shared" si="68"/>
        <v>1</v>
      </c>
      <c r="O549" s="14" t="s">
        <v>51</v>
      </c>
      <c r="P549" s="14">
        <f t="shared" si="69"/>
        <v>2015</v>
      </c>
      <c r="Q549">
        <v>1423202400</v>
      </c>
      <c r="R549" s="12">
        <f t="shared" si="67"/>
        <v>42041.25</v>
      </c>
      <c r="S549">
        <f t="shared" si="70"/>
        <v>2</v>
      </c>
      <c r="T549" t="s">
        <v>91</v>
      </c>
      <c r="U549">
        <f t="shared" si="71"/>
        <v>2015</v>
      </c>
      <c r="V549" t="b">
        <v>0</v>
      </c>
      <c r="W549" t="b">
        <v>0</v>
      </c>
      <c r="X549" t="s">
        <v>73</v>
      </c>
      <c r="Y549" t="str" cm="1">
        <f t="array" ref="Y549:Z549">_xlfn.TEXTSPLIT(X549, "/")</f>
        <v>film &amp; video</v>
      </c>
      <c r="Z549" t="str">
        <v>drama</v>
      </c>
    </row>
    <row r="550" spans="1:26" ht="15.6" x14ac:dyDescent="0.3">
      <c r="A550">
        <v>548</v>
      </c>
      <c r="B550" t="s">
        <v>1167</v>
      </c>
      <c r="C550" s="3" t="s">
        <v>1168</v>
      </c>
      <c r="D550" s="4">
        <v>66100</v>
      </c>
      <c r="E550" s="4">
        <v>179074</v>
      </c>
      <c r="F550" s="5">
        <f t="shared" si="66"/>
        <v>2.7091376701966716</v>
      </c>
      <c r="G550" t="s">
        <v>36</v>
      </c>
      <c r="H550">
        <v>2985</v>
      </c>
      <c r="I550" s="4">
        <f t="shared" si="73"/>
        <v>59.991289782244557</v>
      </c>
      <c r="J550" t="s">
        <v>37</v>
      </c>
      <c r="K550" t="s">
        <v>38</v>
      </c>
      <c r="L550">
        <v>1459486800</v>
      </c>
      <c r="M550" s="9">
        <f t="shared" si="72"/>
        <v>42461.208333333328</v>
      </c>
      <c r="N550" s="14">
        <f t="shared" si="68"/>
        <v>4</v>
      </c>
      <c r="O550" s="14" t="s">
        <v>85</v>
      </c>
      <c r="P550" s="14">
        <f t="shared" si="69"/>
        <v>2016</v>
      </c>
      <c r="Q550">
        <v>1460610000</v>
      </c>
      <c r="R550" s="12">
        <f t="shared" si="67"/>
        <v>42474.208333333328</v>
      </c>
      <c r="S550">
        <f t="shared" si="70"/>
        <v>4</v>
      </c>
      <c r="T550" t="s">
        <v>85</v>
      </c>
      <c r="U550">
        <f t="shared" si="71"/>
        <v>2016</v>
      </c>
      <c r="V550" t="b">
        <v>0</v>
      </c>
      <c r="W550" t="b">
        <v>0</v>
      </c>
      <c r="X550" t="s">
        <v>52</v>
      </c>
      <c r="Y550" t="str" cm="1">
        <f t="array" ref="Y550:Z550">_xlfn.TEXTSPLIT(X550, "/")</f>
        <v>theater</v>
      </c>
      <c r="Z550" t="str">
        <v>plays</v>
      </c>
    </row>
    <row r="551" spans="1:26" ht="31.2" x14ac:dyDescent="0.3">
      <c r="A551">
        <v>549</v>
      </c>
      <c r="B551" t="s">
        <v>1169</v>
      </c>
      <c r="C551" s="3" t="s">
        <v>1170</v>
      </c>
      <c r="D551" s="4">
        <v>29500</v>
      </c>
      <c r="E551" s="4">
        <v>83843</v>
      </c>
      <c r="F551" s="5">
        <f t="shared" si="66"/>
        <v>2.8421355932203389</v>
      </c>
      <c r="G551" t="s">
        <v>36</v>
      </c>
      <c r="H551">
        <v>762</v>
      </c>
      <c r="I551" s="4">
        <f t="shared" si="73"/>
        <v>110.03018372703411</v>
      </c>
      <c r="J551" t="s">
        <v>37</v>
      </c>
      <c r="K551" t="s">
        <v>38</v>
      </c>
      <c r="L551">
        <v>1369717200</v>
      </c>
      <c r="M551" s="9">
        <f t="shared" si="72"/>
        <v>41422.208333333336</v>
      </c>
      <c r="N551" s="14">
        <f t="shared" si="68"/>
        <v>5</v>
      </c>
      <c r="O551" s="14" t="s">
        <v>114</v>
      </c>
      <c r="P551" s="14">
        <f t="shared" si="69"/>
        <v>2013</v>
      </c>
      <c r="Q551">
        <v>1370494800</v>
      </c>
      <c r="R551" s="12">
        <f t="shared" si="67"/>
        <v>41431.208333333336</v>
      </c>
      <c r="S551">
        <f t="shared" si="70"/>
        <v>6</v>
      </c>
      <c r="T551" t="s">
        <v>80</v>
      </c>
      <c r="U551">
        <f t="shared" si="71"/>
        <v>2013</v>
      </c>
      <c r="V551" t="b">
        <v>0</v>
      </c>
      <c r="W551" t="b">
        <v>0</v>
      </c>
      <c r="X551" t="s">
        <v>88</v>
      </c>
      <c r="Y551" t="str" cm="1">
        <f t="array" ref="Y551:Z551">_xlfn.TEXTSPLIT(X551, "/")</f>
        <v>technology</v>
      </c>
      <c r="Z551" t="str">
        <v>wearables</v>
      </c>
    </row>
    <row r="552" spans="1:26" ht="31.2" x14ac:dyDescent="0.3">
      <c r="A552">
        <v>550</v>
      </c>
      <c r="B552" t="s">
        <v>1171</v>
      </c>
      <c r="C552" s="3" t="s">
        <v>1172</v>
      </c>
      <c r="D552" s="4">
        <v>100</v>
      </c>
      <c r="E552" s="4">
        <v>4</v>
      </c>
      <c r="F552" s="5">
        <f t="shared" si="66"/>
        <v>0.04</v>
      </c>
      <c r="G552" t="s">
        <v>98</v>
      </c>
      <c r="H552">
        <v>1</v>
      </c>
      <c r="I552" s="4">
        <f t="shared" si="73"/>
        <v>4</v>
      </c>
      <c r="J552" t="s">
        <v>124</v>
      </c>
      <c r="K552" t="s">
        <v>125</v>
      </c>
      <c r="L552">
        <v>1330495200</v>
      </c>
      <c r="M552" s="9">
        <f t="shared" si="72"/>
        <v>40968.25</v>
      </c>
      <c r="N552" s="14">
        <f t="shared" si="68"/>
        <v>2</v>
      </c>
      <c r="O552" s="14" t="s">
        <v>91</v>
      </c>
      <c r="P552" s="14">
        <f t="shared" si="69"/>
        <v>2012</v>
      </c>
      <c r="Q552">
        <v>1332306000</v>
      </c>
      <c r="R552" s="12">
        <f t="shared" si="67"/>
        <v>40989.208333333336</v>
      </c>
      <c r="S552">
        <f t="shared" si="70"/>
        <v>3</v>
      </c>
      <c r="T552" t="s">
        <v>84</v>
      </c>
      <c r="U552">
        <f t="shared" si="71"/>
        <v>2012</v>
      </c>
      <c r="V552" t="b">
        <v>0</v>
      </c>
      <c r="W552" t="b">
        <v>0</v>
      </c>
      <c r="X552" t="s">
        <v>81</v>
      </c>
      <c r="Y552" t="str" cm="1">
        <f t="array" ref="Y552:Z552">_xlfn.TEXTSPLIT(X552, "/")</f>
        <v>music</v>
      </c>
      <c r="Z552" t="str">
        <v>indie rock</v>
      </c>
    </row>
    <row r="553" spans="1:26" ht="31.2" x14ac:dyDescent="0.3">
      <c r="A553">
        <v>551</v>
      </c>
      <c r="B553" t="s">
        <v>1173</v>
      </c>
      <c r="C553" s="3" t="s">
        <v>1174</v>
      </c>
      <c r="D553" s="4">
        <v>180100</v>
      </c>
      <c r="E553" s="4">
        <v>105598</v>
      </c>
      <c r="F553" s="5">
        <f t="shared" si="66"/>
        <v>0.58632981676846196</v>
      </c>
      <c r="G553" t="s">
        <v>28</v>
      </c>
      <c r="H553">
        <v>2779</v>
      </c>
      <c r="I553" s="4">
        <f t="shared" si="73"/>
        <v>37.99856063332134</v>
      </c>
      <c r="J553" t="s">
        <v>43</v>
      </c>
      <c r="K553" t="s">
        <v>44</v>
      </c>
      <c r="L553">
        <v>1419055200</v>
      </c>
      <c r="M553" s="9">
        <f t="shared" si="72"/>
        <v>41993.25</v>
      </c>
      <c r="N553" s="14">
        <f t="shared" si="68"/>
        <v>12</v>
      </c>
      <c r="O553" s="14" t="s">
        <v>32</v>
      </c>
      <c r="P553" s="14">
        <f t="shared" si="69"/>
        <v>2014</v>
      </c>
      <c r="Q553">
        <v>1422511200</v>
      </c>
      <c r="R553" s="12">
        <f t="shared" si="67"/>
        <v>42033.25</v>
      </c>
      <c r="S553">
        <f t="shared" si="70"/>
        <v>1</v>
      </c>
      <c r="T553" t="s">
        <v>51</v>
      </c>
      <c r="U553">
        <f t="shared" si="71"/>
        <v>2015</v>
      </c>
      <c r="V553" t="b">
        <v>0</v>
      </c>
      <c r="W553" t="b">
        <v>1</v>
      </c>
      <c r="X553" t="s">
        <v>45</v>
      </c>
      <c r="Y553" t="str" cm="1">
        <f t="array" ref="Y553:Z553">_xlfn.TEXTSPLIT(X553, "/")</f>
        <v>technology</v>
      </c>
      <c r="Z553" t="str">
        <v>web</v>
      </c>
    </row>
    <row r="554" spans="1:26" ht="15.6" x14ac:dyDescent="0.3">
      <c r="A554">
        <v>552</v>
      </c>
      <c r="B554" t="s">
        <v>1175</v>
      </c>
      <c r="C554" s="3" t="s">
        <v>1176</v>
      </c>
      <c r="D554" s="4">
        <v>9000</v>
      </c>
      <c r="E554" s="4">
        <v>8866</v>
      </c>
      <c r="F554" s="5">
        <f t="shared" si="66"/>
        <v>0.98511111111111116</v>
      </c>
      <c r="G554" t="s">
        <v>28</v>
      </c>
      <c r="H554">
        <v>92</v>
      </c>
      <c r="I554" s="4">
        <f t="shared" si="73"/>
        <v>96.369565217391298</v>
      </c>
      <c r="J554" t="s">
        <v>37</v>
      </c>
      <c r="K554" t="s">
        <v>38</v>
      </c>
      <c r="L554">
        <v>1480140000</v>
      </c>
      <c r="M554" s="9">
        <f t="shared" si="72"/>
        <v>42700.25</v>
      </c>
      <c r="N554" s="14">
        <f t="shared" si="68"/>
        <v>11</v>
      </c>
      <c r="O554" s="14" t="s">
        <v>31</v>
      </c>
      <c r="P554" s="14">
        <f t="shared" si="69"/>
        <v>2016</v>
      </c>
      <c r="Q554">
        <v>1480312800</v>
      </c>
      <c r="R554" s="12">
        <f t="shared" si="67"/>
        <v>42702.25</v>
      </c>
      <c r="S554">
        <f t="shared" si="70"/>
        <v>11</v>
      </c>
      <c r="T554" t="s">
        <v>31</v>
      </c>
      <c r="U554">
        <f t="shared" si="71"/>
        <v>2016</v>
      </c>
      <c r="V554" t="b">
        <v>0</v>
      </c>
      <c r="W554" t="b">
        <v>0</v>
      </c>
      <c r="X554" t="s">
        <v>52</v>
      </c>
      <c r="Y554" t="str" cm="1">
        <f t="array" ref="Y554:Z554">_xlfn.TEXTSPLIT(X554, "/")</f>
        <v>theater</v>
      </c>
      <c r="Z554" t="str">
        <v>plays</v>
      </c>
    </row>
    <row r="555" spans="1:26" ht="31.2" x14ac:dyDescent="0.3">
      <c r="A555">
        <v>553</v>
      </c>
      <c r="B555" t="s">
        <v>1177</v>
      </c>
      <c r="C555" s="3" t="s">
        <v>1178</v>
      </c>
      <c r="D555" s="4">
        <v>170600</v>
      </c>
      <c r="E555" s="4">
        <v>75022</v>
      </c>
      <c r="F555" s="5">
        <f t="shared" si="66"/>
        <v>0.43975381008206332</v>
      </c>
      <c r="G555" t="s">
        <v>28</v>
      </c>
      <c r="H555">
        <v>1028</v>
      </c>
      <c r="I555" s="4">
        <f t="shared" si="73"/>
        <v>72.978599221789878</v>
      </c>
      <c r="J555" t="s">
        <v>37</v>
      </c>
      <c r="K555" t="s">
        <v>38</v>
      </c>
      <c r="L555">
        <v>1293948000</v>
      </c>
      <c r="M555" s="9">
        <f t="shared" si="72"/>
        <v>40545.25</v>
      </c>
      <c r="N555" s="14">
        <f t="shared" si="68"/>
        <v>1</v>
      </c>
      <c r="O555" s="14" t="s">
        <v>51</v>
      </c>
      <c r="P555" s="14">
        <f t="shared" si="69"/>
        <v>2011</v>
      </c>
      <c r="Q555">
        <v>1294034400</v>
      </c>
      <c r="R555" s="12">
        <f t="shared" si="67"/>
        <v>40546.25</v>
      </c>
      <c r="S555">
        <f t="shared" si="70"/>
        <v>1</v>
      </c>
      <c r="T555" t="s">
        <v>51</v>
      </c>
      <c r="U555">
        <f t="shared" si="71"/>
        <v>2011</v>
      </c>
      <c r="V555" t="b">
        <v>0</v>
      </c>
      <c r="W555" t="b">
        <v>0</v>
      </c>
      <c r="X555" t="s">
        <v>40</v>
      </c>
      <c r="Y555" t="str" cm="1">
        <f t="array" ref="Y555:Z555">_xlfn.TEXTSPLIT(X555, "/")</f>
        <v>music</v>
      </c>
      <c r="Z555" t="str">
        <v>rock</v>
      </c>
    </row>
    <row r="556" spans="1:26" ht="31.2" x14ac:dyDescent="0.3">
      <c r="A556">
        <v>554</v>
      </c>
      <c r="B556" t="s">
        <v>1179</v>
      </c>
      <c r="C556" s="3" t="s">
        <v>1180</v>
      </c>
      <c r="D556" s="4">
        <v>9500</v>
      </c>
      <c r="E556" s="4">
        <v>14408</v>
      </c>
      <c r="F556" s="5">
        <f t="shared" si="66"/>
        <v>1.5166315789473683</v>
      </c>
      <c r="G556" t="s">
        <v>36</v>
      </c>
      <c r="H556">
        <v>554</v>
      </c>
      <c r="I556" s="4">
        <f t="shared" si="73"/>
        <v>26.007220216606498</v>
      </c>
      <c r="J556" t="s">
        <v>29</v>
      </c>
      <c r="K556" t="s">
        <v>30</v>
      </c>
      <c r="L556">
        <v>1482127200</v>
      </c>
      <c r="M556" s="9">
        <f t="shared" si="72"/>
        <v>42723.25</v>
      </c>
      <c r="N556" s="14">
        <f t="shared" si="68"/>
        <v>12</v>
      </c>
      <c r="O556" s="14" t="s">
        <v>32</v>
      </c>
      <c r="P556" s="14">
        <f t="shared" si="69"/>
        <v>2016</v>
      </c>
      <c r="Q556">
        <v>1482645600</v>
      </c>
      <c r="R556" s="12">
        <f t="shared" si="67"/>
        <v>42729.25</v>
      </c>
      <c r="S556">
        <f t="shared" si="70"/>
        <v>12</v>
      </c>
      <c r="T556" t="s">
        <v>32</v>
      </c>
      <c r="U556">
        <f t="shared" si="71"/>
        <v>2016</v>
      </c>
      <c r="V556" t="b">
        <v>0</v>
      </c>
      <c r="W556" t="b">
        <v>0</v>
      </c>
      <c r="X556" t="s">
        <v>81</v>
      </c>
      <c r="Y556" t="str" cm="1">
        <f t="array" ref="Y556:Z556">_xlfn.TEXTSPLIT(X556, "/")</f>
        <v>music</v>
      </c>
      <c r="Z556" t="str">
        <v>indie rock</v>
      </c>
    </row>
    <row r="557" spans="1:26" ht="15.6" x14ac:dyDescent="0.3">
      <c r="A557">
        <v>555</v>
      </c>
      <c r="B557" t="s">
        <v>1181</v>
      </c>
      <c r="C557" s="3" t="s">
        <v>1182</v>
      </c>
      <c r="D557" s="4">
        <v>6300</v>
      </c>
      <c r="E557" s="4">
        <v>14089</v>
      </c>
      <c r="F557" s="5">
        <f t="shared" si="66"/>
        <v>2.2363492063492063</v>
      </c>
      <c r="G557" t="s">
        <v>36</v>
      </c>
      <c r="H557">
        <v>135</v>
      </c>
      <c r="I557" s="4">
        <f t="shared" si="73"/>
        <v>104.36296296296297</v>
      </c>
      <c r="J557" t="s">
        <v>55</v>
      </c>
      <c r="K557" t="s">
        <v>56</v>
      </c>
      <c r="L557">
        <v>1396414800</v>
      </c>
      <c r="M557" s="9">
        <f t="shared" si="72"/>
        <v>41731.208333333336</v>
      </c>
      <c r="N557" s="14">
        <f t="shared" si="68"/>
        <v>4</v>
      </c>
      <c r="O557" s="14" t="s">
        <v>85</v>
      </c>
      <c r="P557" s="14">
        <f t="shared" si="69"/>
        <v>2014</v>
      </c>
      <c r="Q557">
        <v>1399093200</v>
      </c>
      <c r="R557" s="12">
        <f t="shared" si="67"/>
        <v>41762.208333333336</v>
      </c>
      <c r="S557">
        <f t="shared" si="70"/>
        <v>5</v>
      </c>
      <c r="T557" t="s">
        <v>114</v>
      </c>
      <c r="U557">
        <f t="shared" si="71"/>
        <v>2014</v>
      </c>
      <c r="V557" t="b">
        <v>0</v>
      </c>
      <c r="W557" t="b">
        <v>0</v>
      </c>
      <c r="X557" t="s">
        <v>40</v>
      </c>
      <c r="Y557" t="str" cm="1">
        <f t="array" ref="Y557:Z557">_xlfn.TEXTSPLIT(X557, "/")</f>
        <v>music</v>
      </c>
      <c r="Z557" t="str">
        <v>rock</v>
      </c>
    </row>
    <row r="558" spans="1:26" ht="15.6" x14ac:dyDescent="0.3">
      <c r="A558">
        <v>556</v>
      </c>
      <c r="B558" t="s">
        <v>468</v>
      </c>
      <c r="C558" s="3" t="s">
        <v>1183</v>
      </c>
      <c r="D558" s="4">
        <v>5200</v>
      </c>
      <c r="E558" s="4">
        <v>12467</v>
      </c>
      <c r="F558" s="5">
        <f t="shared" si="66"/>
        <v>2.3975</v>
      </c>
      <c r="G558" t="s">
        <v>36</v>
      </c>
      <c r="H558">
        <v>122</v>
      </c>
      <c r="I558" s="4">
        <f t="shared" si="73"/>
        <v>102.18852459016394</v>
      </c>
      <c r="J558" t="s">
        <v>37</v>
      </c>
      <c r="K558" t="s">
        <v>38</v>
      </c>
      <c r="L558">
        <v>1315285200</v>
      </c>
      <c r="M558" s="9">
        <f t="shared" si="72"/>
        <v>40792.208333333336</v>
      </c>
      <c r="N558" s="14">
        <f t="shared" si="68"/>
        <v>9</v>
      </c>
      <c r="O558" s="14" t="s">
        <v>48</v>
      </c>
      <c r="P558" s="14">
        <f t="shared" si="69"/>
        <v>2011</v>
      </c>
      <c r="Q558">
        <v>1315890000</v>
      </c>
      <c r="R558" s="12">
        <f t="shared" si="67"/>
        <v>40799.208333333336</v>
      </c>
      <c r="S558">
        <f t="shared" si="70"/>
        <v>9</v>
      </c>
      <c r="T558" t="s">
        <v>48</v>
      </c>
      <c r="U558">
        <f t="shared" si="71"/>
        <v>2011</v>
      </c>
      <c r="V558" t="b">
        <v>0</v>
      </c>
      <c r="W558" t="b">
        <v>1</v>
      </c>
      <c r="X558" t="s">
        <v>232</v>
      </c>
      <c r="Y558" t="str" cm="1">
        <f t="array" ref="Y558:Z558">_xlfn.TEXTSPLIT(X558, "/")</f>
        <v>publishing</v>
      </c>
      <c r="Z558" t="str">
        <v>translations</v>
      </c>
    </row>
    <row r="559" spans="1:26" ht="15.6" x14ac:dyDescent="0.3">
      <c r="A559">
        <v>557</v>
      </c>
      <c r="B559" t="s">
        <v>1184</v>
      </c>
      <c r="C559" s="3" t="s">
        <v>1185</v>
      </c>
      <c r="D559" s="4">
        <v>6000</v>
      </c>
      <c r="E559" s="4">
        <v>11960</v>
      </c>
      <c r="F559" s="5">
        <f t="shared" si="66"/>
        <v>1.9933333333333334</v>
      </c>
      <c r="G559" t="s">
        <v>36</v>
      </c>
      <c r="H559">
        <v>221</v>
      </c>
      <c r="I559" s="4">
        <f t="shared" si="73"/>
        <v>54.117647058823529</v>
      </c>
      <c r="J559" t="s">
        <v>37</v>
      </c>
      <c r="K559" t="s">
        <v>38</v>
      </c>
      <c r="L559">
        <v>1443762000</v>
      </c>
      <c r="M559" s="9">
        <f t="shared" si="72"/>
        <v>42279.208333333328</v>
      </c>
      <c r="N559" s="14">
        <f t="shared" si="68"/>
        <v>10</v>
      </c>
      <c r="O559" s="14" t="s">
        <v>72</v>
      </c>
      <c r="P559" s="14">
        <f t="shared" si="69"/>
        <v>2015</v>
      </c>
      <c r="Q559">
        <v>1444021200</v>
      </c>
      <c r="R559" s="12">
        <f t="shared" si="67"/>
        <v>42282.208333333328</v>
      </c>
      <c r="S559">
        <f t="shared" si="70"/>
        <v>10</v>
      </c>
      <c r="T559" t="s">
        <v>72</v>
      </c>
      <c r="U559">
        <f t="shared" si="71"/>
        <v>2015</v>
      </c>
      <c r="V559" t="b">
        <v>0</v>
      </c>
      <c r="W559" t="b">
        <v>1</v>
      </c>
      <c r="X559" t="s">
        <v>500</v>
      </c>
      <c r="Y559" t="str" cm="1">
        <f t="array" ref="Y559:Z559">_xlfn.TEXTSPLIT(X559, "/")</f>
        <v>film &amp; video</v>
      </c>
      <c r="Z559" t="str">
        <v>science fiction</v>
      </c>
    </row>
    <row r="560" spans="1:26" ht="15.6" x14ac:dyDescent="0.3">
      <c r="A560">
        <v>558</v>
      </c>
      <c r="B560" t="s">
        <v>1186</v>
      </c>
      <c r="C560" s="3" t="s">
        <v>1187</v>
      </c>
      <c r="D560" s="4">
        <v>5800</v>
      </c>
      <c r="E560" s="4">
        <v>7966</v>
      </c>
      <c r="F560" s="5">
        <f t="shared" si="66"/>
        <v>1.373448275862069</v>
      </c>
      <c r="G560" t="s">
        <v>36</v>
      </c>
      <c r="H560">
        <v>126</v>
      </c>
      <c r="I560" s="4">
        <f t="shared" si="73"/>
        <v>63.222222222222221</v>
      </c>
      <c r="J560" t="s">
        <v>37</v>
      </c>
      <c r="K560" t="s">
        <v>38</v>
      </c>
      <c r="L560">
        <v>1456293600</v>
      </c>
      <c r="M560" s="9">
        <f t="shared" si="72"/>
        <v>42424.25</v>
      </c>
      <c r="N560" s="14">
        <f t="shared" si="68"/>
        <v>2</v>
      </c>
      <c r="O560" s="14" t="s">
        <v>91</v>
      </c>
      <c r="P560" s="14">
        <f t="shared" si="69"/>
        <v>2016</v>
      </c>
      <c r="Q560">
        <v>1460005200</v>
      </c>
      <c r="R560" s="12">
        <f t="shared" si="67"/>
        <v>42467.208333333328</v>
      </c>
      <c r="S560">
        <f t="shared" si="70"/>
        <v>4</v>
      </c>
      <c r="T560" t="s">
        <v>85</v>
      </c>
      <c r="U560">
        <f t="shared" si="71"/>
        <v>2016</v>
      </c>
      <c r="V560" t="b">
        <v>0</v>
      </c>
      <c r="W560" t="b">
        <v>0</v>
      </c>
      <c r="X560" t="s">
        <v>52</v>
      </c>
      <c r="Y560" t="str" cm="1">
        <f t="array" ref="Y560:Z560">_xlfn.TEXTSPLIT(X560, "/")</f>
        <v>theater</v>
      </c>
      <c r="Z560" t="str">
        <v>plays</v>
      </c>
    </row>
    <row r="561" spans="1:26" ht="15.6" x14ac:dyDescent="0.3">
      <c r="A561">
        <v>559</v>
      </c>
      <c r="B561" t="s">
        <v>1188</v>
      </c>
      <c r="C561" s="3" t="s">
        <v>1189</v>
      </c>
      <c r="D561" s="4">
        <v>105300</v>
      </c>
      <c r="E561" s="4">
        <v>106321</v>
      </c>
      <c r="F561" s="5">
        <f t="shared" si="66"/>
        <v>1.009696106362773</v>
      </c>
      <c r="G561" t="s">
        <v>36</v>
      </c>
      <c r="H561">
        <v>1022</v>
      </c>
      <c r="I561" s="4">
        <f t="shared" si="73"/>
        <v>104.03228962818004</v>
      </c>
      <c r="J561" t="s">
        <v>37</v>
      </c>
      <c r="K561" t="s">
        <v>38</v>
      </c>
      <c r="L561">
        <v>1470114000</v>
      </c>
      <c r="M561" s="9">
        <f t="shared" si="72"/>
        <v>42584.208333333328</v>
      </c>
      <c r="N561" s="14">
        <f t="shared" si="68"/>
        <v>8</v>
      </c>
      <c r="O561" s="14" t="s">
        <v>39</v>
      </c>
      <c r="P561" s="14">
        <f t="shared" si="69"/>
        <v>2016</v>
      </c>
      <c r="Q561">
        <v>1470718800</v>
      </c>
      <c r="R561" s="12">
        <f t="shared" si="67"/>
        <v>42591.208333333328</v>
      </c>
      <c r="S561">
        <f t="shared" si="70"/>
        <v>8</v>
      </c>
      <c r="T561" t="s">
        <v>39</v>
      </c>
      <c r="U561">
        <f t="shared" si="71"/>
        <v>2016</v>
      </c>
      <c r="V561" t="b">
        <v>0</v>
      </c>
      <c r="W561" t="b">
        <v>0</v>
      </c>
      <c r="X561" t="s">
        <v>52</v>
      </c>
      <c r="Y561" t="str" cm="1">
        <f t="array" ref="Y561:Z561">_xlfn.TEXTSPLIT(X561, "/")</f>
        <v>theater</v>
      </c>
      <c r="Z561" t="str">
        <v>plays</v>
      </c>
    </row>
    <row r="562" spans="1:26" ht="15.6" x14ac:dyDescent="0.3">
      <c r="A562">
        <v>560</v>
      </c>
      <c r="B562" t="s">
        <v>1190</v>
      </c>
      <c r="C562" s="3" t="s">
        <v>1191</v>
      </c>
      <c r="D562" s="4">
        <v>20000</v>
      </c>
      <c r="E562" s="4">
        <v>158832</v>
      </c>
      <c r="F562" s="5">
        <f t="shared" si="66"/>
        <v>7.9416000000000002</v>
      </c>
      <c r="G562" t="s">
        <v>36</v>
      </c>
      <c r="H562">
        <v>3177</v>
      </c>
      <c r="I562" s="4">
        <f t="shared" si="73"/>
        <v>49.994334277620396</v>
      </c>
      <c r="J562" t="s">
        <v>37</v>
      </c>
      <c r="K562" t="s">
        <v>38</v>
      </c>
      <c r="L562">
        <v>1321596000</v>
      </c>
      <c r="M562" s="9">
        <f t="shared" si="72"/>
        <v>40865.25</v>
      </c>
      <c r="N562" s="14">
        <f t="shared" si="68"/>
        <v>11</v>
      </c>
      <c r="O562" s="14" t="s">
        <v>31</v>
      </c>
      <c r="P562" s="14">
        <f t="shared" si="69"/>
        <v>2011</v>
      </c>
      <c r="Q562">
        <v>1325052000</v>
      </c>
      <c r="R562" s="12">
        <f t="shared" si="67"/>
        <v>40905.25</v>
      </c>
      <c r="S562">
        <f t="shared" si="70"/>
        <v>12</v>
      </c>
      <c r="T562" t="s">
        <v>32</v>
      </c>
      <c r="U562">
        <f t="shared" si="71"/>
        <v>2011</v>
      </c>
      <c r="V562" t="b">
        <v>0</v>
      </c>
      <c r="W562" t="b">
        <v>0</v>
      </c>
      <c r="X562" t="s">
        <v>95</v>
      </c>
      <c r="Y562" t="str" cm="1">
        <f t="array" ref="Y562:Z562">_xlfn.TEXTSPLIT(X562, "/")</f>
        <v>film &amp; video</v>
      </c>
      <c r="Z562" t="str">
        <v>animation</v>
      </c>
    </row>
    <row r="563" spans="1:26" ht="15.6" x14ac:dyDescent="0.3">
      <c r="A563">
        <v>561</v>
      </c>
      <c r="B563" t="s">
        <v>1192</v>
      </c>
      <c r="C563" s="3" t="s">
        <v>1193</v>
      </c>
      <c r="D563" s="4">
        <v>3000</v>
      </c>
      <c r="E563" s="4">
        <v>11091</v>
      </c>
      <c r="F563" s="5">
        <f t="shared" si="66"/>
        <v>3.6970000000000001</v>
      </c>
      <c r="G563" t="s">
        <v>36</v>
      </c>
      <c r="H563">
        <v>198</v>
      </c>
      <c r="I563" s="4">
        <f t="shared" si="73"/>
        <v>56.015151515151516</v>
      </c>
      <c r="J563" t="s">
        <v>124</v>
      </c>
      <c r="K563" t="s">
        <v>125</v>
      </c>
      <c r="L563">
        <v>1318827600</v>
      </c>
      <c r="M563" s="9">
        <f t="shared" si="72"/>
        <v>40833.208333333336</v>
      </c>
      <c r="N563" s="14">
        <f t="shared" si="68"/>
        <v>10</v>
      </c>
      <c r="O563" s="14" t="s">
        <v>72</v>
      </c>
      <c r="P563" s="14">
        <f t="shared" si="69"/>
        <v>2011</v>
      </c>
      <c r="Q563">
        <v>1319000400</v>
      </c>
      <c r="R563" s="12">
        <f t="shared" si="67"/>
        <v>40835.208333333336</v>
      </c>
      <c r="S563">
        <f t="shared" si="70"/>
        <v>10</v>
      </c>
      <c r="T563" t="s">
        <v>72</v>
      </c>
      <c r="U563">
        <f t="shared" si="71"/>
        <v>2011</v>
      </c>
      <c r="V563" t="b">
        <v>0</v>
      </c>
      <c r="W563" t="b">
        <v>0</v>
      </c>
      <c r="X563" t="s">
        <v>52</v>
      </c>
      <c r="Y563" t="str" cm="1">
        <f t="array" ref="Y563:Z563">_xlfn.TEXTSPLIT(X563, "/")</f>
        <v>theater</v>
      </c>
      <c r="Z563" t="str">
        <v>plays</v>
      </c>
    </row>
    <row r="564" spans="1:26" ht="31.2" x14ac:dyDescent="0.3">
      <c r="A564">
        <v>562</v>
      </c>
      <c r="B564" t="s">
        <v>1194</v>
      </c>
      <c r="C564" s="3" t="s">
        <v>1195</v>
      </c>
      <c r="D564" s="4">
        <v>9900</v>
      </c>
      <c r="E564" s="4">
        <v>1269</v>
      </c>
      <c r="F564" s="5">
        <f t="shared" si="66"/>
        <v>0.12818181818181817</v>
      </c>
      <c r="G564" t="s">
        <v>28</v>
      </c>
      <c r="H564">
        <v>26</v>
      </c>
      <c r="I564" s="4">
        <f t="shared" si="73"/>
        <v>48.807692307692307</v>
      </c>
      <c r="J564" t="s">
        <v>124</v>
      </c>
      <c r="K564" t="s">
        <v>125</v>
      </c>
      <c r="L564">
        <v>1552366800</v>
      </c>
      <c r="M564" s="9">
        <f t="shared" si="72"/>
        <v>43536.208333333328</v>
      </c>
      <c r="N564" s="14">
        <f t="shared" si="68"/>
        <v>3</v>
      </c>
      <c r="O564" s="14" t="s">
        <v>84</v>
      </c>
      <c r="P564" s="14">
        <f t="shared" si="69"/>
        <v>2019</v>
      </c>
      <c r="Q564">
        <v>1552539600</v>
      </c>
      <c r="R564" s="12">
        <f t="shared" si="67"/>
        <v>43538.208333333328</v>
      </c>
      <c r="S564">
        <f t="shared" si="70"/>
        <v>3</v>
      </c>
      <c r="T564" t="s">
        <v>84</v>
      </c>
      <c r="U564">
        <f t="shared" si="71"/>
        <v>2019</v>
      </c>
      <c r="V564" t="b">
        <v>0</v>
      </c>
      <c r="W564" t="b">
        <v>0</v>
      </c>
      <c r="X564" t="s">
        <v>40</v>
      </c>
      <c r="Y564" t="str" cm="1">
        <f t="array" ref="Y564:Z564">_xlfn.TEXTSPLIT(X564, "/")</f>
        <v>music</v>
      </c>
      <c r="Z564" t="str">
        <v>rock</v>
      </c>
    </row>
    <row r="565" spans="1:26" ht="15.6" x14ac:dyDescent="0.3">
      <c r="A565">
        <v>563</v>
      </c>
      <c r="B565" t="s">
        <v>1196</v>
      </c>
      <c r="C565" s="3" t="s">
        <v>1197</v>
      </c>
      <c r="D565" s="4">
        <v>3700</v>
      </c>
      <c r="E565" s="4">
        <v>5107</v>
      </c>
      <c r="F565" s="5">
        <f t="shared" si="66"/>
        <v>1.3802702702702703</v>
      </c>
      <c r="G565" t="s">
        <v>36</v>
      </c>
      <c r="H565">
        <v>85</v>
      </c>
      <c r="I565" s="4">
        <f t="shared" si="73"/>
        <v>60.082352941176474</v>
      </c>
      <c r="J565" t="s">
        <v>43</v>
      </c>
      <c r="K565" t="s">
        <v>44</v>
      </c>
      <c r="L565">
        <v>1542088800</v>
      </c>
      <c r="M565" s="9">
        <f t="shared" si="72"/>
        <v>43417.25</v>
      </c>
      <c r="N565" s="14">
        <f t="shared" si="68"/>
        <v>11</v>
      </c>
      <c r="O565" s="14" t="s">
        <v>31</v>
      </c>
      <c r="P565" s="14">
        <f t="shared" si="69"/>
        <v>2018</v>
      </c>
      <c r="Q565">
        <v>1543816800</v>
      </c>
      <c r="R565" s="12">
        <f t="shared" si="67"/>
        <v>43437.25</v>
      </c>
      <c r="S565">
        <f t="shared" si="70"/>
        <v>12</v>
      </c>
      <c r="T565" t="s">
        <v>32</v>
      </c>
      <c r="U565">
        <f t="shared" si="71"/>
        <v>2018</v>
      </c>
      <c r="V565" t="b">
        <v>0</v>
      </c>
      <c r="W565" t="b">
        <v>0</v>
      </c>
      <c r="X565" t="s">
        <v>61</v>
      </c>
      <c r="Y565" t="str" cm="1">
        <f t="array" ref="Y565:Z565">_xlfn.TEXTSPLIT(X565, "/")</f>
        <v>film &amp; video</v>
      </c>
      <c r="Z565" t="str">
        <v>documentary</v>
      </c>
    </row>
    <row r="566" spans="1:26" ht="15.6" x14ac:dyDescent="0.3">
      <c r="A566">
        <v>564</v>
      </c>
      <c r="B566" t="s">
        <v>1198</v>
      </c>
      <c r="C566" s="3" t="s">
        <v>1199</v>
      </c>
      <c r="D566" s="4">
        <v>168700</v>
      </c>
      <c r="E566" s="4">
        <v>141393</v>
      </c>
      <c r="F566" s="5">
        <f t="shared" si="66"/>
        <v>0.83813278008298753</v>
      </c>
      <c r="G566" t="s">
        <v>28</v>
      </c>
      <c r="H566">
        <v>1790</v>
      </c>
      <c r="I566" s="4">
        <f t="shared" si="73"/>
        <v>78.990502793296088</v>
      </c>
      <c r="J566" t="s">
        <v>37</v>
      </c>
      <c r="K566" t="s">
        <v>38</v>
      </c>
      <c r="L566">
        <v>1426395600</v>
      </c>
      <c r="M566" s="9">
        <f t="shared" si="72"/>
        <v>42078.208333333328</v>
      </c>
      <c r="N566" s="14">
        <f t="shared" si="68"/>
        <v>3</v>
      </c>
      <c r="O566" s="14" t="s">
        <v>84</v>
      </c>
      <c r="P566" s="14">
        <f t="shared" si="69"/>
        <v>2015</v>
      </c>
      <c r="Q566">
        <v>1427086800</v>
      </c>
      <c r="R566" s="12">
        <f t="shared" si="67"/>
        <v>42086.208333333328</v>
      </c>
      <c r="S566">
        <f t="shared" si="70"/>
        <v>3</v>
      </c>
      <c r="T566" t="s">
        <v>84</v>
      </c>
      <c r="U566">
        <f t="shared" si="71"/>
        <v>2015</v>
      </c>
      <c r="V566" t="b">
        <v>0</v>
      </c>
      <c r="W566" t="b">
        <v>0</v>
      </c>
      <c r="X566" t="s">
        <v>52</v>
      </c>
      <c r="Y566" t="str" cm="1">
        <f t="array" ref="Y566:Z566">_xlfn.TEXTSPLIT(X566, "/")</f>
        <v>theater</v>
      </c>
      <c r="Z566" t="str">
        <v>plays</v>
      </c>
    </row>
    <row r="567" spans="1:26" ht="15.6" x14ac:dyDescent="0.3">
      <c r="A567">
        <v>565</v>
      </c>
      <c r="B567" t="s">
        <v>1200</v>
      </c>
      <c r="C567" s="3" t="s">
        <v>1201</v>
      </c>
      <c r="D567" s="4">
        <v>94900</v>
      </c>
      <c r="E567" s="4">
        <v>194166</v>
      </c>
      <c r="F567" s="5">
        <f t="shared" ref="F567:F630" si="74">E567/D567</f>
        <v>2.0460063224446787</v>
      </c>
      <c r="G567" t="s">
        <v>36</v>
      </c>
      <c r="H567">
        <v>3596</v>
      </c>
      <c r="I567" s="4">
        <f t="shared" si="73"/>
        <v>53.99499443826474</v>
      </c>
      <c r="J567" t="s">
        <v>37</v>
      </c>
      <c r="K567" t="s">
        <v>38</v>
      </c>
      <c r="L567">
        <v>1321336800</v>
      </c>
      <c r="M567" s="9">
        <f t="shared" si="72"/>
        <v>40862.25</v>
      </c>
      <c r="N567" s="14">
        <f t="shared" si="68"/>
        <v>11</v>
      </c>
      <c r="O567" s="14" t="s">
        <v>31</v>
      </c>
      <c r="P567" s="14">
        <f t="shared" si="69"/>
        <v>2011</v>
      </c>
      <c r="Q567">
        <v>1323064800</v>
      </c>
      <c r="R567" s="12">
        <f t="shared" si="67"/>
        <v>40882.25</v>
      </c>
      <c r="S567">
        <f t="shared" si="70"/>
        <v>12</v>
      </c>
      <c r="T567" t="s">
        <v>32</v>
      </c>
      <c r="U567">
        <f t="shared" si="71"/>
        <v>2011</v>
      </c>
      <c r="V567" t="b">
        <v>0</v>
      </c>
      <c r="W567" t="b">
        <v>0</v>
      </c>
      <c r="X567" t="s">
        <v>52</v>
      </c>
      <c r="Y567" t="str" cm="1">
        <f t="array" ref="Y567:Z567">_xlfn.TEXTSPLIT(X567, "/")</f>
        <v>theater</v>
      </c>
      <c r="Z567" t="str">
        <v>plays</v>
      </c>
    </row>
    <row r="568" spans="1:26" ht="15.6" x14ac:dyDescent="0.3">
      <c r="A568">
        <v>566</v>
      </c>
      <c r="B568" t="s">
        <v>1202</v>
      </c>
      <c r="C568" s="3" t="s">
        <v>1203</v>
      </c>
      <c r="D568" s="4">
        <v>9300</v>
      </c>
      <c r="E568" s="4">
        <v>4124</v>
      </c>
      <c r="F568" s="5">
        <f t="shared" si="74"/>
        <v>0.44344086021505374</v>
      </c>
      <c r="G568" t="s">
        <v>28</v>
      </c>
      <c r="H568">
        <v>37</v>
      </c>
      <c r="I568" s="4">
        <f t="shared" si="73"/>
        <v>111.45945945945945</v>
      </c>
      <c r="J568" t="s">
        <v>37</v>
      </c>
      <c r="K568" t="s">
        <v>38</v>
      </c>
      <c r="L568">
        <v>1456293600</v>
      </c>
      <c r="M568" s="9">
        <f t="shared" si="72"/>
        <v>42424.25</v>
      </c>
      <c r="N568" s="14">
        <f t="shared" si="68"/>
        <v>2</v>
      </c>
      <c r="O568" s="14" t="s">
        <v>91</v>
      </c>
      <c r="P568" s="14">
        <f t="shared" si="69"/>
        <v>2016</v>
      </c>
      <c r="Q568">
        <v>1458277200</v>
      </c>
      <c r="R568" s="12">
        <f t="shared" si="67"/>
        <v>42447.208333333328</v>
      </c>
      <c r="S568">
        <f t="shared" si="70"/>
        <v>3</v>
      </c>
      <c r="T568" t="s">
        <v>84</v>
      </c>
      <c r="U568">
        <f t="shared" si="71"/>
        <v>2016</v>
      </c>
      <c r="V568" t="b">
        <v>0</v>
      </c>
      <c r="W568" t="b">
        <v>1</v>
      </c>
      <c r="X568" t="s">
        <v>69</v>
      </c>
      <c r="Y568" t="str" cm="1">
        <f t="array" ref="Y568:Z568">_xlfn.TEXTSPLIT(X568, "/")</f>
        <v>music</v>
      </c>
      <c r="Z568" t="str">
        <v>electric music</v>
      </c>
    </row>
    <row r="569" spans="1:26" ht="31.2" x14ac:dyDescent="0.3">
      <c r="A569">
        <v>567</v>
      </c>
      <c r="B569" t="s">
        <v>1204</v>
      </c>
      <c r="C569" s="3" t="s">
        <v>1205</v>
      </c>
      <c r="D569" s="4">
        <v>6800</v>
      </c>
      <c r="E569" s="4">
        <v>14865</v>
      </c>
      <c r="F569" s="5">
        <f t="shared" si="74"/>
        <v>2.1860294117647059</v>
      </c>
      <c r="G569" t="s">
        <v>36</v>
      </c>
      <c r="H569">
        <v>244</v>
      </c>
      <c r="I569" s="4">
        <f t="shared" si="73"/>
        <v>60.922131147540981</v>
      </c>
      <c r="J569" t="s">
        <v>37</v>
      </c>
      <c r="K569" t="s">
        <v>38</v>
      </c>
      <c r="L569">
        <v>1404968400</v>
      </c>
      <c r="M569" s="9">
        <f t="shared" si="72"/>
        <v>41830.208333333336</v>
      </c>
      <c r="N569" s="14">
        <f t="shared" si="68"/>
        <v>7</v>
      </c>
      <c r="O569" s="14" t="s">
        <v>103</v>
      </c>
      <c r="P569" s="14">
        <f t="shared" si="69"/>
        <v>2014</v>
      </c>
      <c r="Q569">
        <v>1405141200</v>
      </c>
      <c r="R569" s="12">
        <f t="shared" si="67"/>
        <v>41832.208333333336</v>
      </c>
      <c r="S569">
        <f t="shared" si="70"/>
        <v>7</v>
      </c>
      <c r="T569" t="s">
        <v>103</v>
      </c>
      <c r="U569">
        <f t="shared" si="71"/>
        <v>2014</v>
      </c>
      <c r="V569" t="b">
        <v>0</v>
      </c>
      <c r="W569" t="b">
        <v>0</v>
      </c>
      <c r="X569" t="s">
        <v>40</v>
      </c>
      <c r="Y569" t="str" cm="1">
        <f t="array" ref="Y569:Z569">_xlfn.TEXTSPLIT(X569, "/")</f>
        <v>music</v>
      </c>
      <c r="Z569" t="str">
        <v>rock</v>
      </c>
    </row>
    <row r="570" spans="1:26" ht="15.6" x14ac:dyDescent="0.3">
      <c r="A570">
        <v>568</v>
      </c>
      <c r="B570" t="s">
        <v>1206</v>
      </c>
      <c r="C570" s="3" t="s">
        <v>1207</v>
      </c>
      <c r="D570" s="4">
        <v>72400</v>
      </c>
      <c r="E570" s="4">
        <v>134688</v>
      </c>
      <c r="F570" s="5">
        <f t="shared" si="74"/>
        <v>1.8603314917127072</v>
      </c>
      <c r="G570" t="s">
        <v>36</v>
      </c>
      <c r="H570">
        <v>5180</v>
      </c>
      <c r="I570" s="4">
        <f t="shared" si="73"/>
        <v>26.0015444015444</v>
      </c>
      <c r="J570" t="s">
        <v>37</v>
      </c>
      <c r="K570" t="s">
        <v>38</v>
      </c>
      <c r="L570">
        <v>1279170000</v>
      </c>
      <c r="M570" s="9">
        <f t="shared" si="72"/>
        <v>40374.208333333336</v>
      </c>
      <c r="N570" s="14">
        <f t="shared" si="68"/>
        <v>7</v>
      </c>
      <c r="O570" s="14" t="s">
        <v>103</v>
      </c>
      <c r="P570" s="14">
        <f t="shared" si="69"/>
        <v>2010</v>
      </c>
      <c r="Q570">
        <v>1283058000</v>
      </c>
      <c r="R570" s="12">
        <f t="shared" si="67"/>
        <v>40419.208333333336</v>
      </c>
      <c r="S570">
        <f t="shared" si="70"/>
        <v>8</v>
      </c>
      <c r="T570" t="s">
        <v>39</v>
      </c>
      <c r="U570">
        <f t="shared" si="71"/>
        <v>2010</v>
      </c>
      <c r="V570" t="b">
        <v>0</v>
      </c>
      <c r="W570" t="b">
        <v>0</v>
      </c>
      <c r="X570" t="s">
        <v>52</v>
      </c>
      <c r="Y570" t="str" cm="1">
        <f t="array" ref="Y570:Z570">_xlfn.TEXTSPLIT(X570, "/")</f>
        <v>theater</v>
      </c>
      <c r="Z570" t="str">
        <v>plays</v>
      </c>
    </row>
    <row r="571" spans="1:26" ht="15.6" x14ac:dyDescent="0.3">
      <c r="A571">
        <v>569</v>
      </c>
      <c r="B571" t="s">
        <v>1208</v>
      </c>
      <c r="C571" s="3" t="s">
        <v>1209</v>
      </c>
      <c r="D571" s="4">
        <v>20100</v>
      </c>
      <c r="E571" s="4">
        <v>47705</v>
      </c>
      <c r="F571" s="5">
        <f t="shared" si="74"/>
        <v>2.3733830845771142</v>
      </c>
      <c r="G571" t="s">
        <v>36</v>
      </c>
      <c r="H571">
        <v>589</v>
      </c>
      <c r="I571" s="4">
        <f t="shared" si="73"/>
        <v>80.993208828522924</v>
      </c>
      <c r="J571" t="s">
        <v>133</v>
      </c>
      <c r="K571" t="s">
        <v>134</v>
      </c>
      <c r="L571">
        <v>1294725600</v>
      </c>
      <c r="M571" s="9">
        <f t="shared" si="72"/>
        <v>40554.25</v>
      </c>
      <c r="N571" s="14">
        <f t="shared" si="68"/>
        <v>1</v>
      </c>
      <c r="O571" s="14" t="s">
        <v>51</v>
      </c>
      <c r="P571" s="14">
        <f t="shared" si="69"/>
        <v>2011</v>
      </c>
      <c r="Q571">
        <v>1295762400</v>
      </c>
      <c r="R571" s="12">
        <f t="shared" si="67"/>
        <v>40566.25</v>
      </c>
      <c r="S571">
        <f t="shared" si="70"/>
        <v>1</v>
      </c>
      <c r="T571" t="s">
        <v>51</v>
      </c>
      <c r="U571">
        <f t="shared" si="71"/>
        <v>2011</v>
      </c>
      <c r="V571" t="b">
        <v>0</v>
      </c>
      <c r="W571" t="b">
        <v>0</v>
      </c>
      <c r="X571" t="s">
        <v>95</v>
      </c>
      <c r="Y571" t="str" cm="1">
        <f t="array" ref="Y571:Z571">_xlfn.TEXTSPLIT(X571, "/")</f>
        <v>film &amp; video</v>
      </c>
      <c r="Z571" t="str">
        <v>animation</v>
      </c>
    </row>
    <row r="572" spans="1:26" ht="15.6" x14ac:dyDescent="0.3">
      <c r="A572">
        <v>570</v>
      </c>
      <c r="B572" t="s">
        <v>1210</v>
      </c>
      <c r="C572" s="3" t="s">
        <v>1211</v>
      </c>
      <c r="D572" s="4">
        <v>31200</v>
      </c>
      <c r="E572" s="4">
        <v>95364</v>
      </c>
      <c r="F572" s="5">
        <f t="shared" si="74"/>
        <v>3.0565384615384614</v>
      </c>
      <c r="G572" t="s">
        <v>36</v>
      </c>
      <c r="H572">
        <v>2725</v>
      </c>
      <c r="I572" s="4">
        <f t="shared" si="73"/>
        <v>34.995963302752294</v>
      </c>
      <c r="J572" t="s">
        <v>37</v>
      </c>
      <c r="K572" t="s">
        <v>38</v>
      </c>
      <c r="L572">
        <v>1419055200</v>
      </c>
      <c r="M572" s="9">
        <f t="shared" si="72"/>
        <v>41993.25</v>
      </c>
      <c r="N572" s="14">
        <f t="shared" si="68"/>
        <v>12</v>
      </c>
      <c r="O572" s="14" t="s">
        <v>32</v>
      </c>
      <c r="P572" s="14">
        <f t="shared" si="69"/>
        <v>2014</v>
      </c>
      <c r="Q572">
        <v>1419573600</v>
      </c>
      <c r="R572" s="12">
        <f t="shared" si="67"/>
        <v>41999.25</v>
      </c>
      <c r="S572">
        <f t="shared" si="70"/>
        <v>12</v>
      </c>
      <c r="T572" t="s">
        <v>32</v>
      </c>
      <c r="U572">
        <f t="shared" si="71"/>
        <v>2014</v>
      </c>
      <c r="V572" t="b">
        <v>0</v>
      </c>
      <c r="W572" t="b">
        <v>1</v>
      </c>
      <c r="X572" t="s">
        <v>40</v>
      </c>
      <c r="Y572" t="str" cm="1">
        <f t="array" ref="Y572:Z572">_xlfn.TEXTSPLIT(X572, "/")</f>
        <v>music</v>
      </c>
      <c r="Z572" t="str">
        <v>rock</v>
      </c>
    </row>
    <row r="573" spans="1:26" ht="15.6" x14ac:dyDescent="0.3">
      <c r="A573">
        <v>571</v>
      </c>
      <c r="B573" t="s">
        <v>1212</v>
      </c>
      <c r="C573" s="3" t="s">
        <v>1213</v>
      </c>
      <c r="D573" s="4">
        <v>3500</v>
      </c>
      <c r="E573" s="4">
        <v>3295</v>
      </c>
      <c r="F573" s="5">
        <f t="shared" si="74"/>
        <v>0.94142857142857139</v>
      </c>
      <c r="G573" t="s">
        <v>28</v>
      </c>
      <c r="H573">
        <v>35</v>
      </c>
      <c r="I573" s="4">
        <f t="shared" si="73"/>
        <v>94.142857142857139</v>
      </c>
      <c r="J573" t="s">
        <v>133</v>
      </c>
      <c r="K573" t="s">
        <v>134</v>
      </c>
      <c r="L573">
        <v>1434690000</v>
      </c>
      <c r="M573" s="9">
        <f t="shared" si="72"/>
        <v>42174.208333333328</v>
      </c>
      <c r="N573" s="14">
        <f t="shared" si="68"/>
        <v>6</v>
      </c>
      <c r="O573" s="14" t="s">
        <v>80</v>
      </c>
      <c r="P573" s="14">
        <f t="shared" si="69"/>
        <v>2015</v>
      </c>
      <c r="Q573">
        <v>1438750800</v>
      </c>
      <c r="R573" s="12">
        <f t="shared" si="67"/>
        <v>42221.208333333328</v>
      </c>
      <c r="S573">
        <f t="shared" si="70"/>
        <v>8</v>
      </c>
      <c r="T573" t="s">
        <v>39</v>
      </c>
      <c r="U573">
        <f t="shared" si="71"/>
        <v>2015</v>
      </c>
      <c r="V573" t="b">
        <v>0</v>
      </c>
      <c r="W573" t="b">
        <v>0</v>
      </c>
      <c r="X573" t="s">
        <v>126</v>
      </c>
      <c r="Y573" t="str" cm="1">
        <f t="array" ref="Y573:Z573">_xlfn.TEXTSPLIT(X573, "/")</f>
        <v>film &amp; video</v>
      </c>
      <c r="Z573" t="str">
        <v>shorts</v>
      </c>
    </row>
    <row r="574" spans="1:26" ht="15.6" x14ac:dyDescent="0.3">
      <c r="A574">
        <v>572</v>
      </c>
      <c r="B574" t="s">
        <v>1214</v>
      </c>
      <c r="C574" s="3" t="s">
        <v>1215</v>
      </c>
      <c r="D574" s="4">
        <v>9000</v>
      </c>
      <c r="E574" s="4">
        <v>4896</v>
      </c>
      <c r="F574" s="5">
        <f t="shared" si="74"/>
        <v>0.54400000000000004</v>
      </c>
      <c r="G574" t="s">
        <v>98</v>
      </c>
      <c r="H574">
        <v>94</v>
      </c>
      <c r="I574" s="4">
        <f t="shared" si="73"/>
        <v>52.085106382978722</v>
      </c>
      <c r="J574" t="s">
        <v>37</v>
      </c>
      <c r="K574" t="s">
        <v>38</v>
      </c>
      <c r="L574">
        <v>1443416400</v>
      </c>
      <c r="M574" s="9">
        <f t="shared" si="72"/>
        <v>42275.208333333328</v>
      </c>
      <c r="N574" s="14">
        <f t="shared" si="68"/>
        <v>9</v>
      </c>
      <c r="O574" s="14" t="s">
        <v>48</v>
      </c>
      <c r="P574" s="14">
        <f t="shared" si="69"/>
        <v>2015</v>
      </c>
      <c r="Q574">
        <v>1444798800</v>
      </c>
      <c r="R574" s="12">
        <f t="shared" si="67"/>
        <v>42291.208333333328</v>
      </c>
      <c r="S574">
        <f t="shared" si="70"/>
        <v>10</v>
      </c>
      <c r="T574" t="s">
        <v>72</v>
      </c>
      <c r="U574">
        <f t="shared" si="71"/>
        <v>2015</v>
      </c>
      <c r="V574" t="b">
        <v>0</v>
      </c>
      <c r="W574" t="b">
        <v>1</v>
      </c>
      <c r="X574" t="s">
        <v>40</v>
      </c>
      <c r="Y574" t="str" cm="1">
        <f t="array" ref="Y574:Z574">_xlfn.TEXTSPLIT(X574, "/")</f>
        <v>music</v>
      </c>
      <c r="Z574" t="str">
        <v>rock</v>
      </c>
    </row>
    <row r="575" spans="1:26" ht="15.6" x14ac:dyDescent="0.3">
      <c r="A575">
        <v>573</v>
      </c>
      <c r="B575" t="s">
        <v>1216</v>
      </c>
      <c r="C575" s="3" t="s">
        <v>1217</v>
      </c>
      <c r="D575" s="4">
        <v>6700</v>
      </c>
      <c r="E575" s="4">
        <v>7496</v>
      </c>
      <c r="F575" s="5">
        <f t="shared" si="74"/>
        <v>1.1188059701492536</v>
      </c>
      <c r="G575" t="s">
        <v>36</v>
      </c>
      <c r="H575">
        <v>300</v>
      </c>
      <c r="I575" s="4">
        <f t="shared" si="73"/>
        <v>24.986666666666668</v>
      </c>
      <c r="J575" t="s">
        <v>37</v>
      </c>
      <c r="K575" t="s">
        <v>38</v>
      </c>
      <c r="L575">
        <v>1399006800</v>
      </c>
      <c r="M575" s="9">
        <f t="shared" si="72"/>
        <v>41761.208333333336</v>
      </c>
      <c r="N575" s="14">
        <f t="shared" si="68"/>
        <v>5</v>
      </c>
      <c r="O575" s="14" t="s">
        <v>114</v>
      </c>
      <c r="P575" s="14">
        <f t="shared" si="69"/>
        <v>2014</v>
      </c>
      <c r="Q575">
        <v>1399179600</v>
      </c>
      <c r="R575" s="12">
        <f t="shared" si="67"/>
        <v>41763.208333333336</v>
      </c>
      <c r="S575">
        <f t="shared" si="70"/>
        <v>5</v>
      </c>
      <c r="T575" t="s">
        <v>114</v>
      </c>
      <c r="U575">
        <f t="shared" si="71"/>
        <v>2014</v>
      </c>
      <c r="V575" t="b">
        <v>0</v>
      </c>
      <c r="W575" t="b">
        <v>0</v>
      </c>
      <c r="X575" t="s">
        <v>1055</v>
      </c>
      <c r="Y575" t="str" cm="1">
        <f t="array" ref="Y575:Z575">_xlfn.TEXTSPLIT(X575, "/")</f>
        <v>journalism</v>
      </c>
      <c r="Z575" t="str">
        <v>audio</v>
      </c>
    </row>
    <row r="576" spans="1:26" ht="15.6" x14ac:dyDescent="0.3">
      <c r="A576">
        <v>574</v>
      </c>
      <c r="B576" t="s">
        <v>1218</v>
      </c>
      <c r="C576" s="3" t="s">
        <v>1219</v>
      </c>
      <c r="D576" s="4">
        <v>2700</v>
      </c>
      <c r="E576" s="4">
        <v>9967</v>
      </c>
      <c r="F576" s="5">
        <f t="shared" si="74"/>
        <v>3.6914814814814814</v>
      </c>
      <c r="G576" t="s">
        <v>36</v>
      </c>
      <c r="H576">
        <v>144</v>
      </c>
      <c r="I576" s="4">
        <f t="shared" si="73"/>
        <v>69.215277777777771</v>
      </c>
      <c r="J576" t="s">
        <v>37</v>
      </c>
      <c r="K576" t="s">
        <v>38</v>
      </c>
      <c r="L576">
        <v>1575698400</v>
      </c>
      <c r="M576" s="9">
        <f t="shared" si="72"/>
        <v>43806.25</v>
      </c>
      <c r="N576" s="14">
        <f t="shared" si="68"/>
        <v>12</v>
      </c>
      <c r="O576" s="14" t="s">
        <v>32</v>
      </c>
      <c r="P576" s="14">
        <f t="shared" si="69"/>
        <v>2019</v>
      </c>
      <c r="Q576">
        <v>1576562400</v>
      </c>
      <c r="R576" s="12">
        <f t="shared" si="67"/>
        <v>43816.25</v>
      </c>
      <c r="S576">
        <f t="shared" si="70"/>
        <v>12</v>
      </c>
      <c r="T576" t="s">
        <v>32</v>
      </c>
      <c r="U576">
        <f t="shared" si="71"/>
        <v>2019</v>
      </c>
      <c r="V576" t="b">
        <v>0</v>
      </c>
      <c r="W576" t="b">
        <v>1</v>
      </c>
      <c r="X576" t="s">
        <v>33</v>
      </c>
      <c r="Y576" t="str" cm="1">
        <f t="array" ref="Y576:Z576">_xlfn.TEXTSPLIT(X576, "/")</f>
        <v>food</v>
      </c>
      <c r="Z576" t="str">
        <v>food trucks</v>
      </c>
    </row>
    <row r="577" spans="1:26" ht="15.6" x14ac:dyDescent="0.3">
      <c r="A577">
        <v>575</v>
      </c>
      <c r="B577" t="s">
        <v>1220</v>
      </c>
      <c r="C577" s="3" t="s">
        <v>1221</v>
      </c>
      <c r="D577" s="4">
        <v>83300</v>
      </c>
      <c r="E577" s="4">
        <v>52421</v>
      </c>
      <c r="F577" s="5">
        <f t="shared" si="74"/>
        <v>0.62930372148859548</v>
      </c>
      <c r="G577" t="s">
        <v>28</v>
      </c>
      <c r="H577">
        <v>558</v>
      </c>
      <c r="I577" s="4">
        <f t="shared" si="73"/>
        <v>93.944444444444443</v>
      </c>
      <c r="J577" t="s">
        <v>37</v>
      </c>
      <c r="K577" t="s">
        <v>38</v>
      </c>
      <c r="L577">
        <v>1400562000</v>
      </c>
      <c r="M577" s="9">
        <f t="shared" si="72"/>
        <v>41779.208333333336</v>
      </c>
      <c r="N577" s="14">
        <f t="shared" si="68"/>
        <v>5</v>
      </c>
      <c r="O577" s="14" t="s">
        <v>114</v>
      </c>
      <c r="P577" s="14">
        <f t="shared" si="69"/>
        <v>2014</v>
      </c>
      <c r="Q577">
        <v>1400821200</v>
      </c>
      <c r="R577" s="12">
        <f t="shared" si="67"/>
        <v>41782.208333333336</v>
      </c>
      <c r="S577">
        <f t="shared" si="70"/>
        <v>5</v>
      </c>
      <c r="T577" t="s">
        <v>114</v>
      </c>
      <c r="U577">
        <f t="shared" si="71"/>
        <v>2014</v>
      </c>
      <c r="V577" t="b">
        <v>0</v>
      </c>
      <c r="W577" t="b">
        <v>1</v>
      </c>
      <c r="X577" t="s">
        <v>52</v>
      </c>
      <c r="Y577" t="str" cm="1">
        <f t="array" ref="Y577:Z577">_xlfn.TEXTSPLIT(X577, "/")</f>
        <v>theater</v>
      </c>
      <c r="Z577" t="str">
        <v>plays</v>
      </c>
    </row>
    <row r="578" spans="1:26" ht="31.2" x14ac:dyDescent="0.3">
      <c r="A578">
        <v>576</v>
      </c>
      <c r="B578" t="s">
        <v>1222</v>
      </c>
      <c r="C578" s="3" t="s">
        <v>1223</v>
      </c>
      <c r="D578" s="4">
        <v>9700</v>
      </c>
      <c r="E578" s="4">
        <v>6298</v>
      </c>
      <c r="F578" s="5">
        <f t="shared" si="74"/>
        <v>0.6492783505154639</v>
      </c>
      <c r="G578" t="s">
        <v>28</v>
      </c>
      <c r="H578">
        <v>64</v>
      </c>
      <c r="I578" s="4">
        <f t="shared" si="73"/>
        <v>98.40625</v>
      </c>
      <c r="J578" t="s">
        <v>37</v>
      </c>
      <c r="K578" t="s">
        <v>38</v>
      </c>
      <c r="L578">
        <v>1509512400</v>
      </c>
      <c r="M578" s="9">
        <f t="shared" si="72"/>
        <v>43040.208333333328</v>
      </c>
      <c r="N578" s="14">
        <f t="shared" si="68"/>
        <v>11</v>
      </c>
      <c r="O578" s="14" t="s">
        <v>31</v>
      </c>
      <c r="P578" s="14">
        <f t="shared" si="69"/>
        <v>2017</v>
      </c>
      <c r="Q578">
        <v>1510984800</v>
      </c>
      <c r="R578" s="12">
        <f t="shared" ref="R578:R641" si="75">(((Q578/60)/60)/24)+DATE(1970,1,1)</f>
        <v>43057.25</v>
      </c>
      <c r="S578">
        <f t="shared" si="70"/>
        <v>11</v>
      </c>
      <c r="T578" t="s">
        <v>31</v>
      </c>
      <c r="U578">
        <f t="shared" si="71"/>
        <v>2017</v>
      </c>
      <c r="V578" t="b">
        <v>0</v>
      </c>
      <c r="W578" t="b">
        <v>0</v>
      </c>
      <c r="X578" t="s">
        <v>52</v>
      </c>
      <c r="Y578" t="str" cm="1">
        <f t="array" ref="Y578:Z578">_xlfn.TEXTSPLIT(X578, "/")</f>
        <v>theater</v>
      </c>
      <c r="Z578" t="str">
        <v>plays</v>
      </c>
    </row>
    <row r="579" spans="1:26" ht="15.6" x14ac:dyDescent="0.3">
      <c r="A579">
        <v>577</v>
      </c>
      <c r="B579" t="s">
        <v>1224</v>
      </c>
      <c r="C579" s="3" t="s">
        <v>1225</v>
      </c>
      <c r="D579" s="4">
        <v>8200</v>
      </c>
      <c r="E579" s="4">
        <v>1546</v>
      </c>
      <c r="F579" s="5">
        <f t="shared" si="74"/>
        <v>0.18853658536585366</v>
      </c>
      <c r="G579" t="s">
        <v>98</v>
      </c>
      <c r="H579">
        <v>37</v>
      </c>
      <c r="I579" s="4">
        <f t="shared" si="73"/>
        <v>41.783783783783782</v>
      </c>
      <c r="J579" t="s">
        <v>37</v>
      </c>
      <c r="K579" t="s">
        <v>38</v>
      </c>
      <c r="L579">
        <v>1299823200</v>
      </c>
      <c r="M579" s="9">
        <f t="shared" si="72"/>
        <v>40613.25</v>
      </c>
      <c r="N579" s="14">
        <f t="shared" ref="N579:N642" si="76">MONTH(M579)</f>
        <v>3</v>
      </c>
      <c r="O579" s="14" t="s">
        <v>84</v>
      </c>
      <c r="P579" s="14">
        <f t="shared" ref="P579:P642" si="77">YEAR(M579)</f>
        <v>2011</v>
      </c>
      <c r="Q579">
        <v>1302066000</v>
      </c>
      <c r="R579" s="12">
        <f t="shared" si="75"/>
        <v>40639.208333333336</v>
      </c>
      <c r="S579">
        <f t="shared" ref="S579:S642" si="78">MONTH(R579)</f>
        <v>4</v>
      </c>
      <c r="T579" t="s">
        <v>85</v>
      </c>
      <c r="U579">
        <f t="shared" ref="U579:U642" si="79">YEAR(R579)</f>
        <v>2011</v>
      </c>
      <c r="V579" t="b">
        <v>0</v>
      </c>
      <c r="W579" t="b">
        <v>0</v>
      </c>
      <c r="X579" t="s">
        <v>185</v>
      </c>
      <c r="Y579" t="str" cm="1">
        <f t="array" ref="Y579:Z579">_xlfn.TEXTSPLIT(X579, "/")</f>
        <v>music</v>
      </c>
      <c r="Z579" t="str">
        <v>jazz</v>
      </c>
    </row>
    <row r="580" spans="1:26" ht="15.6" x14ac:dyDescent="0.3">
      <c r="A580">
        <v>578</v>
      </c>
      <c r="B580" t="s">
        <v>1226</v>
      </c>
      <c r="C580" s="3" t="s">
        <v>1227</v>
      </c>
      <c r="D580" s="4">
        <v>96500</v>
      </c>
      <c r="E580" s="4">
        <v>16168</v>
      </c>
      <c r="F580" s="5">
        <f t="shared" si="74"/>
        <v>0.1675440414507772</v>
      </c>
      <c r="G580" t="s">
        <v>28</v>
      </c>
      <c r="H580">
        <v>245</v>
      </c>
      <c r="I580" s="4">
        <f t="shared" si="73"/>
        <v>65.991836734693877</v>
      </c>
      <c r="J580" t="s">
        <v>37</v>
      </c>
      <c r="K580" t="s">
        <v>38</v>
      </c>
      <c r="L580">
        <v>1322719200</v>
      </c>
      <c r="M580" s="9">
        <f t="shared" ref="M580:M637" si="80">(((L580/60)/60)/24)+DATE(1970,1,1)</f>
        <v>40878.25</v>
      </c>
      <c r="N580" s="14">
        <f t="shared" si="76"/>
        <v>12</v>
      </c>
      <c r="O580" s="14" t="s">
        <v>32</v>
      </c>
      <c r="P580" s="14">
        <f t="shared" si="77"/>
        <v>2011</v>
      </c>
      <c r="Q580">
        <v>1322978400</v>
      </c>
      <c r="R580" s="12">
        <f t="shared" si="75"/>
        <v>40881.25</v>
      </c>
      <c r="S580">
        <f t="shared" si="78"/>
        <v>12</v>
      </c>
      <c r="T580" t="s">
        <v>32</v>
      </c>
      <c r="U580">
        <f t="shared" si="79"/>
        <v>2011</v>
      </c>
      <c r="V580" t="b">
        <v>0</v>
      </c>
      <c r="W580" t="b">
        <v>0</v>
      </c>
      <c r="X580" t="s">
        <v>500</v>
      </c>
      <c r="Y580" t="str" cm="1">
        <f t="array" ref="Y580:Z580">_xlfn.TEXTSPLIT(X580, "/")</f>
        <v>film &amp; video</v>
      </c>
      <c r="Z580" t="str">
        <v>science fiction</v>
      </c>
    </row>
    <row r="581" spans="1:26" ht="15.6" x14ac:dyDescent="0.3">
      <c r="A581">
        <v>579</v>
      </c>
      <c r="B581" t="s">
        <v>1228</v>
      </c>
      <c r="C581" s="3" t="s">
        <v>1229</v>
      </c>
      <c r="D581" s="4">
        <v>6200</v>
      </c>
      <c r="E581" s="4">
        <v>6269</v>
      </c>
      <c r="F581" s="5">
        <f t="shared" si="74"/>
        <v>1.0111290322580646</v>
      </c>
      <c r="G581" t="s">
        <v>36</v>
      </c>
      <c r="H581">
        <v>87</v>
      </c>
      <c r="I581" s="4">
        <f t="shared" si="73"/>
        <v>72.05747126436782</v>
      </c>
      <c r="J581" t="s">
        <v>37</v>
      </c>
      <c r="K581" t="s">
        <v>38</v>
      </c>
      <c r="L581">
        <v>1312693200</v>
      </c>
      <c r="M581" s="9">
        <f t="shared" si="80"/>
        <v>40762.208333333336</v>
      </c>
      <c r="N581" s="14">
        <f t="shared" si="76"/>
        <v>8</v>
      </c>
      <c r="O581" s="14" t="s">
        <v>39</v>
      </c>
      <c r="P581" s="14">
        <f t="shared" si="77"/>
        <v>2011</v>
      </c>
      <c r="Q581">
        <v>1313730000</v>
      </c>
      <c r="R581" s="12">
        <f t="shared" si="75"/>
        <v>40774.208333333336</v>
      </c>
      <c r="S581">
        <f t="shared" si="78"/>
        <v>8</v>
      </c>
      <c r="T581" t="s">
        <v>39</v>
      </c>
      <c r="U581">
        <f t="shared" si="79"/>
        <v>2011</v>
      </c>
      <c r="V581" t="b">
        <v>0</v>
      </c>
      <c r="W581" t="b">
        <v>0</v>
      </c>
      <c r="X581" t="s">
        <v>185</v>
      </c>
      <c r="Y581" t="str" cm="1">
        <f t="array" ref="Y581:Z581">_xlfn.TEXTSPLIT(X581, "/")</f>
        <v>music</v>
      </c>
      <c r="Z581" t="str">
        <v>jazz</v>
      </c>
    </row>
    <row r="582" spans="1:26" ht="15.6" x14ac:dyDescent="0.3">
      <c r="A582">
        <v>580</v>
      </c>
      <c r="B582" t="s">
        <v>582</v>
      </c>
      <c r="C582" s="3" t="s">
        <v>1230</v>
      </c>
      <c r="D582" s="4">
        <v>43800</v>
      </c>
      <c r="E582" s="4">
        <v>149578</v>
      </c>
      <c r="F582" s="5">
        <f t="shared" si="74"/>
        <v>3.4150228310502282</v>
      </c>
      <c r="G582" t="s">
        <v>36</v>
      </c>
      <c r="H582">
        <v>3116</v>
      </c>
      <c r="I582" s="4">
        <f t="shared" si="73"/>
        <v>48.003209242618745</v>
      </c>
      <c r="J582" t="s">
        <v>37</v>
      </c>
      <c r="K582" t="s">
        <v>38</v>
      </c>
      <c r="L582">
        <v>1393394400</v>
      </c>
      <c r="M582" s="9">
        <f t="shared" si="80"/>
        <v>41696.25</v>
      </c>
      <c r="N582" s="14">
        <f t="shared" si="76"/>
        <v>2</v>
      </c>
      <c r="O582" s="14" t="s">
        <v>91</v>
      </c>
      <c r="P582" s="14">
        <f t="shared" si="77"/>
        <v>2014</v>
      </c>
      <c r="Q582">
        <v>1394085600</v>
      </c>
      <c r="R582" s="12">
        <f t="shared" si="75"/>
        <v>41704.25</v>
      </c>
      <c r="S582">
        <f t="shared" si="78"/>
        <v>3</v>
      </c>
      <c r="T582" t="s">
        <v>84</v>
      </c>
      <c r="U582">
        <f t="shared" si="79"/>
        <v>2014</v>
      </c>
      <c r="V582" t="b">
        <v>0</v>
      </c>
      <c r="W582" t="b">
        <v>0</v>
      </c>
      <c r="X582" t="s">
        <v>52</v>
      </c>
      <c r="Y582" t="str" cm="1">
        <f t="array" ref="Y582:Z582">_xlfn.TEXTSPLIT(X582, "/")</f>
        <v>theater</v>
      </c>
      <c r="Z582" t="str">
        <v>plays</v>
      </c>
    </row>
    <row r="583" spans="1:26" ht="15.6" x14ac:dyDescent="0.3">
      <c r="A583">
        <v>581</v>
      </c>
      <c r="B583" t="s">
        <v>1231</v>
      </c>
      <c r="C583" s="3" t="s">
        <v>1232</v>
      </c>
      <c r="D583" s="4">
        <v>6000</v>
      </c>
      <c r="E583" s="4">
        <v>3841</v>
      </c>
      <c r="F583" s="5">
        <f t="shared" si="74"/>
        <v>0.64016666666666666</v>
      </c>
      <c r="G583" t="s">
        <v>28</v>
      </c>
      <c r="H583">
        <v>71</v>
      </c>
      <c r="I583" s="4">
        <f t="shared" si="73"/>
        <v>54.098591549295776</v>
      </c>
      <c r="J583" t="s">
        <v>37</v>
      </c>
      <c r="K583" t="s">
        <v>38</v>
      </c>
      <c r="L583">
        <v>1304053200</v>
      </c>
      <c r="M583" s="9">
        <f t="shared" si="80"/>
        <v>40662.208333333336</v>
      </c>
      <c r="N583" s="14">
        <f t="shared" si="76"/>
        <v>4</v>
      </c>
      <c r="O583" s="14" t="s">
        <v>85</v>
      </c>
      <c r="P583" s="14">
        <f t="shared" si="77"/>
        <v>2011</v>
      </c>
      <c r="Q583">
        <v>1305349200</v>
      </c>
      <c r="R583" s="12">
        <f t="shared" si="75"/>
        <v>40677.208333333336</v>
      </c>
      <c r="S583">
        <f t="shared" si="78"/>
        <v>5</v>
      </c>
      <c r="T583" t="s">
        <v>114</v>
      </c>
      <c r="U583">
        <f t="shared" si="79"/>
        <v>2011</v>
      </c>
      <c r="V583" t="b">
        <v>0</v>
      </c>
      <c r="W583" t="b">
        <v>0</v>
      </c>
      <c r="X583" t="s">
        <v>45</v>
      </c>
      <c r="Y583" t="str" cm="1">
        <f t="array" ref="Y583:Z583">_xlfn.TEXTSPLIT(X583, "/")</f>
        <v>technology</v>
      </c>
      <c r="Z583" t="str">
        <v>web</v>
      </c>
    </row>
    <row r="584" spans="1:26" ht="15.6" x14ac:dyDescent="0.3">
      <c r="A584">
        <v>582</v>
      </c>
      <c r="B584" t="s">
        <v>1233</v>
      </c>
      <c r="C584" s="3" t="s">
        <v>1234</v>
      </c>
      <c r="D584" s="4">
        <v>8700</v>
      </c>
      <c r="E584" s="4">
        <v>4531</v>
      </c>
      <c r="F584" s="5">
        <f t="shared" si="74"/>
        <v>0.5208045977011494</v>
      </c>
      <c r="G584" t="s">
        <v>28</v>
      </c>
      <c r="H584">
        <v>42</v>
      </c>
      <c r="I584" s="4">
        <f t="shared" ref="I584:I647" si="81">IFERROR(E584/H584,0)</f>
        <v>107.88095238095238</v>
      </c>
      <c r="J584" t="s">
        <v>37</v>
      </c>
      <c r="K584" t="s">
        <v>38</v>
      </c>
      <c r="L584">
        <v>1433912400</v>
      </c>
      <c r="M584" s="9">
        <f t="shared" si="80"/>
        <v>42165.208333333328</v>
      </c>
      <c r="N584" s="14">
        <f t="shared" si="76"/>
        <v>6</v>
      </c>
      <c r="O584" s="14" t="s">
        <v>80</v>
      </c>
      <c r="P584" s="14">
        <f t="shared" si="77"/>
        <v>2015</v>
      </c>
      <c r="Q584">
        <v>1434344400</v>
      </c>
      <c r="R584" s="12">
        <f t="shared" si="75"/>
        <v>42170.208333333328</v>
      </c>
      <c r="S584">
        <f t="shared" si="78"/>
        <v>6</v>
      </c>
      <c r="T584" t="s">
        <v>80</v>
      </c>
      <c r="U584">
        <f t="shared" si="79"/>
        <v>2015</v>
      </c>
      <c r="V584" t="b">
        <v>0</v>
      </c>
      <c r="W584" t="b">
        <v>1</v>
      </c>
      <c r="X584" t="s">
        <v>115</v>
      </c>
      <c r="Y584" t="str" cm="1">
        <f t="array" ref="Y584:Z584">_xlfn.TEXTSPLIT(X584, "/")</f>
        <v>games</v>
      </c>
      <c r="Z584" t="str">
        <v>video games</v>
      </c>
    </row>
    <row r="585" spans="1:26" ht="31.2" x14ac:dyDescent="0.3">
      <c r="A585">
        <v>583</v>
      </c>
      <c r="B585" t="s">
        <v>1235</v>
      </c>
      <c r="C585" s="3" t="s">
        <v>1236</v>
      </c>
      <c r="D585" s="4">
        <v>18900</v>
      </c>
      <c r="E585" s="4">
        <v>60934</v>
      </c>
      <c r="F585" s="5">
        <f t="shared" si="74"/>
        <v>3.2240211640211642</v>
      </c>
      <c r="G585" t="s">
        <v>36</v>
      </c>
      <c r="H585">
        <v>909</v>
      </c>
      <c r="I585" s="4">
        <f t="shared" si="81"/>
        <v>67.034103410341032</v>
      </c>
      <c r="J585" t="s">
        <v>37</v>
      </c>
      <c r="K585" t="s">
        <v>38</v>
      </c>
      <c r="L585">
        <v>1329717600</v>
      </c>
      <c r="M585" s="9">
        <f t="shared" si="80"/>
        <v>40959.25</v>
      </c>
      <c r="N585" s="14">
        <f t="shared" si="76"/>
        <v>2</v>
      </c>
      <c r="O585" s="14" t="s">
        <v>91</v>
      </c>
      <c r="P585" s="14">
        <f t="shared" si="77"/>
        <v>2012</v>
      </c>
      <c r="Q585">
        <v>1331186400</v>
      </c>
      <c r="R585" s="12">
        <f t="shared" si="75"/>
        <v>40976.25</v>
      </c>
      <c r="S585">
        <f t="shared" si="78"/>
        <v>3</v>
      </c>
      <c r="T585" t="s">
        <v>84</v>
      </c>
      <c r="U585">
        <f t="shared" si="79"/>
        <v>2012</v>
      </c>
      <c r="V585" t="b">
        <v>0</v>
      </c>
      <c r="W585" t="b">
        <v>0</v>
      </c>
      <c r="X585" t="s">
        <v>61</v>
      </c>
      <c r="Y585" t="str" cm="1">
        <f t="array" ref="Y585:Z585">_xlfn.TEXTSPLIT(X585, "/")</f>
        <v>film &amp; video</v>
      </c>
      <c r="Z585" t="str">
        <v>documentary</v>
      </c>
    </row>
    <row r="586" spans="1:26" ht="31.2" x14ac:dyDescent="0.3">
      <c r="A586">
        <v>584</v>
      </c>
      <c r="B586" t="s">
        <v>64</v>
      </c>
      <c r="C586" s="3" t="s">
        <v>1237</v>
      </c>
      <c r="D586" s="4">
        <v>86400</v>
      </c>
      <c r="E586" s="4">
        <v>103255</v>
      </c>
      <c r="F586" s="5">
        <f t="shared" si="74"/>
        <v>1.1950810185185186</v>
      </c>
      <c r="G586" t="s">
        <v>36</v>
      </c>
      <c r="H586">
        <v>1613</v>
      </c>
      <c r="I586" s="4">
        <f t="shared" si="81"/>
        <v>64.01425914445133</v>
      </c>
      <c r="J586" t="s">
        <v>37</v>
      </c>
      <c r="K586" t="s">
        <v>38</v>
      </c>
      <c r="L586">
        <v>1335330000</v>
      </c>
      <c r="M586" s="9">
        <f t="shared" si="80"/>
        <v>41024.208333333336</v>
      </c>
      <c r="N586" s="14">
        <f t="shared" si="76"/>
        <v>4</v>
      </c>
      <c r="O586" s="14" t="s">
        <v>85</v>
      </c>
      <c r="P586" s="14">
        <f t="shared" si="77"/>
        <v>2012</v>
      </c>
      <c r="Q586">
        <v>1336539600</v>
      </c>
      <c r="R586" s="12">
        <f t="shared" si="75"/>
        <v>41038.208333333336</v>
      </c>
      <c r="S586">
        <f t="shared" si="78"/>
        <v>5</v>
      </c>
      <c r="T586" t="s">
        <v>114</v>
      </c>
      <c r="U586">
        <f t="shared" si="79"/>
        <v>2012</v>
      </c>
      <c r="V586" t="b">
        <v>0</v>
      </c>
      <c r="W586" t="b">
        <v>0</v>
      </c>
      <c r="X586" t="s">
        <v>45</v>
      </c>
      <c r="Y586" t="str" cm="1">
        <f t="array" ref="Y586:Z586">_xlfn.TEXTSPLIT(X586, "/")</f>
        <v>technology</v>
      </c>
      <c r="Z586" t="str">
        <v>web</v>
      </c>
    </row>
    <row r="587" spans="1:26" ht="15.6" x14ac:dyDescent="0.3">
      <c r="A587">
        <v>585</v>
      </c>
      <c r="B587" t="s">
        <v>1238</v>
      </c>
      <c r="C587" s="3" t="s">
        <v>1239</v>
      </c>
      <c r="D587" s="4">
        <v>8900</v>
      </c>
      <c r="E587" s="4">
        <v>13065</v>
      </c>
      <c r="F587" s="5">
        <f t="shared" si="74"/>
        <v>1.4679775280898877</v>
      </c>
      <c r="G587" t="s">
        <v>36</v>
      </c>
      <c r="H587">
        <v>136</v>
      </c>
      <c r="I587" s="4">
        <f t="shared" si="81"/>
        <v>96.066176470588232</v>
      </c>
      <c r="J587" t="s">
        <v>37</v>
      </c>
      <c r="K587" t="s">
        <v>38</v>
      </c>
      <c r="L587">
        <v>1268888400</v>
      </c>
      <c r="M587" s="9">
        <f t="shared" si="80"/>
        <v>40255.208333333336</v>
      </c>
      <c r="N587" s="14">
        <f t="shared" si="76"/>
        <v>3</v>
      </c>
      <c r="O587" s="14" t="s">
        <v>84</v>
      </c>
      <c r="P587" s="14">
        <f t="shared" si="77"/>
        <v>2010</v>
      </c>
      <c r="Q587">
        <v>1269752400</v>
      </c>
      <c r="R587" s="12">
        <f t="shared" si="75"/>
        <v>40265.208333333336</v>
      </c>
      <c r="S587">
        <f t="shared" si="78"/>
        <v>3</v>
      </c>
      <c r="T587" t="s">
        <v>84</v>
      </c>
      <c r="U587">
        <f t="shared" si="79"/>
        <v>2010</v>
      </c>
      <c r="V587" t="b">
        <v>0</v>
      </c>
      <c r="W587" t="b">
        <v>0</v>
      </c>
      <c r="X587" t="s">
        <v>232</v>
      </c>
      <c r="Y587" t="str" cm="1">
        <f t="array" ref="Y587:Z587">_xlfn.TEXTSPLIT(X587, "/")</f>
        <v>publishing</v>
      </c>
      <c r="Z587" t="str">
        <v>translations</v>
      </c>
    </row>
    <row r="588" spans="1:26" ht="31.2" x14ac:dyDescent="0.3">
      <c r="A588">
        <v>586</v>
      </c>
      <c r="B588" t="s">
        <v>1240</v>
      </c>
      <c r="C588" s="3" t="s">
        <v>1241</v>
      </c>
      <c r="D588" s="4">
        <v>700</v>
      </c>
      <c r="E588" s="4">
        <v>6654</v>
      </c>
      <c r="F588" s="5">
        <f t="shared" si="74"/>
        <v>9.5057142857142853</v>
      </c>
      <c r="G588" t="s">
        <v>36</v>
      </c>
      <c r="H588">
        <v>130</v>
      </c>
      <c r="I588" s="4">
        <f t="shared" si="81"/>
        <v>51.184615384615384</v>
      </c>
      <c r="J588" t="s">
        <v>37</v>
      </c>
      <c r="K588" t="s">
        <v>38</v>
      </c>
      <c r="L588">
        <v>1289973600</v>
      </c>
      <c r="M588" s="9">
        <f t="shared" si="80"/>
        <v>40499.25</v>
      </c>
      <c r="N588" s="14">
        <f t="shared" si="76"/>
        <v>11</v>
      </c>
      <c r="O588" s="14" t="s">
        <v>31</v>
      </c>
      <c r="P588" s="14">
        <f t="shared" si="77"/>
        <v>2010</v>
      </c>
      <c r="Q588">
        <v>1291615200</v>
      </c>
      <c r="R588" s="12">
        <f t="shared" si="75"/>
        <v>40518.25</v>
      </c>
      <c r="S588">
        <f t="shared" si="78"/>
        <v>12</v>
      </c>
      <c r="T588" t="s">
        <v>32</v>
      </c>
      <c r="U588">
        <f t="shared" si="79"/>
        <v>2010</v>
      </c>
      <c r="V588" t="b">
        <v>0</v>
      </c>
      <c r="W588" t="b">
        <v>0</v>
      </c>
      <c r="X588" t="s">
        <v>40</v>
      </c>
      <c r="Y588" t="str" cm="1">
        <f t="array" ref="Y588:Z588">_xlfn.TEXTSPLIT(X588, "/")</f>
        <v>music</v>
      </c>
      <c r="Z588" t="str">
        <v>rock</v>
      </c>
    </row>
    <row r="589" spans="1:26" ht="15.6" x14ac:dyDescent="0.3">
      <c r="A589">
        <v>587</v>
      </c>
      <c r="B589" t="s">
        <v>1242</v>
      </c>
      <c r="C589" s="3" t="s">
        <v>1243</v>
      </c>
      <c r="D589" s="4">
        <v>9400</v>
      </c>
      <c r="E589" s="4">
        <v>6852</v>
      </c>
      <c r="F589" s="5">
        <f t="shared" si="74"/>
        <v>0.72893617021276591</v>
      </c>
      <c r="G589" t="s">
        <v>28</v>
      </c>
      <c r="H589">
        <v>156</v>
      </c>
      <c r="I589" s="4">
        <f t="shared" si="81"/>
        <v>43.92307692307692</v>
      </c>
      <c r="J589" t="s">
        <v>29</v>
      </c>
      <c r="K589" t="s">
        <v>30</v>
      </c>
      <c r="L589">
        <v>1547877600</v>
      </c>
      <c r="M589" s="9">
        <f t="shared" si="80"/>
        <v>43484.25</v>
      </c>
      <c r="N589" s="14">
        <f t="shared" si="76"/>
        <v>1</v>
      </c>
      <c r="O589" s="14" t="s">
        <v>51</v>
      </c>
      <c r="P589" s="14">
        <f t="shared" si="77"/>
        <v>2019</v>
      </c>
      <c r="Q589">
        <v>1552366800</v>
      </c>
      <c r="R589" s="12">
        <f t="shared" si="75"/>
        <v>43536.208333333328</v>
      </c>
      <c r="S589">
        <f t="shared" si="78"/>
        <v>3</v>
      </c>
      <c r="T589" t="s">
        <v>84</v>
      </c>
      <c r="U589">
        <f t="shared" si="79"/>
        <v>2019</v>
      </c>
      <c r="V589" t="b">
        <v>0</v>
      </c>
      <c r="W589" t="b">
        <v>1</v>
      </c>
      <c r="X589" t="s">
        <v>33</v>
      </c>
      <c r="Y589" t="str" cm="1">
        <f t="array" ref="Y589:Z589">_xlfn.TEXTSPLIT(X589, "/")</f>
        <v>food</v>
      </c>
      <c r="Z589" t="str">
        <v>food trucks</v>
      </c>
    </row>
    <row r="590" spans="1:26" ht="15.6" x14ac:dyDescent="0.3">
      <c r="A590">
        <v>588</v>
      </c>
      <c r="B590" t="s">
        <v>1244</v>
      </c>
      <c r="C590" s="3" t="s">
        <v>1245</v>
      </c>
      <c r="D590" s="4">
        <v>157600</v>
      </c>
      <c r="E590" s="4">
        <v>124517</v>
      </c>
      <c r="F590" s="5">
        <f t="shared" si="74"/>
        <v>0.7900824873096447</v>
      </c>
      <c r="G590" t="s">
        <v>28</v>
      </c>
      <c r="H590">
        <v>1368</v>
      </c>
      <c r="I590" s="4">
        <f t="shared" si="81"/>
        <v>91.021198830409361</v>
      </c>
      <c r="J590" t="s">
        <v>59</v>
      </c>
      <c r="K590" t="s">
        <v>60</v>
      </c>
      <c r="L590">
        <v>1269493200</v>
      </c>
      <c r="M590" s="9">
        <f t="shared" si="80"/>
        <v>40262.208333333336</v>
      </c>
      <c r="N590" s="14">
        <f t="shared" si="76"/>
        <v>3</v>
      </c>
      <c r="O590" s="14" t="s">
        <v>84</v>
      </c>
      <c r="P590" s="14">
        <f t="shared" si="77"/>
        <v>2010</v>
      </c>
      <c r="Q590">
        <v>1272171600</v>
      </c>
      <c r="R590" s="12">
        <f t="shared" si="75"/>
        <v>40293.208333333336</v>
      </c>
      <c r="S590">
        <f t="shared" si="78"/>
        <v>4</v>
      </c>
      <c r="T590" t="s">
        <v>85</v>
      </c>
      <c r="U590">
        <f t="shared" si="79"/>
        <v>2010</v>
      </c>
      <c r="V590" t="b">
        <v>0</v>
      </c>
      <c r="W590" t="b">
        <v>0</v>
      </c>
      <c r="X590" t="s">
        <v>52</v>
      </c>
      <c r="Y590" t="str" cm="1">
        <f t="array" ref="Y590:Z590">_xlfn.TEXTSPLIT(X590, "/")</f>
        <v>theater</v>
      </c>
      <c r="Z590" t="str">
        <v>plays</v>
      </c>
    </row>
    <row r="591" spans="1:26" ht="15.6" x14ac:dyDescent="0.3">
      <c r="A591">
        <v>589</v>
      </c>
      <c r="B591" t="s">
        <v>1246</v>
      </c>
      <c r="C591" s="3" t="s">
        <v>1247</v>
      </c>
      <c r="D591" s="4">
        <v>7900</v>
      </c>
      <c r="E591" s="4">
        <v>5113</v>
      </c>
      <c r="F591" s="5">
        <f t="shared" si="74"/>
        <v>0.64721518987341775</v>
      </c>
      <c r="G591" t="s">
        <v>28</v>
      </c>
      <c r="H591">
        <v>102</v>
      </c>
      <c r="I591" s="4">
        <f t="shared" si="81"/>
        <v>50.127450980392155</v>
      </c>
      <c r="J591" t="s">
        <v>37</v>
      </c>
      <c r="K591" t="s">
        <v>38</v>
      </c>
      <c r="L591">
        <v>1436072400</v>
      </c>
      <c r="M591" s="9">
        <f t="shared" si="80"/>
        <v>42190.208333333328</v>
      </c>
      <c r="N591" s="14">
        <f t="shared" si="76"/>
        <v>7</v>
      </c>
      <c r="O591" s="14" t="s">
        <v>103</v>
      </c>
      <c r="P591" s="14">
        <f t="shared" si="77"/>
        <v>2015</v>
      </c>
      <c r="Q591">
        <v>1436677200</v>
      </c>
      <c r="R591" s="12">
        <f t="shared" si="75"/>
        <v>42197.208333333328</v>
      </c>
      <c r="S591">
        <f t="shared" si="78"/>
        <v>7</v>
      </c>
      <c r="T591" t="s">
        <v>103</v>
      </c>
      <c r="U591">
        <f t="shared" si="79"/>
        <v>2015</v>
      </c>
      <c r="V591" t="b">
        <v>0</v>
      </c>
      <c r="W591" t="b">
        <v>0</v>
      </c>
      <c r="X591" t="s">
        <v>61</v>
      </c>
      <c r="Y591" t="str" cm="1">
        <f t="array" ref="Y591:Z591">_xlfn.TEXTSPLIT(X591, "/")</f>
        <v>film &amp; video</v>
      </c>
      <c r="Z591" t="str">
        <v>documentary</v>
      </c>
    </row>
    <row r="592" spans="1:26" ht="31.2" x14ac:dyDescent="0.3">
      <c r="A592">
        <v>590</v>
      </c>
      <c r="B592" t="s">
        <v>1248</v>
      </c>
      <c r="C592" s="3" t="s">
        <v>1249</v>
      </c>
      <c r="D592" s="4">
        <v>7100</v>
      </c>
      <c r="E592" s="4">
        <v>5824</v>
      </c>
      <c r="F592" s="5">
        <f t="shared" si="74"/>
        <v>0.82028169014084507</v>
      </c>
      <c r="G592" t="s">
        <v>28</v>
      </c>
      <c r="H592">
        <v>86</v>
      </c>
      <c r="I592" s="4">
        <f t="shared" si="81"/>
        <v>67.720930232558146</v>
      </c>
      <c r="J592" t="s">
        <v>43</v>
      </c>
      <c r="K592" t="s">
        <v>44</v>
      </c>
      <c r="L592">
        <v>1419141600</v>
      </c>
      <c r="M592" s="9">
        <f t="shared" si="80"/>
        <v>41994.25</v>
      </c>
      <c r="N592" s="14">
        <f t="shared" si="76"/>
        <v>12</v>
      </c>
      <c r="O592" s="14" t="s">
        <v>32</v>
      </c>
      <c r="P592" s="14">
        <f t="shared" si="77"/>
        <v>2014</v>
      </c>
      <c r="Q592">
        <v>1420092000</v>
      </c>
      <c r="R592" s="12">
        <f t="shared" si="75"/>
        <v>42005.25</v>
      </c>
      <c r="S592">
        <f t="shared" si="78"/>
        <v>1</v>
      </c>
      <c r="T592" t="s">
        <v>51</v>
      </c>
      <c r="U592">
        <f t="shared" si="79"/>
        <v>2015</v>
      </c>
      <c r="V592" t="b">
        <v>0</v>
      </c>
      <c r="W592" t="b">
        <v>0</v>
      </c>
      <c r="X592" t="s">
        <v>159</v>
      </c>
      <c r="Y592" t="str" cm="1">
        <f t="array" ref="Y592:Z592">_xlfn.TEXTSPLIT(X592, "/")</f>
        <v>publishing</v>
      </c>
      <c r="Z592" t="str">
        <v>radio &amp; podcasts</v>
      </c>
    </row>
    <row r="593" spans="1:26" ht="15.6" x14ac:dyDescent="0.3">
      <c r="A593">
        <v>591</v>
      </c>
      <c r="B593" t="s">
        <v>1250</v>
      </c>
      <c r="C593" s="3" t="s">
        <v>1251</v>
      </c>
      <c r="D593" s="4">
        <v>600</v>
      </c>
      <c r="E593" s="4">
        <v>6226</v>
      </c>
      <c r="F593" s="5">
        <f t="shared" si="74"/>
        <v>10.376666666666667</v>
      </c>
      <c r="G593" t="s">
        <v>36</v>
      </c>
      <c r="H593">
        <v>102</v>
      </c>
      <c r="I593" s="4">
        <f t="shared" si="81"/>
        <v>61.03921568627451</v>
      </c>
      <c r="J593" t="s">
        <v>37</v>
      </c>
      <c r="K593" t="s">
        <v>38</v>
      </c>
      <c r="L593">
        <v>1279083600</v>
      </c>
      <c r="M593" s="9">
        <f t="shared" si="80"/>
        <v>40373.208333333336</v>
      </c>
      <c r="N593" s="14">
        <f t="shared" si="76"/>
        <v>7</v>
      </c>
      <c r="O593" s="14" t="s">
        <v>103</v>
      </c>
      <c r="P593" s="14">
        <f t="shared" si="77"/>
        <v>2010</v>
      </c>
      <c r="Q593">
        <v>1279947600</v>
      </c>
      <c r="R593" s="12">
        <f t="shared" si="75"/>
        <v>40383.208333333336</v>
      </c>
      <c r="S593">
        <f t="shared" si="78"/>
        <v>7</v>
      </c>
      <c r="T593" t="s">
        <v>103</v>
      </c>
      <c r="U593">
        <f t="shared" si="79"/>
        <v>2010</v>
      </c>
      <c r="V593" t="b">
        <v>0</v>
      </c>
      <c r="W593" t="b">
        <v>0</v>
      </c>
      <c r="X593" t="s">
        <v>115</v>
      </c>
      <c r="Y593" t="str" cm="1">
        <f t="array" ref="Y593:Z593">_xlfn.TEXTSPLIT(X593, "/")</f>
        <v>games</v>
      </c>
      <c r="Z593" t="str">
        <v>video games</v>
      </c>
    </row>
    <row r="594" spans="1:26" ht="31.2" x14ac:dyDescent="0.3">
      <c r="A594">
        <v>592</v>
      </c>
      <c r="B594" t="s">
        <v>1252</v>
      </c>
      <c r="C594" s="3" t="s">
        <v>1253</v>
      </c>
      <c r="D594" s="4">
        <v>156800</v>
      </c>
      <c r="E594" s="4">
        <v>20243</v>
      </c>
      <c r="F594" s="5">
        <f t="shared" si="74"/>
        <v>0.12910076530612244</v>
      </c>
      <c r="G594" t="s">
        <v>28</v>
      </c>
      <c r="H594">
        <v>253</v>
      </c>
      <c r="I594" s="4">
        <f t="shared" si="81"/>
        <v>80.011857707509876</v>
      </c>
      <c r="J594" t="s">
        <v>37</v>
      </c>
      <c r="K594" t="s">
        <v>38</v>
      </c>
      <c r="L594">
        <v>1401426000</v>
      </c>
      <c r="M594" s="9">
        <f t="shared" si="80"/>
        <v>41789.208333333336</v>
      </c>
      <c r="N594" s="14">
        <f t="shared" si="76"/>
        <v>5</v>
      </c>
      <c r="O594" s="14" t="s">
        <v>114</v>
      </c>
      <c r="P594" s="14">
        <f t="shared" si="77"/>
        <v>2014</v>
      </c>
      <c r="Q594">
        <v>1402203600</v>
      </c>
      <c r="R594" s="12">
        <f t="shared" si="75"/>
        <v>41798.208333333336</v>
      </c>
      <c r="S594">
        <f t="shared" si="78"/>
        <v>6</v>
      </c>
      <c r="T594" t="s">
        <v>80</v>
      </c>
      <c r="U594">
        <f t="shared" si="79"/>
        <v>2014</v>
      </c>
      <c r="V594" t="b">
        <v>0</v>
      </c>
      <c r="W594" t="b">
        <v>0</v>
      </c>
      <c r="X594" t="s">
        <v>52</v>
      </c>
      <c r="Y594" t="str" cm="1">
        <f t="array" ref="Y594:Z594">_xlfn.TEXTSPLIT(X594, "/")</f>
        <v>theater</v>
      </c>
      <c r="Z594" t="str">
        <v>plays</v>
      </c>
    </row>
    <row r="595" spans="1:26" ht="31.2" x14ac:dyDescent="0.3">
      <c r="A595">
        <v>593</v>
      </c>
      <c r="B595" t="s">
        <v>1254</v>
      </c>
      <c r="C595" s="3" t="s">
        <v>1255</v>
      </c>
      <c r="D595" s="4">
        <v>121600</v>
      </c>
      <c r="E595" s="4">
        <v>188288</v>
      </c>
      <c r="F595" s="5">
        <f t="shared" si="74"/>
        <v>1.5484210526315789</v>
      </c>
      <c r="G595" t="s">
        <v>36</v>
      </c>
      <c r="H595">
        <v>4006</v>
      </c>
      <c r="I595" s="4">
        <f t="shared" si="81"/>
        <v>47.001497753369947</v>
      </c>
      <c r="J595" t="s">
        <v>37</v>
      </c>
      <c r="K595" t="s">
        <v>38</v>
      </c>
      <c r="L595">
        <v>1395810000</v>
      </c>
      <c r="M595" s="9">
        <f t="shared" si="80"/>
        <v>41724.208333333336</v>
      </c>
      <c r="N595" s="14">
        <f t="shared" si="76"/>
        <v>3</v>
      </c>
      <c r="O595" s="14" t="s">
        <v>84</v>
      </c>
      <c r="P595" s="14">
        <f t="shared" si="77"/>
        <v>2014</v>
      </c>
      <c r="Q595">
        <v>1396933200</v>
      </c>
      <c r="R595" s="12">
        <f t="shared" si="75"/>
        <v>41737.208333333336</v>
      </c>
      <c r="S595">
        <f t="shared" si="78"/>
        <v>4</v>
      </c>
      <c r="T595" t="s">
        <v>85</v>
      </c>
      <c r="U595">
        <f t="shared" si="79"/>
        <v>2014</v>
      </c>
      <c r="V595" t="b">
        <v>0</v>
      </c>
      <c r="W595" t="b">
        <v>0</v>
      </c>
      <c r="X595" t="s">
        <v>95</v>
      </c>
      <c r="Y595" t="str" cm="1">
        <f t="array" ref="Y595:Z595">_xlfn.TEXTSPLIT(X595, "/")</f>
        <v>film &amp; video</v>
      </c>
      <c r="Z595" t="str">
        <v>animation</v>
      </c>
    </row>
    <row r="596" spans="1:26" ht="31.2" x14ac:dyDescent="0.3">
      <c r="A596">
        <v>594</v>
      </c>
      <c r="B596" t="s">
        <v>1256</v>
      </c>
      <c r="C596" s="3" t="s">
        <v>1257</v>
      </c>
      <c r="D596" s="4">
        <v>157300</v>
      </c>
      <c r="E596" s="4">
        <v>11167</v>
      </c>
      <c r="F596" s="5">
        <f t="shared" si="74"/>
        <v>7.0991735537190084E-2</v>
      </c>
      <c r="G596" t="s">
        <v>28</v>
      </c>
      <c r="H596">
        <v>157</v>
      </c>
      <c r="I596" s="4">
        <f t="shared" si="81"/>
        <v>71.127388535031841</v>
      </c>
      <c r="J596" t="s">
        <v>37</v>
      </c>
      <c r="K596" t="s">
        <v>38</v>
      </c>
      <c r="L596">
        <v>1467003600</v>
      </c>
      <c r="M596" s="9">
        <f t="shared" si="80"/>
        <v>42548.208333333328</v>
      </c>
      <c r="N596" s="14">
        <f t="shared" si="76"/>
        <v>6</v>
      </c>
      <c r="O596" s="14" t="s">
        <v>80</v>
      </c>
      <c r="P596" s="14">
        <f t="shared" si="77"/>
        <v>2016</v>
      </c>
      <c r="Q596">
        <v>1467262800</v>
      </c>
      <c r="R596" s="12">
        <f t="shared" si="75"/>
        <v>42551.208333333328</v>
      </c>
      <c r="S596">
        <f t="shared" si="78"/>
        <v>6</v>
      </c>
      <c r="T596" t="s">
        <v>80</v>
      </c>
      <c r="U596">
        <f t="shared" si="79"/>
        <v>2016</v>
      </c>
      <c r="V596" t="b">
        <v>0</v>
      </c>
      <c r="W596" t="b">
        <v>1</v>
      </c>
      <c r="X596" t="s">
        <v>52</v>
      </c>
      <c r="Y596" t="str" cm="1">
        <f t="array" ref="Y596:Z596">_xlfn.TEXTSPLIT(X596, "/")</f>
        <v>theater</v>
      </c>
      <c r="Z596" t="str">
        <v>plays</v>
      </c>
    </row>
    <row r="597" spans="1:26" ht="31.2" x14ac:dyDescent="0.3">
      <c r="A597">
        <v>595</v>
      </c>
      <c r="B597" t="s">
        <v>1258</v>
      </c>
      <c r="C597" s="3" t="s">
        <v>1259</v>
      </c>
      <c r="D597" s="4">
        <v>70300</v>
      </c>
      <c r="E597" s="4">
        <v>146595</v>
      </c>
      <c r="F597" s="5">
        <f t="shared" si="74"/>
        <v>2.0852773826458035</v>
      </c>
      <c r="G597" t="s">
        <v>36</v>
      </c>
      <c r="H597">
        <v>1629</v>
      </c>
      <c r="I597" s="4">
        <f t="shared" si="81"/>
        <v>89.99079189686924</v>
      </c>
      <c r="J597" t="s">
        <v>37</v>
      </c>
      <c r="K597" t="s">
        <v>38</v>
      </c>
      <c r="L597">
        <v>1268715600</v>
      </c>
      <c r="M597" s="9">
        <f t="shared" si="80"/>
        <v>40253.208333333336</v>
      </c>
      <c r="N597" s="14">
        <f t="shared" si="76"/>
        <v>3</v>
      </c>
      <c r="O597" s="14" t="s">
        <v>84</v>
      </c>
      <c r="P597" s="14">
        <f t="shared" si="77"/>
        <v>2010</v>
      </c>
      <c r="Q597">
        <v>1270530000</v>
      </c>
      <c r="R597" s="12">
        <f t="shared" si="75"/>
        <v>40274.208333333336</v>
      </c>
      <c r="S597">
        <f t="shared" si="78"/>
        <v>4</v>
      </c>
      <c r="T597" t="s">
        <v>85</v>
      </c>
      <c r="U597">
        <f t="shared" si="79"/>
        <v>2010</v>
      </c>
      <c r="V597" t="b">
        <v>0</v>
      </c>
      <c r="W597" t="b">
        <v>1</v>
      </c>
      <c r="X597" t="s">
        <v>52</v>
      </c>
      <c r="Y597" t="str" cm="1">
        <f t="array" ref="Y597:Z597">_xlfn.TEXTSPLIT(X597, "/")</f>
        <v>theater</v>
      </c>
      <c r="Z597" t="str">
        <v>plays</v>
      </c>
    </row>
    <row r="598" spans="1:26" ht="15.6" x14ac:dyDescent="0.3">
      <c r="A598">
        <v>596</v>
      </c>
      <c r="B598" t="s">
        <v>1260</v>
      </c>
      <c r="C598" s="3" t="s">
        <v>1261</v>
      </c>
      <c r="D598" s="4">
        <v>7900</v>
      </c>
      <c r="E598" s="4">
        <v>7875</v>
      </c>
      <c r="F598" s="5">
        <f t="shared" si="74"/>
        <v>0.99683544303797467</v>
      </c>
      <c r="G598" t="s">
        <v>28</v>
      </c>
      <c r="H598">
        <v>183</v>
      </c>
      <c r="I598" s="4">
        <f t="shared" si="81"/>
        <v>43.032786885245905</v>
      </c>
      <c r="J598" t="s">
        <v>37</v>
      </c>
      <c r="K598" t="s">
        <v>38</v>
      </c>
      <c r="L598">
        <v>1457157600</v>
      </c>
      <c r="M598" s="9">
        <f t="shared" si="80"/>
        <v>42434.25</v>
      </c>
      <c r="N598" s="14">
        <f t="shared" si="76"/>
        <v>3</v>
      </c>
      <c r="O598" s="14" t="s">
        <v>84</v>
      </c>
      <c r="P598" s="14">
        <f t="shared" si="77"/>
        <v>2016</v>
      </c>
      <c r="Q598">
        <v>1457762400</v>
      </c>
      <c r="R598" s="12">
        <f t="shared" si="75"/>
        <v>42441.25</v>
      </c>
      <c r="S598">
        <f t="shared" si="78"/>
        <v>3</v>
      </c>
      <c r="T598" t="s">
        <v>84</v>
      </c>
      <c r="U598">
        <f t="shared" si="79"/>
        <v>2016</v>
      </c>
      <c r="V598" t="b">
        <v>0</v>
      </c>
      <c r="W598" t="b">
        <v>1</v>
      </c>
      <c r="X598" t="s">
        <v>73</v>
      </c>
      <c r="Y598" t="str" cm="1">
        <f t="array" ref="Y598:Z598">_xlfn.TEXTSPLIT(X598, "/")</f>
        <v>film &amp; video</v>
      </c>
      <c r="Z598" t="str">
        <v>drama</v>
      </c>
    </row>
    <row r="599" spans="1:26" ht="15.6" x14ac:dyDescent="0.3">
      <c r="A599">
        <v>597</v>
      </c>
      <c r="B599" t="s">
        <v>1262</v>
      </c>
      <c r="C599" s="3" t="s">
        <v>1263</v>
      </c>
      <c r="D599" s="4">
        <v>73800</v>
      </c>
      <c r="E599" s="4">
        <v>148779</v>
      </c>
      <c r="F599" s="5">
        <f t="shared" si="74"/>
        <v>2.0159756097560977</v>
      </c>
      <c r="G599" t="s">
        <v>36</v>
      </c>
      <c r="H599">
        <v>2188</v>
      </c>
      <c r="I599" s="4">
        <f t="shared" si="81"/>
        <v>67.997714808043881</v>
      </c>
      <c r="J599" t="s">
        <v>37</v>
      </c>
      <c r="K599" t="s">
        <v>38</v>
      </c>
      <c r="L599">
        <v>1573970400</v>
      </c>
      <c r="M599" s="9">
        <f t="shared" si="80"/>
        <v>43786.25</v>
      </c>
      <c r="N599" s="14">
        <f t="shared" si="76"/>
        <v>11</v>
      </c>
      <c r="O599" s="14" t="s">
        <v>31</v>
      </c>
      <c r="P599" s="14">
        <f t="shared" si="77"/>
        <v>2019</v>
      </c>
      <c r="Q599">
        <v>1575525600</v>
      </c>
      <c r="R599" s="12">
        <f t="shared" si="75"/>
        <v>43804.25</v>
      </c>
      <c r="S599">
        <f t="shared" si="78"/>
        <v>12</v>
      </c>
      <c r="T599" t="s">
        <v>32</v>
      </c>
      <c r="U599">
        <f t="shared" si="79"/>
        <v>2019</v>
      </c>
      <c r="V599" t="b">
        <v>0</v>
      </c>
      <c r="W599" t="b">
        <v>0</v>
      </c>
      <c r="X599" t="s">
        <v>52</v>
      </c>
      <c r="Y599" t="str" cm="1">
        <f t="array" ref="Y599:Z599">_xlfn.TEXTSPLIT(X599, "/")</f>
        <v>theater</v>
      </c>
      <c r="Z599" t="str">
        <v>plays</v>
      </c>
    </row>
    <row r="600" spans="1:26" ht="15.6" x14ac:dyDescent="0.3">
      <c r="A600">
        <v>598</v>
      </c>
      <c r="B600" t="s">
        <v>1264</v>
      </c>
      <c r="C600" s="3" t="s">
        <v>1265</v>
      </c>
      <c r="D600" s="4">
        <v>108500</v>
      </c>
      <c r="E600" s="4">
        <v>175868</v>
      </c>
      <c r="F600" s="5">
        <f t="shared" si="74"/>
        <v>1.6209032258064515</v>
      </c>
      <c r="G600" t="s">
        <v>36</v>
      </c>
      <c r="H600">
        <v>2409</v>
      </c>
      <c r="I600" s="4">
        <f t="shared" si="81"/>
        <v>73.004566210045667</v>
      </c>
      <c r="J600" t="s">
        <v>133</v>
      </c>
      <c r="K600" t="s">
        <v>134</v>
      </c>
      <c r="L600">
        <v>1276578000</v>
      </c>
      <c r="M600" s="9">
        <f t="shared" si="80"/>
        <v>40344.208333333336</v>
      </c>
      <c r="N600" s="14">
        <f t="shared" si="76"/>
        <v>6</v>
      </c>
      <c r="O600" s="14" t="s">
        <v>80</v>
      </c>
      <c r="P600" s="14">
        <f t="shared" si="77"/>
        <v>2010</v>
      </c>
      <c r="Q600">
        <v>1279083600</v>
      </c>
      <c r="R600" s="12">
        <f t="shared" si="75"/>
        <v>40373.208333333336</v>
      </c>
      <c r="S600">
        <f t="shared" si="78"/>
        <v>7</v>
      </c>
      <c r="T600" t="s">
        <v>103</v>
      </c>
      <c r="U600">
        <f t="shared" si="79"/>
        <v>2010</v>
      </c>
      <c r="V600" t="b">
        <v>0</v>
      </c>
      <c r="W600" t="b">
        <v>0</v>
      </c>
      <c r="X600" t="s">
        <v>40</v>
      </c>
      <c r="Y600" t="str" cm="1">
        <f t="array" ref="Y600:Z600">_xlfn.TEXTSPLIT(X600, "/")</f>
        <v>music</v>
      </c>
      <c r="Z600" t="str">
        <v>rock</v>
      </c>
    </row>
    <row r="601" spans="1:26" ht="31.2" x14ac:dyDescent="0.3">
      <c r="A601">
        <v>599</v>
      </c>
      <c r="B601" t="s">
        <v>1266</v>
      </c>
      <c r="C601" s="3" t="s">
        <v>1267</v>
      </c>
      <c r="D601" s="4">
        <v>140300</v>
      </c>
      <c r="E601" s="4">
        <v>5112</v>
      </c>
      <c r="F601" s="5">
        <f t="shared" si="74"/>
        <v>3.6436208125445471E-2</v>
      </c>
      <c r="G601" t="s">
        <v>28</v>
      </c>
      <c r="H601">
        <v>82</v>
      </c>
      <c r="I601" s="4">
        <f t="shared" si="81"/>
        <v>62.341463414634148</v>
      </c>
      <c r="J601" t="s">
        <v>55</v>
      </c>
      <c r="K601" t="s">
        <v>56</v>
      </c>
      <c r="L601">
        <v>1423720800</v>
      </c>
      <c r="M601" s="9">
        <f t="shared" si="80"/>
        <v>42047.25</v>
      </c>
      <c r="N601" s="14">
        <f t="shared" si="76"/>
        <v>2</v>
      </c>
      <c r="O601" s="14" t="s">
        <v>91</v>
      </c>
      <c r="P601" s="14">
        <f t="shared" si="77"/>
        <v>2015</v>
      </c>
      <c r="Q601">
        <v>1424412000</v>
      </c>
      <c r="R601" s="12">
        <f t="shared" si="75"/>
        <v>42055.25</v>
      </c>
      <c r="S601">
        <f t="shared" si="78"/>
        <v>2</v>
      </c>
      <c r="T601" t="s">
        <v>91</v>
      </c>
      <c r="U601">
        <f t="shared" si="79"/>
        <v>2015</v>
      </c>
      <c r="V601" t="b">
        <v>0</v>
      </c>
      <c r="W601" t="b">
        <v>0</v>
      </c>
      <c r="X601" t="s">
        <v>61</v>
      </c>
      <c r="Y601" t="str" cm="1">
        <f t="array" ref="Y601:Z601">_xlfn.TEXTSPLIT(X601, "/")</f>
        <v>film &amp; video</v>
      </c>
      <c r="Z601" t="str">
        <v>documentary</v>
      </c>
    </row>
    <row r="602" spans="1:26" ht="15.6" x14ac:dyDescent="0.3">
      <c r="A602">
        <v>600</v>
      </c>
      <c r="B602" t="s">
        <v>1268</v>
      </c>
      <c r="C602" s="3" t="s">
        <v>1269</v>
      </c>
      <c r="D602" s="4">
        <v>100</v>
      </c>
      <c r="E602" s="4">
        <v>5</v>
      </c>
      <c r="F602" s="5">
        <f t="shared" si="74"/>
        <v>0.05</v>
      </c>
      <c r="G602" t="s">
        <v>28</v>
      </c>
      <c r="H602">
        <v>1</v>
      </c>
      <c r="I602" s="4">
        <f t="shared" si="81"/>
        <v>5</v>
      </c>
      <c r="J602" t="s">
        <v>59</v>
      </c>
      <c r="K602" t="s">
        <v>60</v>
      </c>
      <c r="L602">
        <v>1375160400</v>
      </c>
      <c r="M602" s="9">
        <f t="shared" si="80"/>
        <v>41485.208333333336</v>
      </c>
      <c r="N602" s="14">
        <f t="shared" si="76"/>
        <v>7</v>
      </c>
      <c r="O602" s="14" t="s">
        <v>103</v>
      </c>
      <c r="P602" s="14">
        <f t="shared" si="77"/>
        <v>2013</v>
      </c>
      <c r="Q602">
        <v>1376197200</v>
      </c>
      <c r="R602" s="12">
        <f t="shared" si="75"/>
        <v>41497.208333333336</v>
      </c>
      <c r="S602">
        <f t="shared" si="78"/>
        <v>8</v>
      </c>
      <c r="T602" t="s">
        <v>39</v>
      </c>
      <c r="U602">
        <f t="shared" si="79"/>
        <v>2013</v>
      </c>
      <c r="V602" t="b">
        <v>0</v>
      </c>
      <c r="W602" t="b">
        <v>0</v>
      </c>
      <c r="X602" t="s">
        <v>33</v>
      </c>
      <c r="Y602" t="str" cm="1">
        <f t="array" ref="Y602:Z602">_xlfn.TEXTSPLIT(X602, "/")</f>
        <v>food</v>
      </c>
      <c r="Z602" t="str">
        <v>food trucks</v>
      </c>
    </row>
    <row r="603" spans="1:26" ht="15.6" x14ac:dyDescent="0.3">
      <c r="A603">
        <v>601</v>
      </c>
      <c r="B603" t="s">
        <v>1270</v>
      </c>
      <c r="C603" s="3" t="s">
        <v>1271</v>
      </c>
      <c r="D603" s="4">
        <v>6300</v>
      </c>
      <c r="E603" s="4">
        <v>13018</v>
      </c>
      <c r="F603" s="5">
        <f t="shared" si="74"/>
        <v>2.0663492063492064</v>
      </c>
      <c r="G603" t="s">
        <v>36</v>
      </c>
      <c r="H603">
        <v>194</v>
      </c>
      <c r="I603" s="4">
        <f t="shared" si="81"/>
        <v>67.103092783505161</v>
      </c>
      <c r="J603" t="s">
        <v>37</v>
      </c>
      <c r="K603" t="s">
        <v>38</v>
      </c>
      <c r="L603">
        <v>1401426000</v>
      </c>
      <c r="M603" s="9">
        <f t="shared" si="80"/>
        <v>41789.208333333336</v>
      </c>
      <c r="N603" s="14">
        <f t="shared" si="76"/>
        <v>5</v>
      </c>
      <c r="O603" s="14" t="s">
        <v>114</v>
      </c>
      <c r="P603" s="14">
        <f t="shared" si="77"/>
        <v>2014</v>
      </c>
      <c r="Q603">
        <v>1402894800</v>
      </c>
      <c r="R603" s="12">
        <f t="shared" si="75"/>
        <v>41806.208333333336</v>
      </c>
      <c r="S603">
        <f t="shared" si="78"/>
        <v>6</v>
      </c>
      <c r="T603" t="s">
        <v>80</v>
      </c>
      <c r="U603">
        <f t="shared" si="79"/>
        <v>2014</v>
      </c>
      <c r="V603" t="b">
        <v>1</v>
      </c>
      <c r="W603" t="b">
        <v>0</v>
      </c>
      <c r="X603" t="s">
        <v>88</v>
      </c>
      <c r="Y603" t="str" cm="1">
        <f t="array" ref="Y603:Z603">_xlfn.TEXTSPLIT(X603, "/")</f>
        <v>technology</v>
      </c>
      <c r="Z603" t="str">
        <v>wearables</v>
      </c>
    </row>
    <row r="604" spans="1:26" ht="31.2" x14ac:dyDescent="0.3">
      <c r="A604">
        <v>602</v>
      </c>
      <c r="B604" t="s">
        <v>1272</v>
      </c>
      <c r="C604" s="3" t="s">
        <v>1273</v>
      </c>
      <c r="D604" s="4">
        <v>71100</v>
      </c>
      <c r="E604" s="4">
        <v>91176</v>
      </c>
      <c r="F604" s="5">
        <f t="shared" si="74"/>
        <v>1.2823628691983122</v>
      </c>
      <c r="G604" t="s">
        <v>36</v>
      </c>
      <c r="H604">
        <v>1140</v>
      </c>
      <c r="I604" s="4">
        <f t="shared" si="81"/>
        <v>79.978947368421046</v>
      </c>
      <c r="J604" t="s">
        <v>37</v>
      </c>
      <c r="K604" t="s">
        <v>38</v>
      </c>
      <c r="L604">
        <v>1433480400</v>
      </c>
      <c r="M604" s="9">
        <f t="shared" si="80"/>
        <v>42160.208333333328</v>
      </c>
      <c r="N604" s="14">
        <f t="shared" si="76"/>
        <v>6</v>
      </c>
      <c r="O604" s="14" t="s">
        <v>80</v>
      </c>
      <c r="P604" s="14">
        <f t="shared" si="77"/>
        <v>2015</v>
      </c>
      <c r="Q604">
        <v>1434430800</v>
      </c>
      <c r="R604" s="12">
        <f t="shared" si="75"/>
        <v>42171.208333333328</v>
      </c>
      <c r="S604">
        <f t="shared" si="78"/>
        <v>6</v>
      </c>
      <c r="T604" t="s">
        <v>80</v>
      </c>
      <c r="U604">
        <f t="shared" si="79"/>
        <v>2015</v>
      </c>
      <c r="V604" t="b">
        <v>0</v>
      </c>
      <c r="W604" t="b">
        <v>0</v>
      </c>
      <c r="X604" t="s">
        <v>52</v>
      </c>
      <c r="Y604" t="str" cm="1">
        <f t="array" ref="Y604:Z604">_xlfn.TEXTSPLIT(X604, "/")</f>
        <v>theater</v>
      </c>
      <c r="Z604" t="str">
        <v>plays</v>
      </c>
    </row>
    <row r="605" spans="1:26" ht="15.6" x14ac:dyDescent="0.3">
      <c r="A605">
        <v>603</v>
      </c>
      <c r="B605" t="s">
        <v>1274</v>
      </c>
      <c r="C605" s="3" t="s">
        <v>1275</v>
      </c>
      <c r="D605" s="4">
        <v>5300</v>
      </c>
      <c r="E605" s="4">
        <v>6342</v>
      </c>
      <c r="F605" s="5">
        <f t="shared" si="74"/>
        <v>1.1966037735849056</v>
      </c>
      <c r="G605" t="s">
        <v>36</v>
      </c>
      <c r="H605">
        <v>102</v>
      </c>
      <c r="I605" s="4">
        <f t="shared" si="81"/>
        <v>62.176470588235297</v>
      </c>
      <c r="J605" t="s">
        <v>37</v>
      </c>
      <c r="K605" t="s">
        <v>38</v>
      </c>
      <c r="L605">
        <v>1555563600</v>
      </c>
      <c r="M605" s="9">
        <f t="shared" si="80"/>
        <v>43573.208333333328</v>
      </c>
      <c r="N605" s="14">
        <f t="shared" si="76"/>
        <v>4</v>
      </c>
      <c r="O605" s="14" t="s">
        <v>85</v>
      </c>
      <c r="P605" s="14">
        <f t="shared" si="77"/>
        <v>2019</v>
      </c>
      <c r="Q605">
        <v>1557896400</v>
      </c>
      <c r="R605" s="12">
        <f t="shared" si="75"/>
        <v>43600.208333333328</v>
      </c>
      <c r="S605">
        <f t="shared" si="78"/>
        <v>5</v>
      </c>
      <c r="T605" t="s">
        <v>114</v>
      </c>
      <c r="U605">
        <f t="shared" si="79"/>
        <v>2019</v>
      </c>
      <c r="V605" t="b">
        <v>0</v>
      </c>
      <c r="W605" t="b">
        <v>0</v>
      </c>
      <c r="X605" t="s">
        <v>52</v>
      </c>
      <c r="Y605" t="str" cm="1">
        <f t="array" ref="Y605:Z605">_xlfn.TEXTSPLIT(X605, "/")</f>
        <v>theater</v>
      </c>
      <c r="Z605" t="str">
        <v>plays</v>
      </c>
    </row>
    <row r="606" spans="1:26" ht="15.6" x14ac:dyDescent="0.3">
      <c r="A606">
        <v>604</v>
      </c>
      <c r="B606" t="s">
        <v>1276</v>
      </c>
      <c r="C606" s="3" t="s">
        <v>1277</v>
      </c>
      <c r="D606" s="4">
        <v>88700</v>
      </c>
      <c r="E606" s="4">
        <v>151438</v>
      </c>
      <c r="F606" s="5">
        <f t="shared" si="74"/>
        <v>1.7073055242390078</v>
      </c>
      <c r="G606" t="s">
        <v>36</v>
      </c>
      <c r="H606">
        <v>2857</v>
      </c>
      <c r="I606" s="4">
        <f t="shared" si="81"/>
        <v>53.005950297514879</v>
      </c>
      <c r="J606" t="s">
        <v>37</v>
      </c>
      <c r="K606" t="s">
        <v>38</v>
      </c>
      <c r="L606">
        <v>1295676000</v>
      </c>
      <c r="M606" s="9">
        <f t="shared" si="80"/>
        <v>40565.25</v>
      </c>
      <c r="N606" s="14">
        <f t="shared" si="76"/>
        <v>1</v>
      </c>
      <c r="O606" s="14" t="s">
        <v>51</v>
      </c>
      <c r="P606" s="14">
        <f t="shared" si="77"/>
        <v>2011</v>
      </c>
      <c r="Q606">
        <v>1297490400</v>
      </c>
      <c r="R606" s="12">
        <f t="shared" si="75"/>
        <v>40586.25</v>
      </c>
      <c r="S606">
        <f t="shared" si="78"/>
        <v>2</v>
      </c>
      <c r="T606" t="s">
        <v>91</v>
      </c>
      <c r="U606">
        <f t="shared" si="79"/>
        <v>2011</v>
      </c>
      <c r="V606" t="b">
        <v>0</v>
      </c>
      <c r="W606" t="b">
        <v>0</v>
      </c>
      <c r="X606" t="s">
        <v>52</v>
      </c>
      <c r="Y606" t="str" cm="1">
        <f t="array" ref="Y606:Z606">_xlfn.TEXTSPLIT(X606, "/")</f>
        <v>theater</v>
      </c>
      <c r="Z606" t="str">
        <v>plays</v>
      </c>
    </row>
    <row r="607" spans="1:26" ht="15.6" x14ac:dyDescent="0.3">
      <c r="A607">
        <v>605</v>
      </c>
      <c r="B607" t="s">
        <v>1278</v>
      </c>
      <c r="C607" s="3" t="s">
        <v>1279</v>
      </c>
      <c r="D607" s="4">
        <v>3300</v>
      </c>
      <c r="E607" s="4">
        <v>6178</v>
      </c>
      <c r="F607" s="5">
        <f t="shared" si="74"/>
        <v>1.8721212121212121</v>
      </c>
      <c r="G607" t="s">
        <v>36</v>
      </c>
      <c r="H607">
        <v>107</v>
      </c>
      <c r="I607" s="4">
        <f t="shared" si="81"/>
        <v>57.738317757009348</v>
      </c>
      <c r="J607" t="s">
        <v>37</v>
      </c>
      <c r="K607" t="s">
        <v>38</v>
      </c>
      <c r="L607">
        <v>1443848400</v>
      </c>
      <c r="M607" s="9">
        <f t="shared" si="80"/>
        <v>42280.208333333328</v>
      </c>
      <c r="N607" s="14">
        <f t="shared" si="76"/>
        <v>10</v>
      </c>
      <c r="O607" s="14" t="s">
        <v>72</v>
      </c>
      <c r="P607" s="14">
        <f t="shared" si="77"/>
        <v>2015</v>
      </c>
      <c r="Q607">
        <v>1447394400</v>
      </c>
      <c r="R607" s="12">
        <f t="shared" si="75"/>
        <v>42321.25</v>
      </c>
      <c r="S607">
        <f t="shared" si="78"/>
        <v>11</v>
      </c>
      <c r="T607" t="s">
        <v>31</v>
      </c>
      <c r="U607">
        <f t="shared" si="79"/>
        <v>2015</v>
      </c>
      <c r="V607" t="b">
        <v>0</v>
      </c>
      <c r="W607" t="b">
        <v>0</v>
      </c>
      <c r="X607" t="s">
        <v>92</v>
      </c>
      <c r="Y607" t="str" cm="1">
        <f t="array" ref="Y607:Z607">_xlfn.TEXTSPLIT(X607, "/")</f>
        <v>publishing</v>
      </c>
      <c r="Z607" t="str">
        <v>nonfiction</v>
      </c>
    </row>
    <row r="608" spans="1:26" ht="15.6" x14ac:dyDescent="0.3">
      <c r="A608">
        <v>606</v>
      </c>
      <c r="B608" t="s">
        <v>1280</v>
      </c>
      <c r="C608" s="3" t="s">
        <v>1281</v>
      </c>
      <c r="D608" s="4">
        <v>3400</v>
      </c>
      <c r="E608" s="4">
        <v>6405</v>
      </c>
      <c r="F608" s="5">
        <f t="shared" si="74"/>
        <v>1.8838235294117647</v>
      </c>
      <c r="G608" t="s">
        <v>36</v>
      </c>
      <c r="H608">
        <v>160</v>
      </c>
      <c r="I608" s="4">
        <f t="shared" si="81"/>
        <v>40.03125</v>
      </c>
      <c r="J608" t="s">
        <v>59</v>
      </c>
      <c r="K608" t="s">
        <v>60</v>
      </c>
      <c r="L608">
        <v>1457330400</v>
      </c>
      <c r="M608" s="9">
        <f t="shared" si="80"/>
        <v>42436.25</v>
      </c>
      <c r="N608" s="14">
        <f t="shared" si="76"/>
        <v>3</v>
      </c>
      <c r="O608" s="14" t="s">
        <v>84</v>
      </c>
      <c r="P608" s="14">
        <f t="shared" si="77"/>
        <v>2016</v>
      </c>
      <c r="Q608">
        <v>1458277200</v>
      </c>
      <c r="R608" s="12">
        <f t="shared" si="75"/>
        <v>42447.208333333328</v>
      </c>
      <c r="S608">
        <f t="shared" si="78"/>
        <v>3</v>
      </c>
      <c r="T608" t="s">
        <v>84</v>
      </c>
      <c r="U608">
        <f t="shared" si="79"/>
        <v>2016</v>
      </c>
      <c r="V608" t="b">
        <v>0</v>
      </c>
      <c r="W608" t="b">
        <v>0</v>
      </c>
      <c r="X608" t="s">
        <v>40</v>
      </c>
      <c r="Y608" t="str" cm="1">
        <f t="array" ref="Y608:Z608">_xlfn.TEXTSPLIT(X608, "/")</f>
        <v>music</v>
      </c>
      <c r="Z608" t="str">
        <v>rock</v>
      </c>
    </row>
    <row r="609" spans="1:26" ht="15.6" x14ac:dyDescent="0.3">
      <c r="A609">
        <v>607</v>
      </c>
      <c r="B609" t="s">
        <v>1282</v>
      </c>
      <c r="C609" s="3" t="s">
        <v>1283</v>
      </c>
      <c r="D609" s="4">
        <v>137600</v>
      </c>
      <c r="E609" s="4">
        <v>180667</v>
      </c>
      <c r="F609" s="5">
        <f t="shared" si="74"/>
        <v>1.3129869186046512</v>
      </c>
      <c r="G609" t="s">
        <v>36</v>
      </c>
      <c r="H609">
        <v>2230</v>
      </c>
      <c r="I609" s="4">
        <f t="shared" si="81"/>
        <v>81.016591928251117</v>
      </c>
      <c r="J609" t="s">
        <v>37</v>
      </c>
      <c r="K609" t="s">
        <v>38</v>
      </c>
      <c r="L609">
        <v>1395550800</v>
      </c>
      <c r="M609" s="9">
        <f t="shared" si="80"/>
        <v>41721.208333333336</v>
      </c>
      <c r="N609" s="14">
        <f t="shared" si="76"/>
        <v>3</v>
      </c>
      <c r="O609" s="14" t="s">
        <v>84</v>
      </c>
      <c r="P609" s="14">
        <f t="shared" si="77"/>
        <v>2014</v>
      </c>
      <c r="Q609">
        <v>1395723600</v>
      </c>
      <c r="R609" s="12">
        <f t="shared" si="75"/>
        <v>41723.208333333336</v>
      </c>
      <c r="S609">
        <f t="shared" si="78"/>
        <v>3</v>
      </c>
      <c r="T609" t="s">
        <v>84</v>
      </c>
      <c r="U609">
        <f t="shared" si="79"/>
        <v>2014</v>
      </c>
      <c r="V609" t="b">
        <v>0</v>
      </c>
      <c r="W609" t="b">
        <v>0</v>
      </c>
      <c r="X609" t="s">
        <v>33</v>
      </c>
      <c r="Y609" t="str" cm="1">
        <f t="array" ref="Y609:Z609">_xlfn.TEXTSPLIT(X609, "/")</f>
        <v>food</v>
      </c>
      <c r="Z609" t="str">
        <v>food trucks</v>
      </c>
    </row>
    <row r="610" spans="1:26" ht="15.6" x14ac:dyDescent="0.3">
      <c r="A610">
        <v>608</v>
      </c>
      <c r="B610" t="s">
        <v>1284</v>
      </c>
      <c r="C610" s="3" t="s">
        <v>1285</v>
      </c>
      <c r="D610" s="4">
        <v>3900</v>
      </c>
      <c r="E610" s="4">
        <v>11075</v>
      </c>
      <c r="F610" s="5">
        <f t="shared" si="74"/>
        <v>2.8397435897435899</v>
      </c>
      <c r="G610" t="s">
        <v>36</v>
      </c>
      <c r="H610">
        <v>316</v>
      </c>
      <c r="I610" s="4">
        <f t="shared" si="81"/>
        <v>35.047468354430379</v>
      </c>
      <c r="J610" t="s">
        <v>37</v>
      </c>
      <c r="K610" t="s">
        <v>38</v>
      </c>
      <c r="L610">
        <v>1551852000</v>
      </c>
      <c r="M610" s="9">
        <f t="shared" si="80"/>
        <v>43530.25</v>
      </c>
      <c r="N610" s="14">
        <f t="shared" si="76"/>
        <v>3</v>
      </c>
      <c r="O610" s="14" t="s">
        <v>84</v>
      </c>
      <c r="P610" s="14">
        <f t="shared" si="77"/>
        <v>2019</v>
      </c>
      <c r="Q610">
        <v>1552197600</v>
      </c>
      <c r="R610" s="12">
        <f t="shared" si="75"/>
        <v>43534.25</v>
      </c>
      <c r="S610">
        <f t="shared" si="78"/>
        <v>3</v>
      </c>
      <c r="T610" t="s">
        <v>84</v>
      </c>
      <c r="U610">
        <f t="shared" si="79"/>
        <v>2019</v>
      </c>
      <c r="V610" t="b">
        <v>0</v>
      </c>
      <c r="W610" t="b">
        <v>1</v>
      </c>
      <c r="X610" t="s">
        <v>185</v>
      </c>
      <c r="Y610" t="str" cm="1">
        <f t="array" ref="Y610:Z610">_xlfn.TEXTSPLIT(X610, "/")</f>
        <v>music</v>
      </c>
      <c r="Z610" t="str">
        <v>jazz</v>
      </c>
    </row>
    <row r="611" spans="1:26" ht="15.6" x14ac:dyDescent="0.3">
      <c r="A611">
        <v>609</v>
      </c>
      <c r="B611" t="s">
        <v>1286</v>
      </c>
      <c r="C611" s="3" t="s">
        <v>1287</v>
      </c>
      <c r="D611" s="4">
        <v>10000</v>
      </c>
      <c r="E611" s="4">
        <v>12042</v>
      </c>
      <c r="F611" s="5">
        <f t="shared" si="74"/>
        <v>1.2041999999999999</v>
      </c>
      <c r="G611" t="s">
        <v>36</v>
      </c>
      <c r="H611">
        <v>117</v>
      </c>
      <c r="I611" s="4">
        <f t="shared" si="81"/>
        <v>102.92307692307692</v>
      </c>
      <c r="J611" t="s">
        <v>37</v>
      </c>
      <c r="K611" t="s">
        <v>38</v>
      </c>
      <c r="L611">
        <v>1547618400</v>
      </c>
      <c r="M611" s="9">
        <f t="shared" si="80"/>
        <v>43481.25</v>
      </c>
      <c r="N611" s="14">
        <f t="shared" si="76"/>
        <v>1</v>
      </c>
      <c r="O611" s="14" t="s">
        <v>51</v>
      </c>
      <c r="P611" s="14">
        <f t="shared" si="77"/>
        <v>2019</v>
      </c>
      <c r="Q611">
        <v>1549087200</v>
      </c>
      <c r="R611" s="12">
        <f t="shared" si="75"/>
        <v>43498.25</v>
      </c>
      <c r="S611">
        <f t="shared" si="78"/>
        <v>2</v>
      </c>
      <c r="T611" t="s">
        <v>91</v>
      </c>
      <c r="U611">
        <f t="shared" si="79"/>
        <v>2019</v>
      </c>
      <c r="V611" t="b">
        <v>0</v>
      </c>
      <c r="W611" t="b">
        <v>0</v>
      </c>
      <c r="X611" t="s">
        <v>500</v>
      </c>
      <c r="Y611" t="str" cm="1">
        <f t="array" ref="Y611:Z611">_xlfn.TEXTSPLIT(X611, "/")</f>
        <v>film &amp; video</v>
      </c>
      <c r="Z611" t="str">
        <v>science fiction</v>
      </c>
    </row>
    <row r="612" spans="1:26" ht="31.2" x14ac:dyDescent="0.3">
      <c r="A612">
        <v>610</v>
      </c>
      <c r="B612" t="s">
        <v>1288</v>
      </c>
      <c r="C612" s="3" t="s">
        <v>1289</v>
      </c>
      <c r="D612" s="4">
        <v>42800</v>
      </c>
      <c r="E612" s="4">
        <v>179356</v>
      </c>
      <c r="F612" s="5">
        <f t="shared" si="74"/>
        <v>4.1905607476635511</v>
      </c>
      <c r="G612" t="s">
        <v>36</v>
      </c>
      <c r="H612">
        <v>6406</v>
      </c>
      <c r="I612" s="4">
        <f t="shared" si="81"/>
        <v>27.998126756166094</v>
      </c>
      <c r="J612" t="s">
        <v>37</v>
      </c>
      <c r="K612" t="s">
        <v>38</v>
      </c>
      <c r="L612">
        <v>1355637600</v>
      </c>
      <c r="M612" s="9">
        <f t="shared" si="80"/>
        <v>41259.25</v>
      </c>
      <c r="N612" s="14">
        <f t="shared" si="76"/>
        <v>12</v>
      </c>
      <c r="O612" s="14" t="s">
        <v>32</v>
      </c>
      <c r="P612" s="14">
        <f t="shared" si="77"/>
        <v>2012</v>
      </c>
      <c r="Q612">
        <v>1356847200</v>
      </c>
      <c r="R612" s="12">
        <f t="shared" si="75"/>
        <v>41273.25</v>
      </c>
      <c r="S612">
        <f t="shared" si="78"/>
        <v>12</v>
      </c>
      <c r="T612" t="s">
        <v>32</v>
      </c>
      <c r="U612">
        <f t="shared" si="79"/>
        <v>2012</v>
      </c>
      <c r="V612" t="b">
        <v>0</v>
      </c>
      <c r="W612" t="b">
        <v>0</v>
      </c>
      <c r="X612" t="s">
        <v>52</v>
      </c>
      <c r="Y612" t="str" cm="1">
        <f t="array" ref="Y612:Z612">_xlfn.TEXTSPLIT(X612, "/")</f>
        <v>theater</v>
      </c>
      <c r="Z612" t="str">
        <v>plays</v>
      </c>
    </row>
    <row r="613" spans="1:26" ht="15.6" x14ac:dyDescent="0.3">
      <c r="A613">
        <v>611</v>
      </c>
      <c r="B613" t="s">
        <v>1290</v>
      </c>
      <c r="C613" s="3" t="s">
        <v>1291</v>
      </c>
      <c r="D613" s="4">
        <v>8200</v>
      </c>
      <c r="E613" s="4">
        <v>1136</v>
      </c>
      <c r="F613" s="5">
        <f t="shared" si="74"/>
        <v>0.13853658536585367</v>
      </c>
      <c r="G613" t="s">
        <v>98</v>
      </c>
      <c r="H613">
        <v>15</v>
      </c>
      <c r="I613" s="4">
        <f t="shared" si="81"/>
        <v>75.733333333333334</v>
      </c>
      <c r="J613" t="s">
        <v>37</v>
      </c>
      <c r="K613" t="s">
        <v>38</v>
      </c>
      <c r="L613">
        <v>1374728400</v>
      </c>
      <c r="M613" s="9">
        <f t="shared" si="80"/>
        <v>41480.208333333336</v>
      </c>
      <c r="N613" s="14">
        <f t="shared" si="76"/>
        <v>7</v>
      </c>
      <c r="O613" s="14" t="s">
        <v>103</v>
      </c>
      <c r="P613" s="14">
        <f t="shared" si="77"/>
        <v>2013</v>
      </c>
      <c r="Q613">
        <v>1375765200</v>
      </c>
      <c r="R613" s="12">
        <f t="shared" si="75"/>
        <v>41492.208333333336</v>
      </c>
      <c r="S613">
        <f t="shared" si="78"/>
        <v>8</v>
      </c>
      <c r="T613" t="s">
        <v>39</v>
      </c>
      <c r="U613">
        <f t="shared" si="79"/>
        <v>2013</v>
      </c>
      <c r="V613" t="b">
        <v>0</v>
      </c>
      <c r="W613" t="b">
        <v>0</v>
      </c>
      <c r="X613" t="s">
        <v>52</v>
      </c>
      <c r="Y613" t="str" cm="1">
        <f t="array" ref="Y613:Z613">_xlfn.TEXTSPLIT(X613, "/")</f>
        <v>theater</v>
      </c>
      <c r="Z613" t="str">
        <v>plays</v>
      </c>
    </row>
    <row r="614" spans="1:26" ht="15.6" x14ac:dyDescent="0.3">
      <c r="A614">
        <v>612</v>
      </c>
      <c r="B614" t="s">
        <v>1292</v>
      </c>
      <c r="C614" s="3" t="s">
        <v>1293</v>
      </c>
      <c r="D614" s="4">
        <v>6200</v>
      </c>
      <c r="E614" s="4">
        <v>8645</v>
      </c>
      <c r="F614" s="5">
        <f t="shared" si="74"/>
        <v>1.3943548387096774</v>
      </c>
      <c r="G614" t="s">
        <v>36</v>
      </c>
      <c r="H614">
        <v>192</v>
      </c>
      <c r="I614" s="4">
        <f t="shared" si="81"/>
        <v>45.026041666666664</v>
      </c>
      <c r="J614" t="s">
        <v>37</v>
      </c>
      <c r="K614" t="s">
        <v>38</v>
      </c>
      <c r="L614">
        <v>1287810000</v>
      </c>
      <c r="M614" s="9">
        <f t="shared" si="80"/>
        <v>40474.208333333336</v>
      </c>
      <c r="N614" s="14">
        <f t="shared" si="76"/>
        <v>10</v>
      </c>
      <c r="O614" s="14" t="s">
        <v>72</v>
      </c>
      <c r="P614" s="14">
        <f t="shared" si="77"/>
        <v>2010</v>
      </c>
      <c r="Q614">
        <v>1289800800</v>
      </c>
      <c r="R614" s="12">
        <f t="shared" si="75"/>
        <v>40497.25</v>
      </c>
      <c r="S614">
        <f t="shared" si="78"/>
        <v>11</v>
      </c>
      <c r="T614" t="s">
        <v>31</v>
      </c>
      <c r="U614">
        <f t="shared" si="79"/>
        <v>2010</v>
      </c>
      <c r="V614" t="b">
        <v>0</v>
      </c>
      <c r="W614" t="b">
        <v>0</v>
      </c>
      <c r="X614" t="s">
        <v>69</v>
      </c>
      <c r="Y614" t="str" cm="1">
        <f t="array" ref="Y614:Z614">_xlfn.TEXTSPLIT(X614, "/")</f>
        <v>music</v>
      </c>
      <c r="Z614" t="str">
        <v>electric music</v>
      </c>
    </row>
    <row r="615" spans="1:26" ht="31.2" x14ac:dyDescent="0.3">
      <c r="A615">
        <v>613</v>
      </c>
      <c r="B615" t="s">
        <v>1294</v>
      </c>
      <c r="C615" s="3" t="s">
        <v>1295</v>
      </c>
      <c r="D615" s="4">
        <v>1100</v>
      </c>
      <c r="E615" s="4">
        <v>1914</v>
      </c>
      <c r="F615" s="5">
        <f t="shared" si="74"/>
        <v>1.74</v>
      </c>
      <c r="G615" t="s">
        <v>36</v>
      </c>
      <c r="H615">
        <v>26</v>
      </c>
      <c r="I615" s="4">
        <f t="shared" si="81"/>
        <v>73.615384615384613</v>
      </c>
      <c r="J615" t="s">
        <v>29</v>
      </c>
      <c r="K615" t="s">
        <v>30</v>
      </c>
      <c r="L615">
        <v>1503723600</v>
      </c>
      <c r="M615" s="9">
        <f t="shared" si="80"/>
        <v>42973.208333333328</v>
      </c>
      <c r="N615" s="14">
        <f t="shared" si="76"/>
        <v>8</v>
      </c>
      <c r="O615" s="14" t="s">
        <v>39</v>
      </c>
      <c r="P615" s="14">
        <f t="shared" si="77"/>
        <v>2017</v>
      </c>
      <c r="Q615">
        <v>1504501200</v>
      </c>
      <c r="R615" s="12">
        <f t="shared" si="75"/>
        <v>42982.208333333328</v>
      </c>
      <c r="S615">
        <f t="shared" si="78"/>
        <v>9</v>
      </c>
      <c r="T615" t="s">
        <v>48</v>
      </c>
      <c r="U615">
        <f t="shared" si="79"/>
        <v>2017</v>
      </c>
      <c r="V615" t="b">
        <v>0</v>
      </c>
      <c r="W615" t="b">
        <v>0</v>
      </c>
      <c r="X615" t="s">
        <v>52</v>
      </c>
      <c r="Y615" t="str" cm="1">
        <f t="array" ref="Y615:Z615">_xlfn.TEXTSPLIT(X615, "/")</f>
        <v>theater</v>
      </c>
      <c r="Z615" t="str">
        <v>plays</v>
      </c>
    </row>
    <row r="616" spans="1:26" ht="31.2" x14ac:dyDescent="0.3">
      <c r="A616">
        <v>614</v>
      </c>
      <c r="B616" t="s">
        <v>1296</v>
      </c>
      <c r="C616" s="3" t="s">
        <v>1297</v>
      </c>
      <c r="D616" s="4">
        <v>26500</v>
      </c>
      <c r="E616" s="4">
        <v>41205</v>
      </c>
      <c r="F616" s="5">
        <f t="shared" si="74"/>
        <v>1.5549056603773586</v>
      </c>
      <c r="G616" t="s">
        <v>36</v>
      </c>
      <c r="H616">
        <v>723</v>
      </c>
      <c r="I616" s="4">
        <f t="shared" si="81"/>
        <v>56.991701244813278</v>
      </c>
      <c r="J616" t="s">
        <v>37</v>
      </c>
      <c r="K616" t="s">
        <v>38</v>
      </c>
      <c r="L616">
        <v>1484114400</v>
      </c>
      <c r="M616" s="9">
        <f t="shared" si="80"/>
        <v>42746.25</v>
      </c>
      <c r="N616" s="14">
        <f t="shared" si="76"/>
        <v>1</v>
      </c>
      <c r="O616" s="14" t="s">
        <v>51</v>
      </c>
      <c r="P616" s="14">
        <f t="shared" si="77"/>
        <v>2017</v>
      </c>
      <c r="Q616">
        <v>1485669600</v>
      </c>
      <c r="R616" s="12">
        <f t="shared" si="75"/>
        <v>42764.25</v>
      </c>
      <c r="S616">
        <f t="shared" si="78"/>
        <v>1</v>
      </c>
      <c r="T616" t="s">
        <v>51</v>
      </c>
      <c r="U616">
        <f t="shared" si="79"/>
        <v>2017</v>
      </c>
      <c r="V616" t="b">
        <v>0</v>
      </c>
      <c r="W616" t="b">
        <v>0</v>
      </c>
      <c r="X616" t="s">
        <v>52</v>
      </c>
      <c r="Y616" t="str" cm="1">
        <f t="array" ref="Y616:Z616">_xlfn.TEXTSPLIT(X616, "/")</f>
        <v>theater</v>
      </c>
      <c r="Z616" t="str">
        <v>plays</v>
      </c>
    </row>
    <row r="617" spans="1:26" ht="15.6" x14ac:dyDescent="0.3">
      <c r="A617">
        <v>615</v>
      </c>
      <c r="B617" t="s">
        <v>1298</v>
      </c>
      <c r="C617" s="3" t="s">
        <v>1299</v>
      </c>
      <c r="D617" s="4">
        <v>8500</v>
      </c>
      <c r="E617" s="4">
        <v>14488</v>
      </c>
      <c r="F617" s="5">
        <f t="shared" si="74"/>
        <v>1.7044705882352942</v>
      </c>
      <c r="G617" t="s">
        <v>36</v>
      </c>
      <c r="H617">
        <v>170</v>
      </c>
      <c r="I617" s="4">
        <f t="shared" si="81"/>
        <v>85.223529411764702</v>
      </c>
      <c r="J617" t="s">
        <v>133</v>
      </c>
      <c r="K617" t="s">
        <v>134</v>
      </c>
      <c r="L617">
        <v>1461906000</v>
      </c>
      <c r="M617" s="9">
        <f t="shared" si="80"/>
        <v>42489.208333333328</v>
      </c>
      <c r="N617" s="14">
        <f t="shared" si="76"/>
        <v>4</v>
      </c>
      <c r="O617" s="14" t="s">
        <v>85</v>
      </c>
      <c r="P617" s="14">
        <f t="shared" si="77"/>
        <v>2016</v>
      </c>
      <c r="Q617">
        <v>1462770000</v>
      </c>
      <c r="R617" s="12">
        <f t="shared" si="75"/>
        <v>42499.208333333328</v>
      </c>
      <c r="S617">
        <f t="shared" si="78"/>
        <v>5</v>
      </c>
      <c r="T617" t="s">
        <v>114</v>
      </c>
      <c r="U617">
        <f t="shared" si="79"/>
        <v>2016</v>
      </c>
      <c r="V617" t="b">
        <v>0</v>
      </c>
      <c r="W617" t="b">
        <v>0</v>
      </c>
      <c r="X617" t="s">
        <v>52</v>
      </c>
      <c r="Y617" t="str" cm="1">
        <f t="array" ref="Y617:Z617">_xlfn.TEXTSPLIT(X617, "/")</f>
        <v>theater</v>
      </c>
      <c r="Z617" t="str">
        <v>plays</v>
      </c>
    </row>
    <row r="618" spans="1:26" ht="15.6" x14ac:dyDescent="0.3">
      <c r="A618">
        <v>616</v>
      </c>
      <c r="B618" t="s">
        <v>1300</v>
      </c>
      <c r="C618" s="3" t="s">
        <v>1301</v>
      </c>
      <c r="D618" s="4">
        <v>6400</v>
      </c>
      <c r="E618" s="4">
        <v>12129</v>
      </c>
      <c r="F618" s="5">
        <f t="shared" si="74"/>
        <v>1.8951562500000001</v>
      </c>
      <c r="G618" t="s">
        <v>36</v>
      </c>
      <c r="H618">
        <v>238</v>
      </c>
      <c r="I618" s="4">
        <f t="shared" si="81"/>
        <v>50.962184873949582</v>
      </c>
      <c r="J618" t="s">
        <v>59</v>
      </c>
      <c r="K618" t="s">
        <v>60</v>
      </c>
      <c r="L618">
        <v>1379653200</v>
      </c>
      <c r="M618" s="9">
        <f t="shared" si="80"/>
        <v>41537.208333333336</v>
      </c>
      <c r="N618" s="14">
        <f t="shared" si="76"/>
        <v>9</v>
      </c>
      <c r="O618" s="14" t="s">
        <v>48</v>
      </c>
      <c r="P618" s="14">
        <f t="shared" si="77"/>
        <v>2013</v>
      </c>
      <c r="Q618">
        <v>1379739600</v>
      </c>
      <c r="R618" s="12">
        <f t="shared" si="75"/>
        <v>41538.208333333336</v>
      </c>
      <c r="S618">
        <f t="shared" si="78"/>
        <v>9</v>
      </c>
      <c r="T618" t="s">
        <v>48</v>
      </c>
      <c r="U618">
        <f t="shared" si="79"/>
        <v>2013</v>
      </c>
      <c r="V618" t="b">
        <v>0</v>
      </c>
      <c r="W618" t="b">
        <v>1</v>
      </c>
      <c r="X618" t="s">
        <v>81</v>
      </c>
      <c r="Y618" t="str" cm="1">
        <f t="array" ref="Y618:Z618">_xlfn.TEXTSPLIT(X618, "/")</f>
        <v>music</v>
      </c>
      <c r="Z618" t="str">
        <v>indie rock</v>
      </c>
    </row>
    <row r="619" spans="1:26" ht="15.6" x14ac:dyDescent="0.3">
      <c r="A619">
        <v>617</v>
      </c>
      <c r="B619" t="s">
        <v>1302</v>
      </c>
      <c r="C619" s="3" t="s">
        <v>1303</v>
      </c>
      <c r="D619" s="4">
        <v>1400</v>
      </c>
      <c r="E619" s="4">
        <v>3496</v>
      </c>
      <c r="F619" s="5">
        <f t="shared" si="74"/>
        <v>2.4971428571428573</v>
      </c>
      <c r="G619" t="s">
        <v>36</v>
      </c>
      <c r="H619">
        <v>55</v>
      </c>
      <c r="I619" s="4">
        <f t="shared" si="81"/>
        <v>63.563636363636363</v>
      </c>
      <c r="J619" t="s">
        <v>37</v>
      </c>
      <c r="K619" t="s">
        <v>38</v>
      </c>
      <c r="L619">
        <v>1401858000</v>
      </c>
      <c r="M619" s="9">
        <f t="shared" si="80"/>
        <v>41794.208333333336</v>
      </c>
      <c r="N619" s="14">
        <f t="shared" si="76"/>
        <v>6</v>
      </c>
      <c r="O619" s="14" t="s">
        <v>80</v>
      </c>
      <c r="P619" s="14">
        <f t="shared" si="77"/>
        <v>2014</v>
      </c>
      <c r="Q619">
        <v>1402722000</v>
      </c>
      <c r="R619" s="12">
        <f t="shared" si="75"/>
        <v>41804.208333333336</v>
      </c>
      <c r="S619">
        <f t="shared" si="78"/>
        <v>6</v>
      </c>
      <c r="T619" t="s">
        <v>80</v>
      </c>
      <c r="U619">
        <f t="shared" si="79"/>
        <v>2014</v>
      </c>
      <c r="V619" t="b">
        <v>0</v>
      </c>
      <c r="W619" t="b">
        <v>0</v>
      </c>
      <c r="X619" t="s">
        <v>52</v>
      </c>
      <c r="Y619" t="str" cm="1">
        <f t="array" ref="Y619:Z619">_xlfn.TEXTSPLIT(X619, "/")</f>
        <v>theater</v>
      </c>
      <c r="Z619" t="str">
        <v>plays</v>
      </c>
    </row>
    <row r="620" spans="1:26" ht="15.6" x14ac:dyDescent="0.3">
      <c r="A620">
        <v>618</v>
      </c>
      <c r="B620" t="s">
        <v>1304</v>
      </c>
      <c r="C620" s="3" t="s">
        <v>1305</v>
      </c>
      <c r="D620" s="4">
        <v>198600</v>
      </c>
      <c r="E620" s="4">
        <v>97037</v>
      </c>
      <c r="F620" s="5">
        <f t="shared" si="74"/>
        <v>0.48860523665659616</v>
      </c>
      <c r="G620" t="s">
        <v>28</v>
      </c>
      <c r="H620">
        <v>1198</v>
      </c>
      <c r="I620" s="4">
        <f t="shared" si="81"/>
        <v>80.999165275459092</v>
      </c>
      <c r="J620" t="s">
        <v>37</v>
      </c>
      <c r="K620" t="s">
        <v>38</v>
      </c>
      <c r="L620">
        <v>1367470800</v>
      </c>
      <c r="M620" s="9">
        <f t="shared" si="80"/>
        <v>41396.208333333336</v>
      </c>
      <c r="N620" s="14">
        <f t="shared" si="76"/>
        <v>5</v>
      </c>
      <c r="O620" s="14" t="s">
        <v>114</v>
      </c>
      <c r="P620" s="14">
        <f t="shared" si="77"/>
        <v>2013</v>
      </c>
      <c r="Q620">
        <v>1369285200</v>
      </c>
      <c r="R620" s="12">
        <f t="shared" si="75"/>
        <v>41417.208333333336</v>
      </c>
      <c r="S620">
        <f t="shared" si="78"/>
        <v>5</v>
      </c>
      <c r="T620" t="s">
        <v>114</v>
      </c>
      <c r="U620">
        <f t="shared" si="79"/>
        <v>2013</v>
      </c>
      <c r="V620" t="b">
        <v>0</v>
      </c>
      <c r="W620" t="b">
        <v>0</v>
      </c>
      <c r="X620" t="s">
        <v>92</v>
      </c>
      <c r="Y620" t="str" cm="1">
        <f t="array" ref="Y620:Z620">_xlfn.TEXTSPLIT(X620, "/")</f>
        <v>publishing</v>
      </c>
      <c r="Z620" t="str">
        <v>nonfiction</v>
      </c>
    </row>
    <row r="621" spans="1:26" ht="15.6" x14ac:dyDescent="0.3">
      <c r="A621">
        <v>619</v>
      </c>
      <c r="B621" t="s">
        <v>1306</v>
      </c>
      <c r="C621" s="3" t="s">
        <v>1307</v>
      </c>
      <c r="D621" s="4">
        <v>195900</v>
      </c>
      <c r="E621" s="4">
        <v>55757</v>
      </c>
      <c r="F621" s="5">
        <f t="shared" si="74"/>
        <v>0.28461970393057684</v>
      </c>
      <c r="G621" t="s">
        <v>28</v>
      </c>
      <c r="H621">
        <v>648</v>
      </c>
      <c r="I621" s="4">
        <f t="shared" si="81"/>
        <v>86.044753086419746</v>
      </c>
      <c r="J621" t="s">
        <v>37</v>
      </c>
      <c r="K621" t="s">
        <v>38</v>
      </c>
      <c r="L621">
        <v>1304658000</v>
      </c>
      <c r="M621" s="9">
        <f t="shared" si="80"/>
        <v>40669.208333333336</v>
      </c>
      <c r="N621" s="14">
        <f t="shared" si="76"/>
        <v>5</v>
      </c>
      <c r="O621" s="14" t="s">
        <v>114</v>
      </c>
      <c r="P621" s="14">
        <f t="shared" si="77"/>
        <v>2011</v>
      </c>
      <c r="Q621">
        <v>1304744400</v>
      </c>
      <c r="R621" s="12">
        <f t="shared" si="75"/>
        <v>40670.208333333336</v>
      </c>
      <c r="S621">
        <f t="shared" si="78"/>
        <v>5</v>
      </c>
      <c r="T621" t="s">
        <v>114</v>
      </c>
      <c r="U621">
        <f t="shared" si="79"/>
        <v>2011</v>
      </c>
      <c r="V621" t="b">
        <v>1</v>
      </c>
      <c r="W621" t="b">
        <v>1</v>
      </c>
      <c r="X621" t="s">
        <v>52</v>
      </c>
      <c r="Y621" t="str" cm="1">
        <f t="array" ref="Y621:Z621">_xlfn.TEXTSPLIT(X621, "/")</f>
        <v>theater</v>
      </c>
      <c r="Z621" t="str">
        <v>plays</v>
      </c>
    </row>
    <row r="622" spans="1:26" ht="15.6" x14ac:dyDescent="0.3">
      <c r="A622">
        <v>620</v>
      </c>
      <c r="B622" t="s">
        <v>1308</v>
      </c>
      <c r="C622" s="3" t="s">
        <v>1309</v>
      </c>
      <c r="D622" s="4">
        <v>4300</v>
      </c>
      <c r="E622" s="4">
        <v>11525</v>
      </c>
      <c r="F622" s="5">
        <f t="shared" si="74"/>
        <v>2.6802325581395348</v>
      </c>
      <c r="G622" t="s">
        <v>36</v>
      </c>
      <c r="H622">
        <v>128</v>
      </c>
      <c r="I622" s="4">
        <f t="shared" si="81"/>
        <v>90.0390625</v>
      </c>
      <c r="J622" t="s">
        <v>43</v>
      </c>
      <c r="K622" t="s">
        <v>44</v>
      </c>
      <c r="L622">
        <v>1467954000</v>
      </c>
      <c r="M622" s="9">
        <f t="shared" si="80"/>
        <v>42559.208333333328</v>
      </c>
      <c r="N622" s="14">
        <f t="shared" si="76"/>
        <v>7</v>
      </c>
      <c r="O622" s="14" t="s">
        <v>103</v>
      </c>
      <c r="P622" s="14">
        <f t="shared" si="77"/>
        <v>2016</v>
      </c>
      <c r="Q622">
        <v>1468299600</v>
      </c>
      <c r="R622" s="12">
        <f t="shared" si="75"/>
        <v>42563.208333333328</v>
      </c>
      <c r="S622">
        <f t="shared" si="78"/>
        <v>7</v>
      </c>
      <c r="T622" t="s">
        <v>103</v>
      </c>
      <c r="U622">
        <f t="shared" si="79"/>
        <v>2016</v>
      </c>
      <c r="V622" t="b">
        <v>0</v>
      </c>
      <c r="W622" t="b">
        <v>0</v>
      </c>
      <c r="X622" t="s">
        <v>148</v>
      </c>
      <c r="Y622" t="str" cm="1">
        <f t="array" ref="Y622:Z622">_xlfn.TEXTSPLIT(X622, "/")</f>
        <v>photography</v>
      </c>
      <c r="Z622" t="str">
        <v>photography books</v>
      </c>
    </row>
    <row r="623" spans="1:26" ht="15.6" x14ac:dyDescent="0.3">
      <c r="A623">
        <v>621</v>
      </c>
      <c r="B623" t="s">
        <v>1310</v>
      </c>
      <c r="C623" s="3" t="s">
        <v>1311</v>
      </c>
      <c r="D623" s="4">
        <v>25600</v>
      </c>
      <c r="E623" s="4">
        <v>158669</v>
      </c>
      <c r="F623" s="5">
        <f t="shared" si="74"/>
        <v>6.1980078125000002</v>
      </c>
      <c r="G623" t="s">
        <v>36</v>
      </c>
      <c r="H623">
        <v>2144</v>
      </c>
      <c r="I623" s="4">
        <f t="shared" si="81"/>
        <v>74.006063432835816</v>
      </c>
      <c r="J623" t="s">
        <v>37</v>
      </c>
      <c r="K623" t="s">
        <v>38</v>
      </c>
      <c r="L623">
        <v>1473742800</v>
      </c>
      <c r="M623" s="9">
        <f t="shared" si="80"/>
        <v>42626.208333333328</v>
      </c>
      <c r="N623" s="14">
        <f t="shared" si="76"/>
        <v>9</v>
      </c>
      <c r="O623" s="14" t="s">
        <v>48</v>
      </c>
      <c r="P623" s="14">
        <f t="shared" si="77"/>
        <v>2016</v>
      </c>
      <c r="Q623">
        <v>1474174800</v>
      </c>
      <c r="R623" s="12">
        <f t="shared" si="75"/>
        <v>42631.208333333328</v>
      </c>
      <c r="S623">
        <f t="shared" si="78"/>
        <v>9</v>
      </c>
      <c r="T623" t="s">
        <v>48</v>
      </c>
      <c r="U623">
        <f t="shared" si="79"/>
        <v>2016</v>
      </c>
      <c r="V623" t="b">
        <v>0</v>
      </c>
      <c r="W623" t="b">
        <v>0</v>
      </c>
      <c r="X623" t="s">
        <v>52</v>
      </c>
      <c r="Y623" t="str" cm="1">
        <f t="array" ref="Y623:Z623">_xlfn.TEXTSPLIT(X623, "/")</f>
        <v>theater</v>
      </c>
      <c r="Z623" t="str">
        <v>plays</v>
      </c>
    </row>
    <row r="624" spans="1:26" ht="15.6" x14ac:dyDescent="0.3">
      <c r="A624">
        <v>622</v>
      </c>
      <c r="B624" t="s">
        <v>1312</v>
      </c>
      <c r="C624" s="3" t="s">
        <v>1313</v>
      </c>
      <c r="D624" s="4">
        <v>189000</v>
      </c>
      <c r="E624" s="4">
        <v>5916</v>
      </c>
      <c r="F624" s="5">
        <f t="shared" si="74"/>
        <v>3.1301587301587303E-2</v>
      </c>
      <c r="G624" t="s">
        <v>28</v>
      </c>
      <c r="H624">
        <v>64</v>
      </c>
      <c r="I624" s="4">
        <f t="shared" si="81"/>
        <v>92.4375</v>
      </c>
      <c r="J624" t="s">
        <v>37</v>
      </c>
      <c r="K624" t="s">
        <v>38</v>
      </c>
      <c r="L624">
        <v>1523768400</v>
      </c>
      <c r="M624" s="9">
        <f t="shared" si="80"/>
        <v>43205.208333333328</v>
      </c>
      <c r="N624" s="14">
        <f t="shared" si="76"/>
        <v>4</v>
      </c>
      <c r="O624" s="14" t="s">
        <v>85</v>
      </c>
      <c r="P624" s="14">
        <f t="shared" si="77"/>
        <v>2018</v>
      </c>
      <c r="Q624">
        <v>1526014800</v>
      </c>
      <c r="R624" s="12">
        <f t="shared" si="75"/>
        <v>43231.208333333328</v>
      </c>
      <c r="S624">
        <f t="shared" si="78"/>
        <v>5</v>
      </c>
      <c r="T624" t="s">
        <v>114</v>
      </c>
      <c r="U624">
        <f t="shared" si="79"/>
        <v>2018</v>
      </c>
      <c r="V624" t="b">
        <v>0</v>
      </c>
      <c r="W624" t="b">
        <v>0</v>
      </c>
      <c r="X624" t="s">
        <v>81</v>
      </c>
      <c r="Y624" t="str" cm="1">
        <f t="array" ref="Y624:Z624">_xlfn.TEXTSPLIT(X624, "/")</f>
        <v>music</v>
      </c>
      <c r="Z624" t="str">
        <v>indie rock</v>
      </c>
    </row>
    <row r="625" spans="1:26" ht="15.6" x14ac:dyDescent="0.3">
      <c r="A625">
        <v>623</v>
      </c>
      <c r="B625" t="s">
        <v>1314</v>
      </c>
      <c r="C625" s="3" t="s">
        <v>1315</v>
      </c>
      <c r="D625" s="4">
        <v>94300</v>
      </c>
      <c r="E625" s="4">
        <v>150806</v>
      </c>
      <c r="F625" s="5">
        <f t="shared" si="74"/>
        <v>1.5992152704135738</v>
      </c>
      <c r="G625" t="s">
        <v>36</v>
      </c>
      <c r="H625">
        <v>2693</v>
      </c>
      <c r="I625" s="4">
        <f t="shared" si="81"/>
        <v>55.999257333828446</v>
      </c>
      <c r="J625" t="s">
        <v>59</v>
      </c>
      <c r="K625" t="s">
        <v>60</v>
      </c>
      <c r="L625">
        <v>1437022800</v>
      </c>
      <c r="M625" s="9">
        <f t="shared" si="80"/>
        <v>42201.208333333328</v>
      </c>
      <c r="N625" s="14">
        <f t="shared" si="76"/>
        <v>7</v>
      </c>
      <c r="O625" s="14" t="s">
        <v>103</v>
      </c>
      <c r="P625" s="14">
        <f t="shared" si="77"/>
        <v>2015</v>
      </c>
      <c r="Q625">
        <v>1437454800</v>
      </c>
      <c r="R625" s="12">
        <f t="shared" si="75"/>
        <v>42206.208333333328</v>
      </c>
      <c r="S625">
        <f t="shared" si="78"/>
        <v>7</v>
      </c>
      <c r="T625" t="s">
        <v>103</v>
      </c>
      <c r="U625">
        <f t="shared" si="79"/>
        <v>2015</v>
      </c>
      <c r="V625" t="b">
        <v>0</v>
      </c>
      <c r="W625" t="b">
        <v>0</v>
      </c>
      <c r="X625" t="s">
        <v>52</v>
      </c>
      <c r="Y625" t="str" cm="1">
        <f t="array" ref="Y625:Z625">_xlfn.TEXTSPLIT(X625, "/")</f>
        <v>theater</v>
      </c>
      <c r="Z625" t="str">
        <v>plays</v>
      </c>
    </row>
    <row r="626" spans="1:26" ht="15.6" x14ac:dyDescent="0.3">
      <c r="A626">
        <v>624</v>
      </c>
      <c r="B626" t="s">
        <v>1316</v>
      </c>
      <c r="C626" s="3" t="s">
        <v>1317</v>
      </c>
      <c r="D626" s="4">
        <v>5100</v>
      </c>
      <c r="E626" s="4">
        <v>14249</v>
      </c>
      <c r="F626" s="5">
        <f t="shared" si="74"/>
        <v>2.793921568627451</v>
      </c>
      <c r="G626" t="s">
        <v>36</v>
      </c>
      <c r="H626">
        <v>432</v>
      </c>
      <c r="I626" s="4">
        <f t="shared" si="81"/>
        <v>32.983796296296298</v>
      </c>
      <c r="J626" t="s">
        <v>37</v>
      </c>
      <c r="K626" t="s">
        <v>38</v>
      </c>
      <c r="L626">
        <v>1422165600</v>
      </c>
      <c r="M626" s="9">
        <f t="shared" si="80"/>
        <v>42029.25</v>
      </c>
      <c r="N626" s="14">
        <f t="shared" si="76"/>
        <v>1</v>
      </c>
      <c r="O626" s="14" t="s">
        <v>51</v>
      </c>
      <c r="P626" s="14">
        <f t="shared" si="77"/>
        <v>2015</v>
      </c>
      <c r="Q626">
        <v>1422684000</v>
      </c>
      <c r="R626" s="12">
        <f t="shared" si="75"/>
        <v>42035.25</v>
      </c>
      <c r="S626">
        <f t="shared" si="78"/>
        <v>1</v>
      </c>
      <c r="T626" t="s">
        <v>51</v>
      </c>
      <c r="U626">
        <f t="shared" si="79"/>
        <v>2015</v>
      </c>
      <c r="V626" t="b">
        <v>0</v>
      </c>
      <c r="W626" t="b">
        <v>0</v>
      </c>
      <c r="X626" t="s">
        <v>148</v>
      </c>
      <c r="Y626" t="str" cm="1">
        <f t="array" ref="Y626:Z626">_xlfn.TEXTSPLIT(X626, "/")</f>
        <v>photography</v>
      </c>
      <c r="Z626" t="str">
        <v>photography books</v>
      </c>
    </row>
    <row r="627" spans="1:26" ht="31.2" x14ac:dyDescent="0.3">
      <c r="A627">
        <v>625</v>
      </c>
      <c r="B627" t="s">
        <v>1318</v>
      </c>
      <c r="C627" s="3" t="s">
        <v>1319</v>
      </c>
      <c r="D627" s="4">
        <v>7500</v>
      </c>
      <c r="E627" s="4">
        <v>5803</v>
      </c>
      <c r="F627" s="5">
        <f t="shared" si="74"/>
        <v>0.77373333333333338</v>
      </c>
      <c r="G627" t="s">
        <v>28</v>
      </c>
      <c r="H627">
        <v>62</v>
      </c>
      <c r="I627" s="4">
        <f t="shared" si="81"/>
        <v>93.596774193548384</v>
      </c>
      <c r="J627" t="s">
        <v>37</v>
      </c>
      <c r="K627" t="s">
        <v>38</v>
      </c>
      <c r="L627">
        <v>1580104800</v>
      </c>
      <c r="M627" s="9">
        <f t="shared" si="80"/>
        <v>43857.25</v>
      </c>
      <c r="N627" s="14">
        <f t="shared" si="76"/>
        <v>1</v>
      </c>
      <c r="O627" s="14" t="s">
        <v>51</v>
      </c>
      <c r="P627" s="14">
        <f t="shared" si="77"/>
        <v>2020</v>
      </c>
      <c r="Q627">
        <v>1581314400</v>
      </c>
      <c r="R627" s="12">
        <f t="shared" si="75"/>
        <v>43871.25</v>
      </c>
      <c r="S627">
        <f t="shared" si="78"/>
        <v>2</v>
      </c>
      <c r="T627" t="s">
        <v>91</v>
      </c>
      <c r="U627">
        <f t="shared" si="79"/>
        <v>2020</v>
      </c>
      <c r="V627" t="b">
        <v>0</v>
      </c>
      <c r="W627" t="b">
        <v>0</v>
      </c>
      <c r="X627" t="s">
        <v>52</v>
      </c>
      <c r="Y627" t="str" cm="1">
        <f t="array" ref="Y627:Z627">_xlfn.TEXTSPLIT(X627, "/")</f>
        <v>theater</v>
      </c>
      <c r="Z627" t="str">
        <v>plays</v>
      </c>
    </row>
    <row r="628" spans="1:26" ht="31.2" x14ac:dyDescent="0.3">
      <c r="A628">
        <v>626</v>
      </c>
      <c r="B628" t="s">
        <v>1320</v>
      </c>
      <c r="C628" s="3" t="s">
        <v>1321</v>
      </c>
      <c r="D628" s="4">
        <v>6400</v>
      </c>
      <c r="E628" s="4">
        <v>13205</v>
      </c>
      <c r="F628" s="5">
        <f t="shared" si="74"/>
        <v>2.0632812500000002</v>
      </c>
      <c r="G628" t="s">
        <v>36</v>
      </c>
      <c r="H628">
        <v>189</v>
      </c>
      <c r="I628" s="4">
        <f t="shared" si="81"/>
        <v>69.867724867724874</v>
      </c>
      <c r="J628" t="s">
        <v>37</v>
      </c>
      <c r="K628" t="s">
        <v>38</v>
      </c>
      <c r="L628">
        <v>1285650000</v>
      </c>
      <c r="M628" s="9">
        <f t="shared" si="80"/>
        <v>40449.208333333336</v>
      </c>
      <c r="N628" s="14">
        <f t="shared" si="76"/>
        <v>9</v>
      </c>
      <c r="O628" s="14" t="s">
        <v>48</v>
      </c>
      <c r="P628" s="14">
        <f t="shared" si="77"/>
        <v>2010</v>
      </c>
      <c r="Q628">
        <v>1286427600</v>
      </c>
      <c r="R628" s="12">
        <f t="shared" si="75"/>
        <v>40458.208333333336</v>
      </c>
      <c r="S628">
        <f t="shared" si="78"/>
        <v>10</v>
      </c>
      <c r="T628" t="s">
        <v>72</v>
      </c>
      <c r="U628">
        <f t="shared" si="79"/>
        <v>2010</v>
      </c>
      <c r="V628" t="b">
        <v>0</v>
      </c>
      <c r="W628" t="b">
        <v>1</v>
      </c>
      <c r="X628" t="s">
        <v>52</v>
      </c>
      <c r="Y628" t="str" cm="1">
        <f t="array" ref="Y628:Z628">_xlfn.TEXTSPLIT(X628, "/")</f>
        <v>theater</v>
      </c>
      <c r="Z628" t="str">
        <v>plays</v>
      </c>
    </row>
    <row r="629" spans="1:26" ht="15.6" x14ac:dyDescent="0.3">
      <c r="A629">
        <v>627</v>
      </c>
      <c r="B629" t="s">
        <v>1322</v>
      </c>
      <c r="C629" s="3" t="s">
        <v>1323</v>
      </c>
      <c r="D629" s="4">
        <v>1600</v>
      </c>
      <c r="E629" s="4">
        <v>11108</v>
      </c>
      <c r="F629" s="5">
        <f t="shared" si="74"/>
        <v>6.9424999999999999</v>
      </c>
      <c r="G629" t="s">
        <v>36</v>
      </c>
      <c r="H629">
        <v>154</v>
      </c>
      <c r="I629" s="4">
        <f t="shared" si="81"/>
        <v>72.129870129870127</v>
      </c>
      <c r="J629" t="s">
        <v>59</v>
      </c>
      <c r="K629" t="s">
        <v>60</v>
      </c>
      <c r="L629">
        <v>1276664400</v>
      </c>
      <c r="M629" s="9">
        <f t="shared" si="80"/>
        <v>40345.208333333336</v>
      </c>
      <c r="N629" s="14">
        <f t="shared" si="76"/>
        <v>6</v>
      </c>
      <c r="O629" s="14" t="s">
        <v>80</v>
      </c>
      <c r="P629" s="14">
        <f t="shared" si="77"/>
        <v>2010</v>
      </c>
      <c r="Q629">
        <v>1278738000</v>
      </c>
      <c r="R629" s="12">
        <f t="shared" si="75"/>
        <v>40369.208333333336</v>
      </c>
      <c r="S629">
        <f t="shared" si="78"/>
        <v>7</v>
      </c>
      <c r="T629" t="s">
        <v>103</v>
      </c>
      <c r="U629">
        <f t="shared" si="79"/>
        <v>2010</v>
      </c>
      <c r="V629" t="b">
        <v>1</v>
      </c>
      <c r="W629" t="b">
        <v>0</v>
      </c>
      <c r="X629" t="s">
        <v>33</v>
      </c>
      <c r="Y629" t="str" cm="1">
        <f t="array" ref="Y629:Z629">_xlfn.TEXTSPLIT(X629, "/")</f>
        <v>food</v>
      </c>
      <c r="Z629" t="str">
        <v>food trucks</v>
      </c>
    </row>
    <row r="630" spans="1:26" ht="15.6" x14ac:dyDescent="0.3">
      <c r="A630">
        <v>628</v>
      </c>
      <c r="B630" t="s">
        <v>1324</v>
      </c>
      <c r="C630" s="3" t="s">
        <v>1325</v>
      </c>
      <c r="D630" s="4">
        <v>1900</v>
      </c>
      <c r="E630" s="4">
        <v>2884</v>
      </c>
      <c r="F630" s="5">
        <f t="shared" si="74"/>
        <v>1.5178947368421052</v>
      </c>
      <c r="G630" t="s">
        <v>36</v>
      </c>
      <c r="H630">
        <v>96</v>
      </c>
      <c r="I630" s="4">
        <f t="shared" si="81"/>
        <v>30.041666666666668</v>
      </c>
      <c r="J630" t="s">
        <v>37</v>
      </c>
      <c r="K630" t="s">
        <v>38</v>
      </c>
      <c r="L630">
        <v>1286168400</v>
      </c>
      <c r="M630" s="9">
        <f t="shared" si="80"/>
        <v>40455.208333333336</v>
      </c>
      <c r="N630" s="14">
        <f t="shared" si="76"/>
        <v>10</v>
      </c>
      <c r="O630" s="14" t="s">
        <v>72</v>
      </c>
      <c r="P630" s="14">
        <f t="shared" si="77"/>
        <v>2010</v>
      </c>
      <c r="Q630">
        <v>1286427600</v>
      </c>
      <c r="R630" s="12">
        <f t="shared" si="75"/>
        <v>40458.208333333336</v>
      </c>
      <c r="S630">
        <f t="shared" si="78"/>
        <v>10</v>
      </c>
      <c r="T630" t="s">
        <v>72</v>
      </c>
      <c r="U630">
        <f t="shared" si="79"/>
        <v>2010</v>
      </c>
      <c r="V630" t="b">
        <v>0</v>
      </c>
      <c r="W630" t="b">
        <v>0</v>
      </c>
      <c r="X630" t="s">
        <v>81</v>
      </c>
      <c r="Y630" t="str" cm="1">
        <f t="array" ref="Y630:Z630">_xlfn.TEXTSPLIT(X630, "/")</f>
        <v>music</v>
      </c>
      <c r="Z630" t="str">
        <v>indie rock</v>
      </c>
    </row>
    <row r="631" spans="1:26" ht="15.6" x14ac:dyDescent="0.3">
      <c r="A631">
        <v>629</v>
      </c>
      <c r="B631" t="s">
        <v>1326</v>
      </c>
      <c r="C631" s="3" t="s">
        <v>1327</v>
      </c>
      <c r="D631" s="4">
        <v>85900</v>
      </c>
      <c r="E631" s="4">
        <v>55476</v>
      </c>
      <c r="F631" s="5">
        <f t="shared" ref="F631:F649" si="82">E631/D631</f>
        <v>0.64582072176949945</v>
      </c>
      <c r="G631" t="s">
        <v>28</v>
      </c>
      <c r="H631">
        <v>750</v>
      </c>
      <c r="I631" s="4">
        <f t="shared" si="81"/>
        <v>73.968000000000004</v>
      </c>
      <c r="J631" t="s">
        <v>37</v>
      </c>
      <c r="K631" t="s">
        <v>38</v>
      </c>
      <c r="L631">
        <v>1467781200</v>
      </c>
      <c r="M631" s="9">
        <f t="shared" si="80"/>
        <v>42557.208333333328</v>
      </c>
      <c r="N631" s="14">
        <f t="shared" si="76"/>
        <v>7</v>
      </c>
      <c r="O631" s="14" t="s">
        <v>103</v>
      </c>
      <c r="P631" s="14">
        <f t="shared" si="77"/>
        <v>2016</v>
      </c>
      <c r="Q631">
        <v>1467954000</v>
      </c>
      <c r="R631" s="12">
        <f t="shared" si="75"/>
        <v>42559.208333333328</v>
      </c>
      <c r="S631">
        <f t="shared" si="78"/>
        <v>7</v>
      </c>
      <c r="T631" t="s">
        <v>103</v>
      </c>
      <c r="U631">
        <f t="shared" si="79"/>
        <v>2016</v>
      </c>
      <c r="V631" t="b">
        <v>0</v>
      </c>
      <c r="W631" t="b">
        <v>1</v>
      </c>
      <c r="X631" t="s">
        <v>52</v>
      </c>
      <c r="Y631" t="str" cm="1">
        <f t="array" ref="Y631:Z631">_xlfn.TEXTSPLIT(X631, "/")</f>
        <v>theater</v>
      </c>
      <c r="Z631" t="str">
        <v>plays</v>
      </c>
    </row>
    <row r="632" spans="1:26" ht="15.6" x14ac:dyDescent="0.3">
      <c r="A632">
        <v>630</v>
      </c>
      <c r="B632" t="s">
        <v>1328</v>
      </c>
      <c r="C632" s="3" t="s">
        <v>1329</v>
      </c>
      <c r="D632" s="4">
        <v>9500</v>
      </c>
      <c r="E632" s="4">
        <v>5973</v>
      </c>
      <c r="F632" s="5">
        <f t="shared" si="82"/>
        <v>0.62873684210526315</v>
      </c>
      <c r="G632" t="s">
        <v>98</v>
      </c>
      <c r="H632">
        <v>87</v>
      </c>
      <c r="I632" s="4">
        <f t="shared" si="81"/>
        <v>68.65517241379311</v>
      </c>
      <c r="J632" t="s">
        <v>37</v>
      </c>
      <c r="K632" t="s">
        <v>38</v>
      </c>
      <c r="L632">
        <v>1556686800</v>
      </c>
      <c r="M632" s="9">
        <f t="shared" si="80"/>
        <v>43586.208333333328</v>
      </c>
      <c r="N632" s="14">
        <f t="shared" si="76"/>
        <v>5</v>
      </c>
      <c r="O632" s="14" t="s">
        <v>114</v>
      </c>
      <c r="P632" s="14">
        <f t="shared" si="77"/>
        <v>2019</v>
      </c>
      <c r="Q632">
        <v>1557637200</v>
      </c>
      <c r="R632" s="12">
        <f t="shared" si="75"/>
        <v>43597.208333333328</v>
      </c>
      <c r="S632">
        <f t="shared" si="78"/>
        <v>5</v>
      </c>
      <c r="T632" t="s">
        <v>114</v>
      </c>
      <c r="U632">
        <f t="shared" si="79"/>
        <v>2019</v>
      </c>
      <c r="V632" t="b">
        <v>0</v>
      </c>
      <c r="W632" t="b">
        <v>1</v>
      </c>
      <c r="X632" t="s">
        <v>52</v>
      </c>
      <c r="Y632" t="str" cm="1">
        <f t="array" ref="Y632:Z632">_xlfn.TEXTSPLIT(X632, "/")</f>
        <v>theater</v>
      </c>
      <c r="Z632" t="str">
        <v>plays</v>
      </c>
    </row>
    <row r="633" spans="1:26" ht="15.6" x14ac:dyDescent="0.3">
      <c r="A633">
        <v>631</v>
      </c>
      <c r="B633" t="s">
        <v>1330</v>
      </c>
      <c r="C633" s="3" t="s">
        <v>1331</v>
      </c>
      <c r="D633" s="4">
        <v>59200</v>
      </c>
      <c r="E633" s="4">
        <v>183756</v>
      </c>
      <c r="F633" s="5">
        <f t="shared" si="82"/>
        <v>3.1039864864864866</v>
      </c>
      <c r="G633" t="s">
        <v>36</v>
      </c>
      <c r="H633">
        <v>3063</v>
      </c>
      <c r="I633" s="4">
        <f t="shared" si="81"/>
        <v>59.992164544564154</v>
      </c>
      <c r="J633" t="s">
        <v>37</v>
      </c>
      <c r="K633" t="s">
        <v>38</v>
      </c>
      <c r="L633">
        <v>1553576400</v>
      </c>
      <c r="M633" s="9">
        <f t="shared" si="80"/>
        <v>43550.208333333328</v>
      </c>
      <c r="N633" s="14">
        <f t="shared" si="76"/>
        <v>3</v>
      </c>
      <c r="O633" s="14" t="s">
        <v>84</v>
      </c>
      <c r="P633" s="14">
        <f t="shared" si="77"/>
        <v>2019</v>
      </c>
      <c r="Q633">
        <v>1553922000</v>
      </c>
      <c r="R633" s="12">
        <f t="shared" si="75"/>
        <v>43554.208333333328</v>
      </c>
      <c r="S633">
        <f t="shared" si="78"/>
        <v>3</v>
      </c>
      <c r="T633" t="s">
        <v>84</v>
      </c>
      <c r="U633">
        <f t="shared" si="79"/>
        <v>2019</v>
      </c>
      <c r="V633" t="b">
        <v>0</v>
      </c>
      <c r="W633" t="b">
        <v>0</v>
      </c>
      <c r="X633" t="s">
        <v>52</v>
      </c>
      <c r="Y633" t="str" cm="1">
        <f t="array" ref="Y633:Z633">_xlfn.TEXTSPLIT(X633, "/")</f>
        <v>theater</v>
      </c>
      <c r="Z633" t="str">
        <v>plays</v>
      </c>
    </row>
    <row r="634" spans="1:26" ht="15.6" x14ac:dyDescent="0.3">
      <c r="A634">
        <v>632</v>
      </c>
      <c r="B634" t="s">
        <v>1332</v>
      </c>
      <c r="C634" s="3" t="s">
        <v>1333</v>
      </c>
      <c r="D634" s="4">
        <v>72100</v>
      </c>
      <c r="E634" s="4">
        <v>30902</v>
      </c>
      <c r="F634" s="5">
        <f t="shared" si="82"/>
        <v>0.42859916782246882</v>
      </c>
      <c r="G634" t="s">
        <v>66</v>
      </c>
      <c r="H634">
        <v>278</v>
      </c>
      <c r="I634" s="4">
        <f t="shared" si="81"/>
        <v>111.15827338129496</v>
      </c>
      <c r="J634" t="s">
        <v>37</v>
      </c>
      <c r="K634" t="s">
        <v>38</v>
      </c>
      <c r="L634">
        <v>1414904400</v>
      </c>
      <c r="M634" s="9">
        <f t="shared" si="80"/>
        <v>41945.208333333336</v>
      </c>
      <c r="N634" s="14">
        <f t="shared" si="76"/>
        <v>11</v>
      </c>
      <c r="O634" s="14" t="s">
        <v>31</v>
      </c>
      <c r="P634" s="14">
        <f t="shared" si="77"/>
        <v>2014</v>
      </c>
      <c r="Q634">
        <v>1416463200</v>
      </c>
      <c r="R634" s="12">
        <f t="shared" si="75"/>
        <v>41963.25</v>
      </c>
      <c r="S634">
        <f t="shared" si="78"/>
        <v>11</v>
      </c>
      <c r="T634" t="s">
        <v>31</v>
      </c>
      <c r="U634">
        <f t="shared" si="79"/>
        <v>2014</v>
      </c>
      <c r="V634" t="b">
        <v>0</v>
      </c>
      <c r="W634" t="b">
        <v>0</v>
      </c>
      <c r="X634" t="s">
        <v>52</v>
      </c>
      <c r="Y634" t="str" cm="1">
        <f t="array" ref="Y634:Z634">_xlfn.TEXTSPLIT(X634, "/")</f>
        <v>theater</v>
      </c>
      <c r="Z634" t="str">
        <v>plays</v>
      </c>
    </row>
    <row r="635" spans="1:26" ht="31.2" x14ac:dyDescent="0.3">
      <c r="A635">
        <v>633</v>
      </c>
      <c r="B635" t="s">
        <v>1334</v>
      </c>
      <c r="C635" s="3" t="s">
        <v>1335</v>
      </c>
      <c r="D635" s="4">
        <v>6700</v>
      </c>
      <c r="E635" s="4">
        <v>5569</v>
      </c>
      <c r="F635" s="5">
        <f t="shared" si="82"/>
        <v>0.83119402985074631</v>
      </c>
      <c r="G635" t="s">
        <v>28</v>
      </c>
      <c r="H635">
        <v>105</v>
      </c>
      <c r="I635" s="4">
        <f t="shared" si="81"/>
        <v>53.038095238095238</v>
      </c>
      <c r="J635" t="s">
        <v>37</v>
      </c>
      <c r="K635" t="s">
        <v>38</v>
      </c>
      <c r="L635">
        <v>1446876000</v>
      </c>
      <c r="M635" s="9">
        <f t="shared" si="80"/>
        <v>42315.25</v>
      </c>
      <c r="N635" s="14">
        <f t="shared" si="76"/>
        <v>11</v>
      </c>
      <c r="O635" s="14" t="s">
        <v>31</v>
      </c>
      <c r="P635" s="14">
        <f t="shared" si="77"/>
        <v>2015</v>
      </c>
      <c r="Q635">
        <v>1447221600</v>
      </c>
      <c r="R635" s="12">
        <f t="shared" si="75"/>
        <v>42319.25</v>
      </c>
      <c r="S635">
        <f t="shared" si="78"/>
        <v>11</v>
      </c>
      <c r="T635" t="s">
        <v>31</v>
      </c>
      <c r="U635">
        <f t="shared" si="79"/>
        <v>2015</v>
      </c>
      <c r="V635" t="b">
        <v>0</v>
      </c>
      <c r="W635" t="b">
        <v>0</v>
      </c>
      <c r="X635" t="s">
        <v>95</v>
      </c>
      <c r="Y635" t="str" cm="1">
        <f t="array" ref="Y635:Z635">_xlfn.TEXTSPLIT(X635, "/")</f>
        <v>film &amp; video</v>
      </c>
      <c r="Z635" t="str">
        <v>animation</v>
      </c>
    </row>
    <row r="636" spans="1:26" ht="15.6" x14ac:dyDescent="0.3">
      <c r="A636">
        <v>634</v>
      </c>
      <c r="B636" t="s">
        <v>1336</v>
      </c>
      <c r="C636" s="3" t="s">
        <v>1337</v>
      </c>
      <c r="D636" s="4">
        <v>118200</v>
      </c>
      <c r="E636" s="4">
        <v>92824</v>
      </c>
      <c r="F636" s="5">
        <f t="shared" si="82"/>
        <v>0.78531302876480547</v>
      </c>
      <c r="G636" t="s">
        <v>98</v>
      </c>
      <c r="H636">
        <v>1658</v>
      </c>
      <c r="I636" s="4">
        <f t="shared" si="81"/>
        <v>55.985524728588658</v>
      </c>
      <c r="J636" t="s">
        <v>37</v>
      </c>
      <c r="K636" t="s">
        <v>38</v>
      </c>
      <c r="L636">
        <v>1490418000</v>
      </c>
      <c r="M636" s="9">
        <f t="shared" si="80"/>
        <v>42819.208333333328</v>
      </c>
      <c r="N636" s="14">
        <f t="shared" si="76"/>
        <v>3</v>
      </c>
      <c r="O636" s="14" t="s">
        <v>84</v>
      </c>
      <c r="P636" s="14">
        <f t="shared" si="77"/>
        <v>2017</v>
      </c>
      <c r="Q636">
        <v>1491627600</v>
      </c>
      <c r="R636" s="12">
        <f t="shared" si="75"/>
        <v>42833.208333333328</v>
      </c>
      <c r="S636">
        <f t="shared" si="78"/>
        <v>4</v>
      </c>
      <c r="T636" t="s">
        <v>85</v>
      </c>
      <c r="U636">
        <f t="shared" si="79"/>
        <v>2017</v>
      </c>
      <c r="V636" t="b">
        <v>0</v>
      </c>
      <c r="W636" t="b">
        <v>0</v>
      </c>
      <c r="X636" t="s">
        <v>295</v>
      </c>
      <c r="Y636" t="str" cm="1">
        <f t="array" ref="Y636:Z636">_xlfn.TEXTSPLIT(X636, "/")</f>
        <v>film &amp; video</v>
      </c>
      <c r="Z636" t="str">
        <v>television</v>
      </c>
    </row>
    <row r="637" spans="1:26" ht="15.6" x14ac:dyDescent="0.3">
      <c r="A637">
        <v>635</v>
      </c>
      <c r="B637" t="s">
        <v>1338</v>
      </c>
      <c r="C637" s="3" t="s">
        <v>1339</v>
      </c>
      <c r="D637" s="4">
        <v>139000</v>
      </c>
      <c r="E637" s="4">
        <v>158590</v>
      </c>
      <c r="F637" s="5">
        <f t="shared" si="82"/>
        <v>1.1409352517985611</v>
      </c>
      <c r="G637" t="s">
        <v>36</v>
      </c>
      <c r="H637">
        <v>2266</v>
      </c>
      <c r="I637" s="4">
        <f t="shared" si="81"/>
        <v>69.986760812003524</v>
      </c>
      <c r="J637" t="s">
        <v>37</v>
      </c>
      <c r="K637" t="s">
        <v>38</v>
      </c>
      <c r="L637">
        <v>1360389600</v>
      </c>
      <c r="M637" s="9">
        <f t="shared" si="80"/>
        <v>41314.25</v>
      </c>
      <c r="N637" s="14">
        <f t="shared" si="76"/>
        <v>2</v>
      </c>
      <c r="O637" s="14" t="s">
        <v>91</v>
      </c>
      <c r="P637" s="14">
        <f t="shared" si="77"/>
        <v>2013</v>
      </c>
      <c r="Q637">
        <v>1363150800</v>
      </c>
      <c r="R637" s="12">
        <f t="shared" si="75"/>
        <v>41346.208333333336</v>
      </c>
      <c r="S637">
        <f t="shared" si="78"/>
        <v>3</v>
      </c>
      <c r="T637" t="s">
        <v>84</v>
      </c>
      <c r="U637">
        <f t="shared" si="79"/>
        <v>2013</v>
      </c>
      <c r="V637" t="b">
        <v>0</v>
      </c>
      <c r="W637" t="b">
        <v>0</v>
      </c>
      <c r="X637" t="s">
        <v>295</v>
      </c>
      <c r="Y637" t="str" cm="1">
        <f t="array" ref="Y637:Z637">_xlfn.TEXTSPLIT(X637, "/")</f>
        <v>film &amp; video</v>
      </c>
      <c r="Z637" t="str">
        <v>television</v>
      </c>
    </row>
    <row r="638" spans="1:26" ht="15.6" x14ac:dyDescent="0.3">
      <c r="A638">
        <v>636</v>
      </c>
      <c r="B638" t="s">
        <v>1340</v>
      </c>
      <c r="C638" s="3" t="s">
        <v>1341</v>
      </c>
      <c r="D638" s="4">
        <v>197700</v>
      </c>
      <c r="E638" s="4">
        <v>127591</v>
      </c>
      <c r="F638" s="5">
        <f t="shared" si="82"/>
        <v>0.64537683358624176</v>
      </c>
      <c r="G638" t="s">
        <v>28</v>
      </c>
      <c r="H638">
        <v>2604</v>
      </c>
      <c r="I638" s="4">
        <f t="shared" si="81"/>
        <v>48.998079877112133</v>
      </c>
      <c r="J638" t="s">
        <v>55</v>
      </c>
      <c r="K638" t="s">
        <v>56</v>
      </c>
      <c r="L638">
        <v>1326866400</v>
      </c>
      <c r="M638" s="9">
        <f>(((L638/60)/60)/24)+DATE(1970,1,1)</f>
        <v>40926.25</v>
      </c>
      <c r="N638" s="14">
        <f t="shared" si="76"/>
        <v>1</v>
      </c>
      <c r="O638" s="14" t="s">
        <v>51</v>
      </c>
      <c r="P638" s="14">
        <f t="shared" si="77"/>
        <v>2012</v>
      </c>
      <c r="Q638">
        <v>1330754400</v>
      </c>
      <c r="R638" s="12">
        <f t="shared" si="75"/>
        <v>40971.25</v>
      </c>
      <c r="S638">
        <f t="shared" si="78"/>
        <v>3</v>
      </c>
      <c r="T638" t="s">
        <v>84</v>
      </c>
      <c r="U638">
        <f t="shared" si="79"/>
        <v>2012</v>
      </c>
      <c r="V638" t="b">
        <v>0</v>
      </c>
      <c r="W638" t="b">
        <v>1</v>
      </c>
      <c r="X638" t="s">
        <v>95</v>
      </c>
      <c r="Y638" t="str" cm="1">
        <f t="array" ref="Y638:Z638">_xlfn.TEXTSPLIT(X638, "/")</f>
        <v>film &amp; video</v>
      </c>
      <c r="Z638" t="str">
        <v>animation</v>
      </c>
    </row>
    <row r="639" spans="1:26" ht="15.6" x14ac:dyDescent="0.3">
      <c r="A639">
        <v>637</v>
      </c>
      <c r="B639" t="s">
        <v>1342</v>
      </c>
      <c r="C639" s="3" t="s">
        <v>1343</v>
      </c>
      <c r="D639" s="4">
        <v>8500</v>
      </c>
      <c r="E639" s="4">
        <v>6750</v>
      </c>
      <c r="F639" s="5">
        <f t="shared" si="82"/>
        <v>0.79411764705882348</v>
      </c>
      <c r="G639" t="s">
        <v>28</v>
      </c>
      <c r="H639">
        <v>65</v>
      </c>
      <c r="I639" s="4">
        <f t="shared" si="81"/>
        <v>103.84615384615384</v>
      </c>
      <c r="J639" t="s">
        <v>37</v>
      </c>
      <c r="K639" t="s">
        <v>38</v>
      </c>
      <c r="L639">
        <v>1479103200</v>
      </c>
      <c r="M639" s="9">
        <f t="shared" ref="M639:M702" si="83">(((L639/60)/60)/24)+DATE(1970,1,1)</f>
        <v>42688.25</v>
      </c>
      <c r="N639" s="14">
        <f t="shared" si="76"/>
        <v>11</v>
      </c>
      <c r="O639" s="14" t="s">
        <v>31</v>
      </c>
      <c r="P639" s="14">
        <f t="shared" si="77"/>
        <v>2016</v>
      </c>
      <c r="Q639">
        <v>1479794400</v>
      </c>
      <c r="R639" s="12">
        <f t="shared" si="75"/>
        <v>42696.25</v>
      </c>
      <c r="S639">
        <f t="shared" si="78"/>
        <v>11</v>
      </c>
      <c r="T639" t="s">
        <v>31</v>
      </c>
      <c r="U639">
        <f t="shared" si="79"/>
        <v>2016</v>
      </c>
      <c r="V639" t="b">
        <v>0</v>
      </c>
      <c r="W639" t="b">
        <v>0</v>
      </c>
      <c r="X639" t="s">
        <v>52</v>
      </c>
      <c r="Y639" t="str" cm="1">
        <f t="array" ref="Y639:Z639">_xlfn.TEXTSPLIT(X639, "/")</f>
        <v>theater</v>
      </c>
      <c r="Z639" t="str">
        <v>plays</v>
      </c>
    </row>
    <row r="640" spans="1:26" ht="15.6" x14ac:dyDescent="0.3">
      <c r="A640">
        <v>638</v>
      </c>
      <c r="B640" t="s">
        <v>1344</v>
      </c>
      <c r="C640" s="3" t="s">
        <v>1345</v>
      </c>
      <c r="D640" s="4">
        <v>81600</v>
      </c>
      <c r="E640" s="4">
        <v>9318</v>
      </c>
      <c r="F640" s="5">
        <f t="shared" si="82"/>
        <v>0.11419117647058824</v>
      </c>
      <c r="G640" t="s">
        <v>28</v>
      </c>
      <c r="H640">
        <v>94</v>
      </c>
      <c r="I640" s="4">
        <f t="shared" si="81"/>
        <v>99.127659574468083</v>
      </c>
      <c r="J640" t="s">
        <v>37</v>
      </c>
      <c r="K640" t="s">
        <v>38</v>
      </c>
      <c r="L640">
        <v>1280206800</v>
      </c>
      <c r="M640" s="9">
        <f t="shared" si="83"/>
        <v>40386.208333333336</v>
      </c>
      <c r="N640" s="14">
        <f t="shared" si="76"/>
        <v>7</v>
      </c>
      <c r="O640" s="14" t="s">
        <v>103</v>
      </c>
      <c r="P640" s="14">
        <f t="shared" si="77"/>
        <v>2010</v>
      </c>
      <c r="Q640">
        <v>1281243600</v>
      </c>
      <c r="R640" s="12">
        <f t="shared" si="75"/>
        <v>40398.208333333336</v>
      </c>
      <c r="S640">
        <f t="shared" si="78"/>
        <v>8</v>
      </c>
      <c r="T640" t="s">
        <v>39</v>
      </c>
      <c r="U640">
        <f t="shared" si="79"/>
        <v>2010</v>
      </c>
      <c r="V640" t="b">
        <v>0</v>
      </c>
      <c r="W640" t="b">
        <v>1</v>
      </c>
      <c r="X640" t="s">
        <v>52</v>
      </c>
      <c r="Y640" t="str" cm="1">
        <f t="array" ref="Y640:Z640">_xlfn.TEXTSPLIT(X640, "/")</f>
        <v>theater</v>
      </c>
      <c r="Z640" t="str">
        <v>plays</v>
      </c>
    </row>
    <row r="641" spans="1:26" ht="15.6" x14ac:dyDescent="0.3">
      <c r="A641">
        <v>639</v>
      </c>
      <c r="B641" t="s">
        <v>1346</v>
      </c>
      <c r="C641" s="3" t="s">
        <v>1347</v>
      </c>
      <c r="D641" s="4">
        <v>8600</v>
      </c>
      <c r="E641" s="4">
        <v>4832</v>
      </c>
      <c r="F641" s="5">
        <f t="shared" si="82"/>
        <v>0.56186046511627907</v>
      </c>
      <c r="G641" t="s">
        <v>66</v>
      </c>
      <c r="H641">
        <v>45</v>
      </c>
      <c r="I641" s="4">
        <f t="shared" si="81"/>
        <v>107.37777777777778</v>
      </c>
      <c r="J641" t="s">
        <v>37</v>
      </c>
      <c r="K641" t="s">
        <v>38</v>
      </c>
      <c r="L641">
        <v>1532754000</v>
      </c>
      <c r="M641" s="9">
        <f t="shared" si="83"/>
        <v>43309.208333333328</v>
      </c>
      <c r="N641" s="14">
        <f t="shared" si="76"/>
        <v>7</v>
      </c>
      <c r="O641" s="14" t="s">
        <v>103</v>
      </c>
      <c r="P641" s="14">
        <f t="shared" si="77"/>
        <v>2018</v>
      </c>
      <c r="Q641">
        <v>1532754000</v>
      </c>
      <c r="R641" s="12">
        <f t="shared" si="75"/>
        <v>43309.208333333328</v>
      </c>
      <c r="S641">
        <f t="shared" si="78"/>
        <v>7</v>
      </c>
      <c r="T641" t="s">
        <v>103</v>
      </c>
      <c r="U641">
        <f t="shared" si="79"/>
        <v>2018</v>
      </c>
      <c r="V641" t="b">
        <v>0</v>
      </c>
      <c r="W641" t="b">
        <v>1</v>
      </c>
      <c r="X641" t="s">
        <v>73</v>
      </c>
      <c r="Y641" t="str" cm="1">
        <f t="array" ref="Y641:Z641">_xlfn.TEXTSPLIT(X641, "/")</f>
        <v>film &amp; video</v>
      </c>
      <c r="Z641" t="str">
        <v>drama</v>
      </c>
    </row>
    <row r="642" spans="1:26" ht="15.6" x14ac:dyDescent="0.3">
      <c r="A642">
        <v>640</v>
      </c>
      <c r="B642" t="s">
        <v>1348</v>
      </c>
      <c r="C642" s="3" t="s">
        <v>1349</v>
      </c>
      <c r="D642" s="4">
        <v>119800</v>
      </c>
      <c r="E642" s="4">
        <v>19769</v>
      </c>
      <c r="F642" s="5">
        <f t="shared" si="82"/>
        <v>0.16501669449081802</v>
      </c>
      <c r="G642" t="s">
        <v>28</v>
      </c>
      <c r="H642">
        <v>257</v>
      </c>
      <c r="I642" s="4">
        <f t="shared" si="81"/>
        <v>76.922178988326849</v>
      </c>
      <c r="J642" t="s">
        <v>37</v>
      </c>
      <c r="K642" t="s">
        <v>38</v>
      </c>
      <c r="L642">
        <v>1453096800</v>
      </c>
      <c r="M642" s="9">
        <f t="shared" si="83"/>
        <v>42387.25</v>
      </c>
      <c r="N642" s="14">
        <f t="shared" si="76"/>
        <v>1</v>
      </c>
      <c r="O642" s="14" t="s">
        <v>51</v>
      </c>
      <c r="P642" s="14">
        <f t="shared" si="77"/>
        <v>2016</v>
      </c>
      <c r="Q642">
        <v>1453356000</v>
      </c>
      <c r="R642" s="12">
        <f t="shared" ref="R642:R705" si="84">(((Q642/60)/60)/24)+DATE(1970,1,1)</f>
        <v>42390.25</v>
      </c>
      <c r="S642">
        <f t="shared" si="78"/>
        <v>1</v>
      </c>
      <c r="T642" t="s">
        <v>51</v>
      </c>
      <c r="U642">
        <f t="shared" si="79"/>
        <v>2016</v>
      </c>
      <c r="V642" t="b">
        <v>0</v>
      </c>
      <c r="W642" t="b">
        <v>0</v>
      </c>
      <c r="X642" t="s">
        <v>52</v>
      </c>
      <c r="Y642" t="str" cm="1">
        <f t="array" ref="Y642:Z642">_xlfn.TEXTSPLIT(X642, "/")</f>
        <v>theater</v>
      </c>
      <c r="Z642" t="str">
        <v>plays</v>
      </c>
    </row>
    <row r="643" spans="1:26" ht="31.2" x14ac:dyDescent="0.3">
      <c r="A643">
        <v>641</v>
      </c>
      <c r="B643" t="s">
        <v>1350</v>
      </c>
      <c r="C643" s="3" t="s">
        <v>1351</v>
      </c>
      <c r="D643" s="4">
        <v>9400</v>
      </c>
      <c r="E643" s="4">
        <v>11277</v>
      </c>
      <c r="F643" s="5">
        <f t="shared" si="82"/>
        <v>1.1996808510638297</v>
      </c>
      <c r="G643" t="s">
        <v>36</v>
      </c>
      <c r="H643">
        <v>194</v>
      </c>
      <c r="I643" s="4">
        <f t="shared" si="81"/>
        <v>58.128865979381445</v>
      </c>
      <c r="J643" t="s">
        <v>124</v>
      </c>
      <c r="K643" t="s">
        <v>125</v>
      </c>
      <c r="L643">
        <v>1487570400</v>
      </c>
      <c r="M643" s="9">
        <f t="shared" si="83"/>
        <v>42786.25</v>
      </c>
      <c r="N643" s="14">
        <f t="shared" ref="N643:N706" si="85">MONTH(M643)</f>
        <v>2</v>
      </c>
      <c r="O643" s="14" t="s">
        <v>91</v>
      </c>
      <c r="P643" s="14">
        <f t="shared" ref="P643:P706" si="86">YEAR(M643)</f>
        <v>2017</v>
      </c>
      <c r="Q643">
        <v>1489986000</v>
      </c>
      <c r="R643" s="12">
        <f t="shared" si="84"/>
        <v>42814.208333333328</v>
      </c>
      <c r="S643">
        <f t="shared" ref="S643:S706" si="87">MONTH(R643)</f>
        <v>3</v>
      </c>
      <c r="T643" t="s">
        <v>84</v>
      </c>
      <c r="U643">
        <f t="shared" ref="U643:U706" si="88">YEAR(R643)</f>
        <v>2017</v>
      </c>
      <c r="V643" t="b">
        <v>0</v>
      </c>
      <c r="W643" t="b">
        <v>0</v>
      </c>
      <c r="X643" t="s">
        <v>52</v>
      </c>
      <c r="Y643" t="str" cm="1">
        <f t="array" ref="Y643:Z643">_xlfn.TEXTSPLIT(X643, "/")</f>
        <v>theater</v>
      </c>
      <c r="Z643" t="str">
        <v>plays</v>
      </c>
    </row>
    <row r="644" spans="1:26" ht="15.6" x14ac:dyDescent="0.3">
      <c r="A644">
        <v>642</v>
      </c>
      <c r="B644" t="s">
        <v>1352</v>
      </c>
      <c r="C644" s="3" t="s">
        <v>1353</v>
      </c>
      <c r="D644" s="4">
        <v>9200</v>
      </c>
      <c r="E644" s="4">
        <v>13382</v>
      </c>
      <c r="F644" s="5">
        <f t="shared" si="82"/>
        <v>1.4545652173913044</v>
      </c>
      <c r="G644" t="s">
        <v>36</v>
      </c>
      <c r="H644">
        <v>129</v>
      </c>
      <c r="I644" s="4">
        <f t="shared" si="81"/>
        <v>103.73643410852713</v>
      </c>
      <c r="J644" t="s">
        <v>29</v>
      </c>
      <c r="K644" t="s">
        <v>30</v>
      </c>
      <c r="L644">
        <v>1545026400</v>
      </c>
      <c r="M644" s="9">
        <f t="shared" si="83"/>
        <v>43451.25</v>
      </c>
      <c r="N644" s="14">
        <f t="shared" si="85"/>
        <v>12</v>
      </c>
      <c r="O644" s="14" t="s">
        <v>32</v>
      </c>
      <c r="P644" s="14">
        <f t="shared" si="86"/>
        <v>2018</v>
      </c>
      <c r="Q644">
        <v>1545804000</v>
      </c>
      <c r="R644" s="12">
        <f t="shared" si="84"/>
        <v>43460.25</v>
      </c>
      <c r="S644">
        <f t="shared" si="87"/>
        <v>12</v>
      </c>
      <c r="T644" t="s">
        <v>32</v>
      </c>
      <c r="U644">
        <f t="shared" si="88"/>
        <v>2018</v>
      </c>
      <c r="V644" t="b">
        <v>0</v>
      </c>
      <c r="W644" t="b">
        <v>0</v>
      </c>
      <c r="X644" t="s">
        <v>88</v>
      </c>
      <c r="Y644" t="str" cm="1">
        <f t="array" ref="Y644:Z644">_xlfn.TEXTSPLIT(X644, "/")</f>
        <v>technology</v>
      </c>
      <c r="Z644" t="str">
        <v>wearables</v>
      </c>
    </row>
    <row r="645" spans="1:26" ht="15.6" x14ac:dyDescent="0.3">
      <c r="A645">
        <v>643</v>
      </c>
      <c r="B645" t="s">
        <v>1354</v>
      </c>
      <c r="C645" s="3" t="s">
        <v>1355</v>
      </c>
      <c r="D645" s="4">
        <v>14900</v>
      </c>
      <c r="E645" s="4">
        <v>32986</v>
      </c>
      <c r="F645" s="5">
        <f t="shared" si="82"/>
        <v>2.2138255033557046</v>
      </c>
      <c r="G645" t="s">
        <v>36</v>
      </c>
      <c r="H645">
        <v>375</v>
      </c>
      <c r="I645" s="4">
        <f t="shared" si="81"/>
        <v>87.962666666666664</v>
      </c>
      <c r="J645" t="s">
        <v>37</v>
      </c>
      <c r="K645" t="s">
        <v>38</v>
      </c>
      <c r="L645">
        <v>1488348000</v>
      </c>
      <c r="M645" s="9">
        <f t="shared" si="83"/>
        <v>42795.25</v>
      </c>
      <c r="N645" s="14">
        <f t="shared" si="85"/>
        <v>3</v>
      </c>
      <c r="O645" s="14" t="s">
        <v>84</v>
      </c>
      <c r="P645" s="14">
        <f t="shared" si="86"/>
        <v>2017</v>
      </c>
      <c r="Q645">
        <v>1489899600</v>
      </c>
      <c r="R645" s="12">
        <f t="shared" si="84"/>
        <v>42813.208333333328</v>
      </c>
      <c r="S645">
        <f t="shared" si="87"/>
        <v>3</v>
      </c>
      <c r="T645" t="s">
        <v>84</v>
      </c>
      <c r="U645">
        <f t="shared" si="88"/>
        <v>2017</v>
      </c>
      <c r="V645" t="b">
        <v>0</v>
      </c>
      <c r="W645" t="b">
        <v>0</v>
      </c>
      <c r="X645" t="s">
        <v>52</v>
      </c>
      <c r="Y645" t="str" cm="1">
        <f t="array" ref="Y645:Z645">_xlfn.TEXTSPLIT(X645, "/")</f>
        <v>theater</v>
      </c>
      <c r="Z645" t="str">
        <v>plays</v>
      </c>
    </row>
    <row r="646" spans="1:26" ht="15.6" x14ac:dyDescent="0.3">
      <c r="A646">
        <v>644</v>
      </c>
      <c r="B646" t="s">
        <v>1356</v>
      </c>
      <c r="C646" s="3" t="s">
        <v>1357</v>
      </c>
      <c r="D646" s="4">
        <v>169400</v>
      </c>
      <c r="E646" s="4">
        <v>81984</v>
      </c>
      <c r="F646" s="5">
        <f t="shared" si="82"/>
        <v>0.48396694214876035</v>
      </c>
      <c r="G646" t="s">
        <v>28</v>
      </c>
      <c r="H646">
        <v>2928</v>
      </c>
      <c r="I646" s="4">
        <f t="shared" si="81"/>
        <v>28</v>
      </c>
      <c r="J646" t="s">
        <v>29</v>
      </c>
      <c r="K646" t="s">
        <v>30</v>
      </c>
      <c r="L646">
        <v>1545112800</v>
      </c>
      <c r="M646" s="9">
        <f t="shared" si="83"/>
        <v>43452.25</v>
      </c>
      <c r="N646" s="14">
        <f t="shared" si="85"/>
        <v>12</v>
      </c>
      <c r="O646" s="14" t="s">
        <v>32</v>
      </c>
      <c r="P646" s="14">
        <f t="shared" si="86"/>
        <v>2018</v>
      </c>
      <c r="Q646">
        <v>1546495200</v>
      </c>
      <c r="R646" s="12">
        <f t="shared" si="84"/>
        <v>43468.25</v>
      </c>
      <c r="S646">
        <f t="shared" si="87"/>
        <v>1</v>
      </c>
      <c r="T646" t="s">
        <v>51</v>
      </c>
      <c r="U646">
        <f t="shared" si="88"/>
        <v>2019</v>
      </c>
      <c r="V646" t="b">
        <v>0</v>
      </c>
      <c r="W646" t="b">
        <v>0</v>
      </c>
      <c r="X646" t="s">
        <v>52</v>
      </c>
      <c r="Y646" t="str" cm="1">
        <f t="array" ref="Y646:Z646">_xlfn.TEXTSPLIT(X646, "/")</f>
        <v>theater</v>
      </c>
      <c r="Z646" t="str">
        <v>plays</v>
      </c>
    </row>
    <row r="647" spans="1:26" ht="15.6" x14ac:dyDescent="0.3">
      <c r="A647">
        <v>645</v>
      </c>
      <c r="B647" t="s">
        <v>1358</v>
      </c>
      <c r="C647" s="3" t="s">
        <v>1359</v>
      </c>
      <c r="D647" s="4">
        <v>192100</v>
      </c>
      <c r="E647" s="4">
        <v>178483</v>
      </c>
      <c r="F647" s="5">
        <f t="shared" si="82"/>
        <v>0.92911504424778757</v>
      </c>
      <c r="G647" t="s">
        <v>28</v>
      </c>
      <c r="H647">
        <v>4697</v>
      </c>
      <c r="I647" s="4">
        <f t="shared" si="81"/>
        <v>37.999361294443261</v>
      </c>
      <c r="J647" t="s">
        <v>37</v>
      </c>
      <c r="K647" t="s">
        <v>38</v>
      </c>
      <c r="L647">
        <v>1537938000</v>
      </c>
      <c r="M647" s="9">
        <f t="shared" si="83"/>
        <v>43369.208333333328</v>
      </c>
      <c r="N647" s="14">
        <f t="shared" si="85"/>
        <v>9</v>
      </c>
      <c r="O647" s="14" t="s">
        <v>48</v>
      </c>
      <c r="P647" s="14">
        <f t="shared" si="86"/>
        <v>2018</v>
      </c>
      <c r="Q647">
        <v>1539752400</v>
      </c>
      <c r="R647" s="12">
        <f t="shared" si="84"/>
        <v>43390.208333333328</v>
      </c>
      <c r="S647">
        <f t="shared" si="87"/>
        <v>10</v>
      </c>
      <c r="T647" t="s">
        <v>72</v>
      </c>
      <c r="U647">
        <f t="shared" si="88"/>
        <v>2018</v>
      </c>
      <c r="V647" t="b">
        <v>0</v>
      </c>
      <c r="W647" t="b">
        <v>1</v>
      </c>
      <c r="X647" t="s">
        <v>40</v>
      </c>
      <c r="Y647" t="str" cm="1">
        <f t="array" ref="Y647:Z647">_xlfn.TEXTSPLIT(X647, "/")</f>
        <v>music</v>
      </c>
      <c r="Z647" t="str">
        <v>rock</v>
      </c>
    </row>
    <row r="648" spans="1:26" ht="15.6" x14ac:dyDescent="0.3">
      <c r="A648">
        <v>646</v>
      </c>
      <c r="B648" t="s">
        <v>1360</v>
      </c>
      <c r="C648" s="3" t="s">
        <v>1361</v>
      </c>
      <c r="D648" s="4">
        <v>98700</v>
      </c>
      <c r="E648" s="4">
        <v>87448</v>
      </c>
      <c r="F648" s="5">
        <f t="shared" si="82"/>
        <v>0.88599797365754818</v>
      </c>
      <c r="G648" t="s">
        <v>28</v>
      </c>
      <c r="H648">
        <v>2915</v>
      </c>
      <c r="I648" s="4">
        <f t="shared" ref="I648:I711" si="89">IFERROR(E648/H648,0)</f>
        <v>29.999313893653515</v>
      </c>
      <c r="J648" t="s">
        <v>37</v>
      </c>
      <c r="K648" t="s">
        <v>38</v>
      </c>
      <c r="L648">
        <v>1363150800</v>
      </c>
      <c r="M648" s="9">
        <f t="shared" si="83"/>
        <v>41346.208333333336</v>
      </c>
      <c r="N648" s="14">
        <f t="shared" si="85"/>
        <v>3</v>
      </c>
      <c r="O648" s="14" t="s">
        <v>84</v>
      </c>
      <c r="P648" s="14">
        <f t="shared" si="86"/>
        <v>2013</v>
      </c>
      <c r="Q648">
        <v>1364101200</v>
      </c>
      <c r="R648" s="12">
        <f t="shared" si="84"/>
        <v>41357.208333333336</v>
      </c>
      <c r="S648">
        <f t="shared" si="87"/>
        <v>3</v>
      </c>
      <c r="T648" t="s">
        <v>84</v>
      </c>
      <c r="U648">
        <f t="shared" si="88"/>
        <v>2013</v>
      </c>
      <c r="V648" t="b">
        <v>0</v>
      </c>
      <c r="W648" t="b">
        <v>0</v>
      </c>
      <c r="X648" t="s">
        <v>115</v>
      </c>
      <c r="Y648" t="str" cm="1">
        <f t="array" ref="Y648:Z648">_xlfn.TEXTSPLIT(X648, "/")</f>
        <v>games</v>
      </c>
      <c r="Z648" t="str">
        <v>video games</v>
      </c>
    </row>
    <row r="649" spans="1:26" ht="15.6" x14ac:dyDescent="0.3">
      <c r="A649">
        <v>647</v>
      </c>
      <c r="B649" t="s">
        <v>1362</v>
      </c>
      <c r="C649" s="3" t="s">
        <v>1363</v>
      </c>
      <c r="D649" s="4">
        <v>4500</v>
      </c>
      <c r="E649" s="4">
        <v>1863</v>
      </c>
      <c r="F649" s="5">
        <f t="shared" si="82"/>
        <v>0.41399999999999998</v>
      </c>
      <c r="G649" t="s">
        <v>28</v>
      </c>
      <c r="H649">
        <v>18</v>
      </c>
      <c r="I649" s="4">
        <f t="shared" si="89"/>
        <v>103.5</v>
      </c>
      <c r="J649" t="s">
        <v>37</v>
      </c>
      <c r="K649" t="s">
        <v>38</v>
      </c>
      <c r="L649">
        <v>1523250000</v>
      </c>
      <c r="M649" s="9">
        <f t="shared" si="83"/>
        <v>43199.208333333328</v>
      </c>
      <c r="N649" s="14">
        <f t="shared" si="85"/>
        <v>4</v>
      </c>
      <c r="O649" s="14" t="s">
        <v>85</v>
      </c>
      <c r="P649" s="14">
        <f t="shared" si="86"/>
        <v>2018</v>
      </c>
      <c r="Q649">
        <v>1525323600</v>
      </c>
      <c r="R649" s="12">
        <f t="shared" si="84"/>
        <v>43223.208333333328</v>
      </c>
      <c r="S649">
        <f t="shared" si="87"/>
        <v>5</v>
      </c>
      <c r="T649" t="s">
        <v>114</v>
      </c>
      <c r="U649">
        <f t="shared" si="88"/>
        <v>2018</v>
      </c>
      <c r="V649" t="b">
        <v>0</v>
      </c>
      <c r="W649" t="b">
        <v>0</v>
      </c>
      <c r="X649" t="s">
        <v>232</v>
      </c>
      <c r="Y649" t="str" cm="1">
        <f t="array" ref="Y649:Z649">_xlfn.TEXTSPLIT(X649, "/")</f>
        <v>publishing</v>
      </c>
      <c r="Z649" t="str">
        <v>translations</v>
      </c>
    </row>
    <row r="650" spans="1:26" ht="15.6" x14ac:dyDescent="0.3">
      <c r="A650">
        <v>648</v>
      </c>
      <c r="B650" t="s">
        <v>1364</v>
      </c>
      <c r="C650" s="3" t="s">
        <v>1365</v>
      </c>
      <c r="D650" s="4">
        <v>98600</v>
      </c>
      <c r="E650" s="4">
        <v>62174</v>
      </c>
      <c r="F650" s="5">
        <f>E650/D650</f>
        <v>0.63056795131845844</v>
      </c>
      <c r="G650" t="s">
        <v>98</v>
      </c>
      <c r="H650">
        <v>723</v>
      </c>
      <c r="I650" s="4">
        <f t="shared" si="89"/>
        <v>85.994467496542185</v>
      </c>
      <c r="J650" t="s">
        <v>37</v>
      </c>
      <c r="K650" t="s">
        <v>38</v>
      </c>
      <c r="L650">
        <v>1499317200</v>
      </c>
      <c r="M650" s="9">
        <f t="shared" si="83"/>
        <v>42922.208333333328</v>
      </c>
      <c r="N650" s="14">
        <f t="shared" si="85"/>
        <v>7</v>
      </c>
      <c r="O650" s="14" t="s">
        <v>103</v>
      </c>
      <c r="P650" s="14">
        <f t="shared" si="86"/>
        <v>2017</v>
      </c>
      <c r="Q650">
        <v>1500872400</v>
      </c>
      <c r="R650" s="12">
        <f t="shared" si="84"/>
        <v>42940.208333333328</v>
      </c>
      <c r="S650">
        <f t="shared" si="87"/>
        <v>7</v>
      </c>
      <c r="T650" t="s">
        <v>103</v>
      </c>
      <c r="U650">
        <f t="shared" si="88"/>
        <v>2017</v>
      </c>
      <c r="V650" t="b">
        <v>1</v>
      </c>
      <c r="W650" t="b">
        <v>0</v>
      </c>
      <c r="X650" t="s">
        <v>33</v>
      </c>
      <c r="Y650" t="str" cm="1">
        <f t="array" ref="Y650:Z650">_xlfn.TEXTSPLIT(X650, "/")</f>
        <v>food</v>
      </c>
      <c r="Z650" t="str">
        <v>food trucks</v>
      </c>
    </row>
    <row r="651" spans="1:26" ht="15.6" x14ac:dyDescent="0.3">
      <c r="A651">
        <v>649</v>
      </c>
      <c r="B651" t="s">
        <v>1366</v>
      </c>
      <c r="C651" s="3" t="s">
        <v>1367</v>
      </c>
      <c r="D651" s="4">
        <v>121700</v>
      </c>
      <c r="E651" s="4">
        <v>59003</v>
      </c>
      <c r="F651" s="5">
        <f t="shared" ref="F651:F714" si="90">E651/D651</f>
        <v>0.48482333607230893</v>
      </c>
      <c r="G651" t="s">
        <v>28</v>
      </c>
      <c r="H651">
        <v>602</v>
      </c>
      <c r="I651" s="4">
        <f t="shared" si="89"/>
        <v>98.011627906976742</v>
      </c>
      <c r="J651" t="s">
        <v>124</v>
      </c>
      <c r="K651" t="s">
        <v>125</v>
      </c>
      <c r="L651">
        <v>1287550800</v>
      </c>
      <c r="M651" s="9">
        <f t="shared" si="83"/>
        <v>40471.208333333336</v>
      </c>
      <c r="N651" s="14">
        <f t="shared" si="85"/>
        <v>10</v>
      </c>
      <c r="O651" s="14" t="s">
        <v>72</v>
      </c>
      <c r="P651" s="14">
        <f t="shared" si="86"/>
        <v>2010</v>
      </c>
      <c r="Q651">
        <v>1288501200</v>
      </c>
      <c r="R651" s="12">
        <f t="shared" si="84"/>
        <v>40482.208333333336</v>
      </c>
      <c r="S651">
        <f t="shared" si="87"/>
        <v>10</v>
      </c>
      <c r="T651" t="s">
        <v>72</v>
      </c>
      <c r="U651">
        <f t="shared" si="88"/>
        <v>2010</v>
      </c>
      <c r="V651" t="b">
        <v>1</v>
      </c>
      <c r="W651" t="b">
        <v>1</v>
      </c>
      <c r="X651" t="s">
        <v>52</v>
      </c>
      <c r="Y651" t="str" cm="1">
        <f t="array" ref="Y651:Z651">_xlfn.TEXTSPLIT(X651, "/")</f>
        <v>theater</v>
      </c>
      <c r="Z651" t="str">
        <v>plays</v>
      </c>
    </row>
    <row r="652" spans="1:26" ht="15.6" x14ac:dyDescent="0.3">
      <c r="A652">
        <v>650</v>
      </c>
      <c r="B652" t="s">
        <v>1368</v>
      </c>
      <c r="C652" s="3" t="s">
        <v>1369</v>
      </c>
      <c r="D652" s="4">
        <v>100</v>
      </c>
      <c r="E652" s="4">
        <v>2</v>
      </c>
      <c r="F652" s="5">
        <f t="shared" si="90"/>
        <v>0.02</v>
      </c>
      <c r="G652" t="s">
        <v>28</v>
      </c>
      <c r="H652">
        <v>1</v>
      </c>
      <c r="I652" s="4">
        <f t="shared" si="89"/>
        <v>2</v>
      </c>
      <c r="J652" t="s">
        <v>37</v>
      </c>
      <c r="K652" t="s">
        <v>38</v>
      </c>
      <c r="L652">
        <v>1404795600</v>
      </c>
      <c r="M652" s="9">
        <f t="shared" si="83"/>
        <v>41828.208333333336</v>
      </c>
      <c r="N652" s="14">
        <f t="shared" si="85"/>
        <v>7</v>
      </c>
      <c r="O652" s="14" t="s">
        <v>103</v>
      </c>
      <c r="P652" s="14">
        <f t="shared" si="86"/>
        <v>2014</v>
      </c>
      <c r="Q652">
        <v>1407128400</v>
      </c>
      <c r="R652" s="12">
        <f t="shared" si="84"/>
        <v>41855.208333333336</v>
      </c>
      <c r="S652">
        <f t="shared" si="87"/>
        <v>8</v>
      </c>
      <c r="T652" t="s">
        <v>39</v>
      </c>
      <c r="U652">
        <f t="shared" si="88"/>
        <v>2014</v>
      </c>
      <c r="V652" t="b">
        <v>0</v>
      </c>
      <c r="W652" t="b">
        <v>0</v>
      </c>
      <c r="X652" t="s">
        <v>185</v>
      </c>
      <c r="Y652" t="str" cm="1">
        <f t="array" ref="Y652:Z652">_xlfn.TEXTSPLIT(X652, "/")</f>
        <v>music</v>
      </c>
      <c r="Z652" t="str">
        <v>jazz</v>
      </c>
    </row>
    <row r="653" spans="1:26" ht="15.6" x14ac:dyDescent="0.3">
      <c r="A653">
        <v>651</v>
      </c>
      <c r="B653" t="s">
        <v>1370</v>
      </c>
      <c r="C653" s="3" t="s">
        <v>1371</v>
      </c>
      <c r="D653" s="4">
        <v>196700</v>
      </c>
      <c r="E653" s="4">
        <v>174039</v>
      </c>
      <c r="F653" s="5">
        <f t="shared" si="90"/>
        <v>0.88479410269445857</v>
      </c>
      <c r="G653" t="s">
        <v>28</v>
      </c>
      <c r="H653">
        <v>3868</v>
      </c>
      <c r="I653" s="4">
        <f t="shared" si="89"/>
        <v>44.994570837642193</v>
      </c>
      <c r="J653" t="s">
        <v>133</v>
      </c>
      <c r="K653" t="s">
        <v>134</v>
      </c>
      <c r="L653">
        <v>1393048800</v>
      </c>
      <c r="M653" s="9">
        <f t="shared" si="83"/>
        <v>41692.25</v>
      </c>
      <c r="N653" s="14">
        <f t="shared" si="85"/>
        <v>2</v>
      </c>
      <c r="O653" s="14" t="s">
        <v>91</v>
      </c>
      <c r="P653" s="14">
        <f t="shared" si="86"/>
        <v>2014</v>
      </c>
      <c r="Q653">
        <v>1394344800</v>
      </c>
      <c r="R653" s="12">
        <f t="shared" si="84"/>
        <v>41707.25</v>
      </c>
      <c r="S653">
        <f t="shared" si="87"/>
        <v>3</v>
      </c>
      <c r="T653" t="s">
        <v>84</v>
      </c>
      <c r="U653">
        <f t="shared" si="88"/>
        <v>2014</v>
      </c>
      <c r="V653" t="b">
        <v>0</v>
      </c>
      <c r="W653" t="b">
        <v>0</v>
      </c>
      <c r="X653" t="s">
        <v>126</v>
      </c>
      <c r="Y653" t="str" cm="1">
        <f t="array" ref="Y653:Z653">_xlfn.TEXTSPLIT(X653, "/")</f>
        <v>film &amp; video</v>
      </c>
      <c r="Z653" t="str">
        <v>shorts</v>
      </c>
    </row>
    <row r="654" spans="1:26" ht="15.6" x14ac:dyDescent="0.3">
      <c r="A654">
        <v>652</v>
      </c>
      <c r="B654" t="s">
        <v>1372</v>
      </c>
      <c r="C654" s="3" t="s">
        <v>1373</v>
      </c>
      <c r="D654" s="4">
        <v>10000</v>
      </c>
      <c r="E654" s="4">
        <v>12684</v>
      </c>
      <c r="F654" s="5">
        <f t="shared" si="90"/>
        <v>1.2684</v>
      </c>
      <c r="G654" t="s">
        <v>36</v>
      </c>
      <c r="H654">
        <v>409</v>
      </c>
      <c r="I654" s="4">
        <f t="shared" si="89"/>
        <v>31.012224938875306</v>
      </c>
      <c r="J654" t="s">
        <v>37</v>
      </c>
      <c r="K654" t="s">
        <v>38</v>
      </c>
      <c r="L654">
        <v>1470373200</v>
      </c>
      <c r="M654" s="9">
        <f t="shared" si="83"/>
        <v>42587.208333333328</v>
      </c>
      <c r="N654" s="14">
        <f t="shared" si="85"/>
        <v>8</v>
      </c>
      <c r="O654" s="14" t="s">
        <v>39</v>
      </c>
      <c r="P654" s="14">
        <f t="shared" si="86"/>
        <v>2016</v>
      </c>
      <c r="Q654">
        <v>1474088400</v>
      </c>
      <c r="R654" s="12">
        <f t="shared" si="84"/>
        <v>42630.208333333328</v>
      </c>
      <c r="S654">
        <f t="shared" si="87"/>
        <v>9</v>
      </c>
      <c r="T654" t="s">
        <v>48</v>
      </c>
      <c r="U654">
        <f t="shared" si="88"/>
        <v>2016</v>
      </c>
      <c r="V654" t="b">
        <v>0</v>
      </c>
      <c r="W654" t="b">
        <v>0</v>
      </c>
      <c r="X654" t="s">
        <v>45</v>
      </c>
      <c r="Y654" t="str" cm="1">
        <f t="array" ref="Y654:Z654">_xlfn.TEXTSPLIT(X654, "/")</f>
        <v>technology</v>
      </c>
      <c r="Z654" t="str">
        <v>web</v>
      </c>
    </row>
    <row r="655" spans="1:26" ht="31.2" x14ac:dyDescent="0.3">
      <c r="A655">
        <v>653</v>
      </c>
      <c r="B655" t="s">
        <v>1374</v>
      </c>
      <c r="C655" s="3" t="s">
        <v>1375</v>
      </c>
      <c r="D655" s="4">
        <v>600</v>
      </c>
      <c r="E655" s="4">
        <v>14033</v>
      </c>
      <c r="F655" s="5">
        <f t="shared" si="90"/>
        <v>23.388333333333332</v>
      </c>
      <c r="G655" t="s">
        <v>36</v>
      </c>
      <c r="H655">
        <v>234</v>
      </c>
      <c r="I655" s="4">
        <f t="shared" si="89"/>
        <v>59.970085470085472</v>
      </c>
      <c r="J655" t="s">
        <v>37</v>
      </c>
      <c r="K655" t="s">
        <v>38</v>
      </c>
      <c r="L655">
        <v>1460091600</v>
      </c>
      <c r="M655" s="9">
        <f t="shared" si="83"/>
        <v>42468.208333333328</v>
      </c>
      <c r="N655" s="14">
        <f t="shared" si="85"/>
        <v>4</v>
      </c>
      <c r="O655" s="14" t="s">
        <v>85</v>
      </c>
      <c r="P655" s="14">
        <f t="shared" si="86"/>
        <v>2016</v>
      </c>
      <c r="Q655">
        <v>1460264400</v>
      </c>
      <c r="R655" s="12">
        <f t="shared" si="84"/>
        <v>42470.208333333328</v>
      </c>
      <c r="S655">
        <f t="shared" si="87"/>
        <v>4</v>
      </c>
      <c r="T655" t="s">
        <v>85</v>
      </c>
      <c r="U655">
        <f t="shared" si="88"/>
        <v>2016</v>
      </c>
      <c r="V655" t="b">
        <v>0</v>
      </c>
      <c r="W655" t="b">
        <v>0</v>
      </c>
      <c r="X655" t="s">
        <v>45</v>
      </c>
      <c r="Y655" t="str" cm="1">
        <f t="array" ref="Y655:Z655">_xlfn.TEXTSPLIT(X655, "/")</f>
        <v>technology</v>
      </c>
      <c r="Z655" t="str">
        <v>web</v>
      </c>
    </row>
    <row r="656" spans="1:26" ht="15.6" x14ac:dyDescent="0.3">
      <c r="A656">
        <v>654</v>
      </c>
      <c r="B656" t="s">
        <v>1376</v>
      </c>
      <c r="C656" s="3" t="s">
        <v>1377</v>
      </c>
      <c r="D656" s="4">
        <v>35000</v>
      </c>
      <c r="E656" s="4">
        <v>177936</v>
      </c>
      <c r="F656" s="5">
        <f t="shared" si="90"/>
        <v>5.0838857142857146</v>
      </c>
      <c r="G656" t="s">
        <v>36</v>
      </c>
      <c r="H656">
        <v>3016</v>
      </c>
      <c r="I656" s="4">
        <f t="shared" si="89"/>
        <v>58.9973474801061</v>
      </c>
      <c r="J656" t="s">
        <v>37</v>
      </c>
      <c r="K656" t="s">
        <v>38</v>
      </c>
      <c r="L656">
        <v>1440392400</v>
      </c>
      <c r="M656" s="9">
        <f t="shared" si="83"/>
        <v>42240.208333333328</v>
      </c>
      <c r="N656" s="14">
        <f t="shared" si="85"/>
        <v>8</v>
      </c>
      <c r="O656" s="14" t="s">
        <v>39</v>
      </c>
      <c r="P656" s="14">
        <f t="shared" si="86"/>
        <v>2015</v>
      </c>
      <c r="Q656">
        <v>1440824400</v>
      </c>
      <c r="R656" s="12">
        <f t="shared" si="84"/>
        <v>42245.208333333328</v>
      </c>
      <c r="S656">
        <f t="shared" si="87"/>
        <v>8</v>
      </c>
      <c r="T656" t="s">
        <v>39</v>
      </c>
      <c r="U656">
        <f t="shared" si="88"/>
        <v>2015</v>
      </c>
      <c r="V656" t="b">
        <v>0</v>
      </c>
      <c r="W656" t="b">
        <v>0</v>
      </c>
      <c r="X656" t="s">
        <v>174</v>
      </c>
      <c r="Y656" t="str" cm="1">
        <f t="array" ref="Y656:Z656">_xlfn.TEXTSPLIT(X656, "/")</f>
        <v>music</v>
      </c>
      <c r="Z656" t="str">
        <v>metal</v>
      </c>
    </row>
    <row r="657" spans="1:26" ht="15.6" x14ac:dyDescent="0.3">
      <c r="A657">
        <v>655</v>
      </c>
      <c r="B657" t="s">
        <v>1378</v>
      </c>
      <c r="C657" s="3" t="s">
        <v>1379</v>
      </c>
      <c r="D657" s="4">
        <v>6900</v>
      </c>
      <c r="E657" s="4">
        <v>13212</v>
      </c>
      <c r="F657" s="5">
        <f t="shared" si="90"/>
        <v>1.9147826086956521</v>
      </c>
      <c r="G657" t="s">
        <v>36</v>
      </c>
      <c r="H657">
        <v>264</v>
      </c>
      <c r="I657" s="4">
        <f t="shared" si="89"/>
        <v>50.045454545454547</v>
      </c>
      <c r="J657" t="s">
        <v>37</v>
      </c>
      <c r="K657" t="s">
        <v>38</v>
      </c>
      <c r="L657">
        <v>1488434400</v>
      </c>
      <c r="M657" s="9">
        <f t="shared" si="83"/>
        <v>42796.25</v>
      </c>
      <c r="N657" s="14">
        <f t="shared" si="85"/>
        <v>3</v>
      </c>
      <c r="O657" s="14" t="s">
        <v>84</v>
      </c>
      <c r="P657" s="14">
        <f t="shared" si="86"/>
        <v>2017</v>
      </c>
      <c r="Q657">
        <v>1489554000</v>
      </c>
      <c r="R657" s="12">
        <f t="shared" si="84"/>
        <v>42809.208333333328</v>
      </c>
      <c r="S657">
        <f t="shared" si="87"/>
        <v>3</v>
      </c>
      <c r="T657" t="s">
        <v>84</v>
      </c>
      <c r="U657">
        <f t="shared" si="88"/>
        <v>2017</v>
      </c>
      <c r="V657" t="b">
        <v>1</v>
      </c>
      <c r="W657" t="b">
        <v>0</v>
      </c>
      <c r="X657" t="s">
        <v>148</v>
      </c>
      <c r="Y657" t="str" cm="1">
        <f t="array" ref="Y657:Z657">_xlfn.TEXTSPLIT(X657, "/")</f>
        <v>photography</v>
      </c>
      <c r="Z657" t="str">
        <v>photography books</v>
      </c>
    </row>
    <row r="658" spans="1:26" ht="31.2" x14ac:dyDescent="0.3">
      <c r="A658">
        <v>656</v>
      </c>
      <c r="B658" t="s">
        <v>1380</v>
      </c>
      <c r="C658" s="3" t="s">
        <v>1381</v>
      </c>
      <c r="D658" s="4">
        <v>118400</v>
      </c>
      <c r="E658" s="4">
        <v>49879</v>
      </c>
      <c r="F658" s="5">
        <f t="shared" si="90"/>
        <v>0.42127533783783783</v>
      </c>
      <c r="G658" t="s">
        <v>28</v>
      </c>
      <c r="H658">
        <v>504</v>
      </c>
      <c r="I658" s="4">
        <f t="shared" si="89"/>
        <v>98.966269841269835</v>
      </c>
      <c r="J658" t="s">
        <v>43</v>
      </c>
      <c r="K658" t="s">
        <v>44</v>
      </c>
      <c r="L658">
        <v>1514440800</v>
      </c>
      <c r="M658" s="9">
        <f t="shared" si="83"/>
        <v>43097.25</v>
      </c>
      <c r="N658" s="14">
        <f t="shared" si="85"/>
        <v>12</v>
      </c>
      <c r="O658" s="14" t="s">
        <v>32</v>
      </c>
      <c r="P658" s="14">
        <f t="shared" si="86"/>
        <v>2017</v>
      </c>
      <c r="Q658">
        <v>1514872800</v>
      </c>
      <c r="R658" s="12">
        <f t="shared" si="84"/>
        <v>43102.25</v>
      </c>
      <c r="S658">
        <f t="shared" si="87"/>
        <v>1</v>
      </c>
      <c r="T658" t="s">
        <v>51</v>
      </c>
      <c r="U658">
        <f t="shared" si="88"/>
        <v>2018</v>
      </c>
      <c r="V658" t="b">
        <v>0</v>
      </c>
      <c r="W658" t="b">
        <v>0</v>
      </c>
      <c r="X658" t="s">
        <v>33</v>
      </c>
      <c r="Y658" t="str" cm="1">
        <f t="array" ref="Y658:Z658">_xlfn.TEXTSPLIT(X658, "/")</f>
        <v>food</v>
      </c>
      <c r="Z658" t="str">
        <v>food trucks</v>
      </c>
    </row>
    <row r="659" spans="1:26" ht="15.6" x14ac:dyDescent="0.3">
      <c r="A659">
        <v>657</v>
      </c>
      <c r="B659" t="s">
        <v>1382</v>
      </c>
      <c r="C659" s="3" t="s">
        <v>1383</v>
      </c>
      <c r="D659" s="4">
        <v>10000</v>
      </c>
      <c r="E659" s="4">
        <v>824</v>
      </c>
      <c r="F659" s="5">
        <f t="shared" si="90"/>
        <v>8.2400000000000001E-2</v>
      </c>
      <c r="G659" t="s">
        <v>28</v>
      </c>
      <c r="H659">
        <v>14</v>
      </c>
      <c r="I659" s="4">
        <f t="shared" si="89"/>
        <v>58.857142857142854</v>
      </c>
      <c r="J659" t="s">
        <v>37</v>
      </c>
      <c r="K659" t="s">
        <v>38</v>
      </c>
      <c r="L659">
        <v>1514354400</v>
      </c>
      <c r="M659" s="9">
        <f t="shared" si="83"/>
        <v>43096.25</v>
      </c>
      <c r="N659" s="14">
        <f t="shared" si="85"/>
        <v>12</v>
      </c>
      <c r="O659" s="14" t="s">
        <v>32</v>
      </c>
      <c r="P659" s="14">
        <f t="shared" si="86"/>
        <v>2017</v>
      </c>
      <c r="Q659">
        <v>1515736800</v>
      </c>
      <c r="R659" s="12">
        <f t="shared" si="84"/>
        <v>43112.25</v>
      </c>
      <c r="S659">
        <f t="shared" si="87"/>
        <v>1</v>
      </c>
      <c r="T659" t="s">
        <v>51</v>
      </c>
      <c r="U659">
        <f t="shared" si="88"/>
        <v>2018</v>
      </c>
      <c r="V659" t="b">
        <v>0</v>
      </c>
      <c r="W659" t="b">
        <v>0</v>
      </c>
      <c r="X659" t="s">
        <v>500</v>
      </c>
      <c r="Y659" t="str" cm="1">
        <f t="array" ref="Y659:Z659">_xlfn.TEXTSPLIT(X659, "/")</f>
        <v>film &amp; video</v>
      </c>
      <c r="Z659" t="str">
        <v>science fiction</v>
      </c>
    </row>
    <row r="660" spans="1:26" ht="15.6" x14ac:dyDescent="0.3">
      <c r="A660">
        <v>658</v>
      </c>
      <c r="B660" t="s">
        <v>1384</v>
      </c>
      <c r="C660" s="3" t="s">
        <v>1385</v>
      </c>
      <c r="D660" s="4">
        <v>52600</v>
      </c>
      <c r="E660" s="4">
        <v>31594</v>
      </c>
      <c r="F660" s="5">
        <f t="shared" si="90"/>
        <v>0.60064638783269964</v>
      </c>
      <c r="G660" t="s">
        <v>98</v>
      </c>
      <c r="H660">
        <v>390</v>
      </c>
      <c r="I660" s="4">
        <f t="shared" si="89"/>
        <v>81.010256410256417</v>
      </c>
      <c r="J660" t="s">
        <v>37</v>
      </c>
      <c r="K660" t="s">
        <v>38</v>
      </c>
      <c r="L660">
        <v>1440910800</v>
      </c>
      <c r="M660" s="9">
        <f t="shared" si="83"/>
        <v>42246.208333333328</v>
      </c>
      <c r="N660" s="14">
        <f t="shared" si="85"/>
        <v>8</v>
      </c>
      <c r="O660" s="14" t="s">
        <v>39</v>
      </c>
      <c r="P660" s="14">
        <f t="shared" si="86"/>
        <v>2015</v>
      </c>
      <c r="Q660">
        <v>1442898000</v>
      </c>
      <c r="R660" s="12">
        <f t="shared" si="84"/>
        <v>42269.208333333328</v>
      </c>
      <c r="S660">
        <f t="shared" si="87"/>
        <v>9</v>
      </c>
      <c r="T660" t="s">
        <v>48</v>
      </c>
      <c r="U660">
        <f t="shared" si="88"/>
        <v>2015</v>
      </c>
      <c r="V660" t="b">
        <v>0</v>
      </c>
      <c r="W660" t="b">
        <v>0</v>
      </c>
      <c r="X660" t="s">
        <v>40</v>
      </c>
      <c r="Y660" t="str" cm="1">
        <f t="array" ref="Y660:Z660">_xlfn.TEXTSPLIT(X660, "/")</f>
        <v>music</v>
      </c>
      <c r="Z660" t="str">
        <v>rock</v>
      </c>
    </row>
    <row r="661" spans="1:26" ht="15.6" x14ac:dyDescent="0.3">
      <c r="A661">
        <v>659</v>
      </c>
      <c r="B661" t="s">
        <v>1386</v>
      </c>
      <c r="C661" s="3" t="s">
        <v>1387</v>
      </c>
      <c r="D661" s="4">
        <v>120700</v>
      </c>
      <c r="E661" s="4">
        <v>57010</v>
      </c>
      <c r="F661" s="5">
        <f t="shared" si="90"/>
        <v>0.47232808616404309</v>
      </c>
      <c r="G661" t="s">
        <v>28</v>
      </c>
      <c r="H661">
        <v>750</v>
      </c>
      <c r="I661" s="4">
        <f t="shared" si="89"/>
        <v>76.013333333333335</v>
      </c>
      <c r="J661" t="s">
        <v>59</v>
      </c>
      <c r="K661" t="s">
        <v>60</v>
      </c>
      <c r="L661">
        <v>1296108000</v>
      </c>
      <c r="M661" s="9">
        <f t="shared" si="83"/>
        <v>40570.25</v>
      </c>
      <c r="N661" s="14">
        <f t="shared" si="85"/>
        <v>1</v>
      </c>
      <c r="O661" s="14" t="s">
        <v>51</v>
      </c>
      <c r="P661" s="14">
        <f t="shared" si="86"/>
        <v>2011</v>
      </c>
      <c r="Q661">
        <v>1296194400</v>
      </c>
      <c r="R661" s="12">
        <f t="shared" si="84"/>
        <v>40571.25</v>
      </c>
      <c r="S661">
        <f t="shared" si="87"/>
        <v>1</v>
      </c>
      <c r="T661" t="s">
        <v>51</v>
      </c>
      <c r="U661">
        <f t="shared" si="88"/>
        <v>2011</v>
      </c>
      <c r="V661" t="b">
        <v>0</v>
      </c>
      <c r="W661" t="b">
        <v>0</v>
      </c>
      <c r="X661" t="s">
        <v>61</v>
      </c>
      <c r="Y661" t="str" cm="1">
        <f t="array" ref="Y661:Z661">_xlfn.TEXTSPLIT(X661, "/")</f>
        <v>film &amp; video</v>
      </c>
      <c r="Z661" t="str">
        <v>documentary</v>
      </c>
    </row>
    <row r="662" spans="1:26" ht="15.6" x14ac:dyDescent="0.3">
      <c r="A662">
        <v>660</v>
      </c>
      <c r="B662" t="s">
        <v>1388</v>
      </c>
      <c r="C662" s="3" t="s">
        <v>1389</v>
      </c>
      <c r="D662" s="4">
        <v>9100</v>
      </c>
      <c r="E662" s="4">
        <v>7438</v>
      </c>
      <c r="F662" s="5">
        <f t="shared" si="90"/>
        <v>0.81736263736263737</v>
      </c>
      <c r="G662" t="s">
        <v>28</v>
      </c>
      <c r="H662">
        <v>77</v>
      </c>
      <c r="I662" s="4">
        <f t="shared" si="89"/>
        <v>96.597402597402592</v>
      </c>
      <c r="J662" t="s">
        <v>37</v>
      </c>
      <c r="K662" t="s">
        <v>38</v>
      </c>
      <c r="L662">
        <v>1440133200</v>
      </c>
      <c r="M662" s="9">
        <f t="shared" si="83"/>
        <v>42237.208333333328</v>
      </c>
      <c r="N662" s="14">
        <f t="shared" si="85"/>
        <v>8</v>
      </c>
      <c r="O662" s="14" t="s">
        <v>39</v>
      </c>
      <c r="P662" s="14">
        <f t="shared" si="86"/>
        <v>2015</v>
      </c>
      <c r="Q662">
        <v>1440910800</v>
      </c>
      <c r="R662" s="12">
        <f t="shared" si="84"/>
        <v>42246.208333333328</v>
      </c>
      <c r="S662">
        <f t="shared" si="87"/>
        <v>8</v>
      </c>
      <c r="T662" t="s">
        <v>39</v>
      </c>
      <c r="U662">
        <f t="shared" si="88"/>
        <v>2015</v>
      </c>
      <c r="V662" t="b">
        <v>1</v>
      </c>
      <c r="W662" t="b">
        <v>0</v>
      </c>
      <c r="X662" t="s">
        <v>52</v>
      </c>
      <c r="Y662" t="str" cm="1">
        <f t="array" ref="Y662:Z662">_xlfn.TEXTSPLIT(X662, "/")</f>
        <v>theater</v>
      </c>
      <c r="Z662" t="str">
        <v>plays</v>
      </c>
    </row>
    <row r="663" spans="1:26" ht="15.6" x14ac:dyDescent="0.3">
      <c r="A663">
        <v>661</v>
      </c>
      <c r="B663" t="s">
        <v>1390</v>
      </c>
      <c r="C663" s="3" t="s">
        <v>1391</v>
      </c>
      <c r="D663" s="4">
        <v>106800</v>
      </c>
      <c r="E663" s="4">
        <v>57872</v>
      </c>
      <c r="F663" s="5">
        <f t="shared" si="90"/>
        <v>0.54187265917603</v>
      </c>
      <c r="G663" t="s">
        <v>28</v>
      </c>
      <c r="H663">
        <v>752</v>
      </c>
      <c r="I663" s="4">
        <f t="shared" si="89"/>
        <v>76.957446808510639</v>
      </c>
      <c r="J663" t="s">
        <v>55</v>
      </c>
      <c r="K663" t="s">
        <v>56</v>
      </c>
      <c r="L663">
        <v>1332910800</v>
      </c>
      <c r="M663" s="9">
        <f t="shared" si="83"/>
        <v>40996.208333333336</v>
      </c>
      <c r="N663" s="14">
        <f t="shared" si="85"/>
        <v>3</v>
      </c>
      <c r="O663" s="14" t="s">
        <v>84</v>
      </c>
      <c r="P663" s="14">
        <f t="shared" si="86"/>
        <v>2012</v>
      </c>
      <c r="Q663">
        <v>1335502800</v>
      </c>
      <c r="R663" s="12">
        <f t="shared" si="84"/>
        <v>41026.208333333336</v>
      </c>
      <c r="S663">
        <f t="shared" si="87"/>
        <v>4</v>
      </c>
      <c r="T663" t="s">
        <v>85</v>
      </c>
      <c r="U663">
        <f t="shared" si="88"/>
        <v>2012</v>
      </c>
      <c r="V663" t="b">
        <v>0</v>
      </c>
      <c r="W663" t="b">
        <v>0</v>
      </c>
      <c r="X663" t="s">
        <v>185</v>
      </c>
      <c r="Y663" t="str" cm="1">
        <f t="array" ref="Y663:Z663">_xlfn.TEXTSPLIT(X663, "/")</f>
        <v>music</v>
      </c>
      <c r="Z663" t="str">
        <v>jazz</v>
      </c>
    </row>
    <row r="664" spans="1:26" ht="15.6" x14ac:dyDescent="0.3">
      <c r="A664">
        <v>662</v>
      </c>
      <c r="B664" t="s">
        <v>1392</v>
      </c>
      <c r="C664" s="3" t="s">
        <v>1393</v>
      </c>
      <c r="D664" s="4">
        <v>9100</v>
      </c>
      <c r="E664" s="4">
        <v>8906</v>
      </c>
      <c r="F664" s="5">
        <f t="shared" si="90"/>
        <v>0.97868131868131869</v>
      </c>
      <c r="G664" t="s">
        <v>28</v>
      </c>
      <c r="H664">
        <v>131</v>
      </c>
      <c r="I664" s="4">
        <f t="shared" si="89"/>
        <v>67.984732824427482</v>
      </c>
      <c r="J664" t="s">
        <v>37</v>
      </c>
      <c r="K664" t="s">
        <v>38</v>
      </c>
      <c r="L664">
        <v>1544335200</v>
      </c>
      <c r="M664" s="9">
        <f t="shared" si="83"/>
        <v>43443.25</v>
      </c>
      <c r="N664" s="14">
        <f t="shared" si="85"/>
        <v>12</v>
      </c>
      <c r="O664" s="14" t="s">
        <v>32</v>
      </c>
      <c r="P664" s="14">
        <f t="shared" si="86"/>
        <v>2018</v>
      </c>
      <c r="Q664">
        <v>1544680800</v>
      </c>
      <c r="R664" s="12">
        <f t="shared" si="84"/>
        <v>43447.25</v>
      </c>
      <c r="S664">
        <f t="shared" si="87"/>
        <v>12</v>
      </c>
      <c r="T664" t="s">
        <v>32</v>
      </c>
      <c r="U664">
        <f t="shared" si="88"/>
        <v>2018</v>
      </c>
      <c r="V664" t="b">
        <v>0</v>
      </c>
      <c r="W664" t="b">
        <v>0</v>
      </c>
      <c r="X664" t="s">
        <v>52</v>
      </c>
      <c r="Y664" t="str" cm="1">
        <f t="array" ref="Y664:Z664">_xlfn.TEXTSPLIT(X664, "/")</f>
        <v>theater</v>
      </c>
      <c r="Z664" t="str">
        <v>plays</v>
      </c>
    </row>
    <row r="665" spans="1:26" ht="15.6" x14ac:dyDescent="0.3">
      <c r="A665">
        <v>663</v>
      </c>
      <c r="B665" t="s">
        <v>1394</v>
      </c>
      <c r="C665" s="3" t="s">
        <v>1395</v>
      </c>
      <c r="D665" s="4">
        <v>10000</v>
      </c>
      <c r="E665" s="4">
        <v>7724</v>
      </c>
      <c r="F665" s="5">
        <f t="shared" si="90"/>
        <v>0.77239999999999998</v>
      </c>
      <c r="G665" t="s">
        <v>28</v>
      </c>
      <c r="H665">
        <v>87</v>
      </c>
      <c r="I665" s="4">
        <f t="shared" si="89"/>
        <v>88.781609195402297</v>
      </c>
      <c r="J665" t="s">
        <v>37</v>
      </c>
      <c r="K665" t="s">
        <v>38</v>
      </c>
      <c r="L665">
        <v>1286427600</v>
      </c>
      <c r="M665" s="9">
        <f t="shared" si="83"/>
        <v>40458.208333333336</v>
      </c>
      <c r="N665" s="14">
        <f t="shared" si="85"/>
        <v>10</v>
      </c>
      <c r="O665" s="14" t="s">
        <v>72</v>
      </c>
      <c r="P665" s="14">
        <f t="shared" si="86"/>
        <v>2010</v>
      </c>
      <c r="Q665">
        <v>1288414800</v>
      </c>
      <c r="R665" s="12">
        <f t="shared" si="84"/>
        <v>40481.208333333336</v>
      </c>
      <c r="S665">
        <f t="shared" si="87"/>
        <v>10</v>
      </c>
      <c r="T665" t="s">
        <v>72</v>
      </c>
      <c r="U665">
        <f t="shared" si="88"/>
        <v>2010</v>
      </c>
      <c r="V665" t="b">
        <v>0</v>
      </c>
      <c r="W665" t="b">
        <v>0</v>
      </c>
      <c r="X665" t="s">
        <v>52</v>
      </c>
      <c r="Y665" t="str" cm="1">
        <f t="array" ref="Y665:Z665">_xlfn.TEXTSPLIT(X665, "/")</f>
        <v>theater</v>
      </c>
      <c r="Z665" t="str">
        <v>plays</v>
      </c>
    </row>
    <row r="666" spans="1:26" ht="15.6" x14ac:dyDescent="0.3">
      <c r="A666">
        <v>664</v>
      </c>
      <c r="B666" t="s">
        <v>734</v>
      </c>
      <c r="C666" s="3" t="s">
        <v>1396</v>
      </c>
      <c r="D666" s="4">
        <v>79400</v>
      </c>
      <c r="E666" s="4">
        <v>26571</v>
      </c>
      <c r="F666" s="5">
        <f t="shared" si="90"/>
        <v>0.33464735516372796</v>
      </c>
      <c r="G666" t="s">
        <v>28</v>
      </c>
      <c r="H666">
        <v>1063</v>
      </c>
      <c r="I666" s="4">
        <f t="shared" si="89"/>
        <v>24.99623706491063</v>
      </c>
      <c r="J666" t="s">
        <v>37</v>
      </c>
      <c r="K666" t="s">
        <v>38</v>
      </c>
      <c r="L666">
        <v>1329717600</v>
      </c>
      <c r="M666" s="9">
        <f t="shared" si="83"/>
        <v>40959.25</v>
      </c>
      <c r="N666" s="14">
        <f t="shared" si="85"/>
        <v>2</v>
      </c>
      <c r="O666" s="14" t="s">
        <v>91</v>
      </c>
      <c r="P666" s="14">
        <f t="shared" si="86"/>
        <v>2012</v>
      </c>
      <c r="Q666">
        <v>1330581600</v>
      </c>
      <c r="R666" s="12">
        <f t="shared" si="84"/>
        <v>40969.25</v>
      </c>
      <c r="S666">
        <f t="shared" si="87"/>
        <v>3</v>
      </c>
      <c r="T666" t="s">
        <v>84</v>
      </c>
      <c r="U666">
        <f t="shared" si="88"/>
        <v>2012</v>
      </c>
      <c r="V666" t="b">
        <v>0</v>
      </c>
      <c r="W666" t="b">
        <v>0</v>
      </c>
      <c r="X666" t="s">
        <v>185</v>
      </c>
      <c r="Y666" t="str" cm="1">
        <f t="array" ref="Y666:Z666">_xlfn.TEXTSPLIT(X666, "/")</f>
        <v>music</v>
      </c>
      <c r="Z666" t="str">
        <v>jazz</v>
      </c>
    </row>
    <row r="667" spans="1:26" ht="15.6" x14ac:dyDescent="0.3">
      <c r="A667">
        <v>665</v>
      </c>
      <c r="B667" t="s">
        <v>1397</v>
      </c>
      <c r="C667" s="3" t="s">
        <v>1398</v>
      </c>
      <c r="D667" s="4">
        <v>5100</v>
      </c>
      <c r="E667" s="4">
        <v>12219</v>
      </c>
      <c r="F667" s="5">
        <f t="shared" si="90"/>
        <v>2.3958823529411766</v>
      </c>
      <c r="G667" t="s">
        <v>36</v>
      </c>
      <c r="H667">
        <v>272</v>
      </c>
      <c r="I667" s="4">
        <f t="shared" si="89"/>
        <v>44.922794117647058</v>
      </c>
      <c r="J667" t="s">
        <v>37</v>
      </c>
      <c r="K667" t="s">
        <v>38</v>
      </c>
      <c r="L667">
        <v>1310187600</v>
      </c>
      <c r="M667" s="9">
        <f t="shared" si="83"/>
        <v>40733.208333333336</v>
      </c>
      <c r="N667" s="14">
        <f t="shared" si="85"/>
        <v>7</v>
      </c>
      <c r="O667" s="14" t="s">
        <v>103</v>
      </c>
      <c r="P667" s="14">
        <f t="shared" si="86"/>
        <v>2011</v>
      </c>
      <c r="Q667">
        <v>1311397200</v>
      </c>
      <c r="R667" s="12">
        <f t="shared" si="84"/>
        <v>40747.208333333336</v>
      </c>
      <c r="S667">
        <f t="shared" si="87"/>
        <v>7</v>
      </c>
      <c r="T667" t="s">
        <v>103</v>
      </c>
      <c r="U667">
        <f t="shared" si="88"/>
        <v>2011</v>
      </c>
      <c r="V667" t="b">
        <v>0</v>
      </c>
      <c r="W667" t="b">
        <v>1</v>
      </c>
      <c r="X667" t="s">
        <v>61</v>
      </c>
      <c r="Y667" t="str" cm="1">
        <f t="array" ref="Y667:Z667">_xlfn.TEXTSPLIT(X667, "/")</f>
        <v>film &amp; video</v>
      </c>
      <c r="Z667" t="str">
        <v>documentary</v>
      </c>
    </row>
    <row r="668" spans="1:26" ht="15.6" x14ac:dyDescent="0.3">
      <c r="A668">
        <v>666</v>
      </c>
      <c r="B668" t="s">
        <v>1399</v>
      </c>
      <c r="C668" s="3" t="s">
        <v>1400</v>
      </c>
      <c r="D668" s="4">
        <v>3100</v>
      </c>
      <c r="E668" s="4">
        <v>1985</v>
      </c>
      <c r="F668" s="5">
        <f t="shared" si="90"/>
        <v>0.64032258064516134</v>
      </c>
      <c r="G668" t="s">
        <v>98</v>
      </c>
      <c r="H668">
        <v>25</v>
      </c>
      <c r="I668" s="4">
        <f t="shared" si="89"/>
        <v>79.400000000000006</v>
      </c>
      <c r="J668" t="s">
        <v>37</v>
      </c>
      <c r="K668" t="s">
        <v>38</v>
      </c>
      <c r="L668">
        <v>1377838800</v>
      </c>
      <c r="M668" s="9">
        <f t="shared" si="83"/>
        <v>41516.208333333336</v>
      </c>
      <c r="N668" s="14">
        <f t="shared" si="85"/>
        <v>8</v>
      </c>
      <c r="O668" s="14" t="s">
        <v>39</v>
      </c>
      <c r="P668" s="14">
        <f t="shared" si="86"/>
        <v>2013</v>
      </c>
      <c r="Q668">
        <v>1378357200</v>
      </c>
      <c r="R668" s="12">
        <f t="shared" si="84"/>
        <v>41522.208333333336</v>
      </c>
      <c r="S668">
        <f t="shared" si="87"/>
        <v>9</v>
      </c>
      <c r="T668" t="s">
        <v>48</v>
      </c>
      <c r="U668">
        <f t="shared" si="88"/>
        <v>2013</v>
      </c>
      <c r="V668" t="b">
        <v>0</v>
      </c>
      <c r="W668" t="b">
        <v>1</v>
      </c>
      <c r="X668" t="s">
        <v>52</v>
      </c>
      <c r="Y668" t="str" cm="1">
        <f t="array" ref="Y668:Z668">_xlfn.TEXTSPLIT(X668, "/")</f>
        <v>theater</v>
      </c>
      <c r="Z668" t="str">
        <v>plays</v>
      </c>
    </row>
    <row r="669" spans="1:26" ht="31.2" x14ac:dyDescent="0.3">
      <c r="A669">
        <v>667</v>
      </c>
      <c r="B669" t="s">
        <v>1401</v>
      </c>
      <c r="C669" s="3" t="s">
        <v>1402</v>
      </c>
      <c r="D669" s="4">
        <v>6900</v>
      </c>
      <c r="E669" s="4">
        <v>12155</v>
      </c>
      <c r="F669" s="5">
        <f t="shared" si="90"/>
        <v>1.7615942028985507</v>
      </c>
      <c r="G669" t="s">
        <v>36</v>
      </c>
      <c r="H669">
        <v>419</v>
      </c>
      <c r="I669" s="4">
        <f t="shared" si="89"/>
        <v>29.009546539379475</v>
      </c>
      <c r="J669" t="s">
        <v>37</v>
      </c>
      <c r="K669" t="s">
        <v>38</v>
      </c>
      <c r="L669">
        <v>1410325200</v>
      </c>
      <c r="M669" s="9">
        <f t="shared" si="83"/>
        <v>41892.208333333336</v>
      </c>
      <c r="N669" s="14">
        <f t="shared" si="85"/>
        <v>9</v>
      </c>
      <c r="O669" s="14" t="s">
        <v>48</v>
      </c>
      <c r="P669" s="14">
        <f t="shared" si="86"/>
        <v>2014</v>
      </c>
      <c r="Q669">
        <v>1411102800</v>
      </c>
      <c r="R669" s="12">
        <f t="shared" si="84"/>
        <v>41901.208333333336</v>
      </c>
      <c r="S669">
        <f t="shared" si="87"/>
        <v>9</v>
      </c>
      <c r="T669" t="s">
        <v>48</v>
      </c>
      <c r="U669">
        <f t="shared" si="88"/>
        <v>2014</v>
      </c>
      <c r="V669" t="b">
        <v>0</v>
      </c>
      <c r="W669" t="b">
        <v>0</v>
      </c>
      <c r="X669" t="s">
        <v>1055</v>
      </c>
      <c r="Y669" t="str" cm="1">
        <f t="array" ref="Y669:Z669">_xlfn.TEXTSPLIT(X669, "/")</f>
        <v>journalism</v>
      </c>
      <c r="Z669" t="str">
        <v>audio</v>
      </c>
    </row>
    <row r="670" spans="1:26" ht="31.2" x14ac:dyDescent="0.3">
      <c r="A670">
        <v>668</v>
      </c>
      <c r="B670" t="s">
        <v>1403</v>
      </c>
      <c r="C670" s="3" t="s">
        <v>1404</v>
      </c>
      <c r="D670" s="4">
        <v>27500</v>
      </c>
      <c r="E670" s="4">
        <v>5593</v>
      </c>
      <c r="F670" s="5">
        <f t="shared" si="90"/>
        <v>0.20338181818181819</v>
      </c>
      <c r="G670" t="s">
        <v>28</v>
      </c>
      <c r="H670">
        <v>76</v>
      </c>
      <c r="I670" s="4">
        <f t="shared" si="89"/>
        <v>73.59210526315789</v>
      </c>
      <c r="J670" t="s">
        <v>37</v>
      </c>
      <c r="K670" t="s">
        <v>38</v>
      </c>
      <c r="L670">
        <v>1343797200</v>
      </c>
      <c r="M670" s="9">
        <f t="shared" si="83"/>
        <v>41122.208333333336</v>
      </c>
      <c r="N670" s="14">
        <f t="shared" si="85"/>
        <v>8</v>
      </c>
      <c r="O670" s="14" t="s">
        <v>39</v>
      </c>
      <c r="P670" s="14">
        <f t="shared" si="86"/>
        <v>2012</v>
      </c>
      <c r="Q670">
        <v>1344834000</v>
      </c>
      <c r="R670" s="12">
        <f t="shared" si="84"/>
        <v>41134.208333333336</v>
      </c>
      <c r="S670">
        <f t="shared" si="87"/>
        <v>8</v>
      </c>
      <c r="T670" t="s">
        <v>39</v>
      </c>
      <c r="U670">
        <f t="shared" si="88"/>
        <v>2012</v>
      </c>
      <c r="V670" t="b">
        <v>0</v>
      </c>
      <c r="W670" t="b">
        <v>0</v>
      </c>
      <c r="X670" t="s">
        <v>52</v>
      </c>
      <c r="Y670" t="str" cm="1">
        <f t="array" ref="Y670:Z670">_xlfn.TEXTSPLIT(X670, "/")</f>
        <v>theater</v>
      </c>
      <c r="Z670" t="str">
        <v>plays</v>
      </c>
    </row>
    <row r="671" spans="1:26" ht="15.6" x14ac:dyDescent="0.3">
      <c r="A671">
        <v>669</v>
      </c>
      <c r="B671" t="s">
        <v>1405</v>
      </c>
      <c r="C671" s="3" t="s">
        <v>1406</v>
      </c>
      <c r="D671" s="4">
        <v>48800</v>
      </c>
      <c r="E671" s="4">
        <v>175020</v>
      </c>
      <c r="F671" s="5">
        <f t="shared" si="90"/>
        <v>3.5864754098360656</v>
      </c>
      <c r="G671" t="s">
        <v>36</v>
      </c>
      <c r="H671">
        <v>1621</v>
      </c>
      <c r="I671" s="4">
        <f t="shared" si="89"/>
        <v>107.97038864898211</v>
      </c>
      <c r="J671" t="s">
        <v>133</v>
      </c>
      <c r="K671" t="s">
        <v>134</v>
      </c>
      <c r="L671">
        <v>1498453200</v>
      </c>
      <c r="M671" s="9">
        <f t="shared" si="83"/>
        <v>42912.208333333328</v>
      </c>
      <c r="N671" s="14">
        <f t="shared" si="85"/>
        <v>6</v>
      </c>
      <c r="O671" s="14" t="s">
        <v>80</v>
      </c>
      <c r="P671" s="14">
        <f t="shared" si="86"/>
        <v>2017</v>
      </c>
      <c r="Q671">
        <v>1499230800</v>
      </c>
      <c r="R671" s="12">
        <f t="shared" si="84"/>
        <v>42921.208333333328</v>
      </c>
      <c r="S671">
        <f t="shared" si="87"/>
        <v>7</v>
      </c>
      <c r="T671" t="s">
        <v>103</v>
      </c>
      <c r="U671">
        <f t="shared" si="88"/>
        <v>2017</v>
      </c>
      <c r="V671" t="b">
        <v>0</v>
      </c>
      <c r="W671" t="b">
        <v>0</v>
      </c>
      <c r="X671" t="s">
        <v>52</v>
      </c>
      <c r="Y671" t="str" cm="1">
        <f t="array" ref="Y671:Z671">_xlfn.TEXTSPLIT(X671, "/")</f>
        <v>theater</v>
      </c>
      <c r="Z671" t="str">
        <v>plays</v>
      </c>
    </row>
    <row r="672" spans="1:26" ht="31.2" x14ac:dyDescent="0.3">
      <c r="A672">
        <v>670</v>
      </c>
      <c r="B672" t="s">
        <v>1360</v>
      </c>
      <c r="C672" s="3" t="s">
        <v>1407</v>
      </c>
      <c r="D672" s="4">
        <v>16200</v>
      </c>
      <c r="E672" s="4">
        <v>75955</v>
      </c>
      <c r="F672" s="5">
        <f t="shared" si="90"/>
        <v>4.6885802469135802</v>
      </c>
      <c r="G672" t="s">
        <v>36</v>
      </c>
      <c r="H672">
        <v>1101</v>
      </c>
      <c r="I672" s="4">
        <f t="shared" si="89"/>
        <v>68.987284287011803</v>
      </c>
      <c r="J672" t="s">
        <v>37</v>
      </c>
      <c r="K672" t="s">
        <v>38</v>
      </c>
      <c r="L672">
        <v>1456380000</v>
      </c>
      <c r="M672" s="9">
        <f t="shared" si="83"/>
        <v>42425.25</v>
      </c>
      <c r="N672" s="14">
        <f t="shared" si="85"/>
        <v>2</v>
      </c>
      <c r="O672" s="14" t="s">
        <v>91</v>
      </c>
      <c r="P672" s="14">
        <f t="shared" si="86"/>
        <v>2016</v>
      </c>
      <c r="Q672">
        <v>1457416800</v>
      </c>
      <c r="R672" s="12">
        <f t="shared" si="84"/>
        <v>42437.25</v>
      </c>
      <c r="S672">
        <f t="shared" si="87"/>
        <v>3</v>
      </c>
      <c r="T672" t="s">
        <v>84</v>
      </c>
      <c r="U672">
        <f t="shared" si="88"/>
        <v>2016</v>
      </c>
      <c r="V672" t="b">
        <v>0</v>
      </c>
      <c r="W672" t="b">
        <v>0</v>
      </c>
      <c r="X672" t="s">
        <v>81</v>
      </c>
      <c r="Y672" t="str" cm="1">
        <f t="array" ref="Y672:Z672">_xlfn.TEXTSPLIT(X672, "/")</f>
        <v>music</v>
      </c>
      <c r="Z672" t="str">
        <v>indie rock</v>
      </c>
    </row>
    <row r="673" spans="1:26" ht="31.2" x14ac:dyDescent="0.3">
      <c r="A673">
        <v>671</v>
      </c>
      <c r="B673" t="s">
        <v>1408</v>
      </c>
      <c r="C673" s="3" t="s">
        <v>1409</v>
      </c>
      <c r="D673" s="4">
        <v>97600</v>
      </c>
      <c r="E673" s="4">
        <v>119127</v>
      </c>
      <c r="F673" s="5">
        <f t="shared" si="90"/>
        <v>1.220563524590164</v>
      </c>
      <c r="G673" t="s">
        <v>36</v>
      </c>
      <c r="H673">
        <v>1073</v>
      </c>
      <c r="I673" s="4">
        <f t="shared" si="89"/>
        <v>111.02236719478098</v>
      </c>
      <c r="J673" t="s">
        <v>37</v>
      </c>
      <c r="K673" t="s">
        <v>38</v>
      </c>
      <c r="L673">
        <v>1280552400</v>
      </c>
      <c r="M673" s="9">
        <f t="shared" si="83"/>
        <v>40390.208333333336</v>
      </c>
      <c r="N673" s="14">
        <f t="shared" si="85"/>
        <v>7</v>
      </c>
      <c r="O673" s="14" t="s">
        <v>103</v>
      </c>
      <c r="P673" s="14">
        <f t="shared" si="86"/>
        <v>2010</v>
      </c>
      <c r="Q673">
        <v>1280898000</v>
      </c>
      <c r="R673" s="12">
        <f t="shared" si="84"/>
        <v>40394.208333333336</v>
      </c>
      <c r="S673">
        <f t="shared" si="87"/>
        <v>8</v>
      </c>
      <c r="T673" t="s">
        <v>39</v>
      </c>
      <c r="U673">
        <f t="shared" si="88"/>
        <v>2010</v>
      </c>
      <c r="V673" t="b">
        <v>0</v>
      </c>
      <c r="W673" t="b">
        <v>1</v>
      </c>
      <c r="X673" t="s">
        <v>52</v>
      </c>
      <c r="Y673" t="str" cm="1">
        <f t="array" ref="Y673:Z673">_xlfn.TEXTSPLIT(X673, "/")</f>
        <v>theater</v>
      </c>
      <c r="Z673" t="str">
        <v>plays</v>
      </c>
    </row>
    <row r="674" spans="1:26" ht="15.6" x14ac:dyDescent="0.3">
      <c r="A674">
        <v>672</v>
      </c>
      <c r="B674" t="s">
        <v>1410</v>
      </c>
      <c r="C674" s="3" t="s">
        <v>1411</v>
      </c>
      <c r="D674" s="4">
        <v>197900</v>
      </c>
      <c r="E674" s="4">
        <v>110689</v>
      </c>
      <c r="F674" s="5">
        <f t="shared" si="90"/>
        <v>0.55931783729156137</v>
      </c>
      <c r="G674" t="s">
        <v>28</v>
      </c>
      <c r="H674">
        <v>4428</v>
      </c>
      <c r="I674" s="4">
        <f t="shared" si="89"/>
        <v>24.997515808491418</v>
      </c>
      <c r="J674" t="s">
        <v>43</v>
      </c>
      <c r="K674" t="s">
        <v>44</v>
      </c>
      <c r="L674">
        <v>1521608400</v>
      </c>
      <c r="M674" s="9">
        <f t="shared" si="83"/>
        <v>43180.208333333328</v>
      </c>
      <c r="N674" s="14">
        <f t="shared" si="85"/>
        <v>3</v>
      </c>
      <c r="O674" s="14" t="s">
        <v>84</v>
      </c>
      <c r="P674" s="14">
        <f t="shared" si="86"/>
        <v>2018</v>
      </c>
      <c r="Q674">
        <v>1522472400</v>
      </c>
      <c r="R674" s="12">
        <f t="shared" si="84"/>
        <v>43190.208333333328</v>
      </c>
      <c r="S674">
        <f t="shared" si="87"/>
        <v>3</v>
      </c>
      <c r="T674" t="s">
        <v>84</v>
      </c>
      <c r="U674">
        <f t="shared" si="88"/>
        <v>2018</v>
      </c>
      <c r="V674" t="b">
        <v>0</v>
      </c>
      <c r="W674" t="b">
        <v>0</v>
      </c>
      <c r="X674" t="s">
        <v>52</v>
      </c>
      <c r="Y674" t="str" cm="1">
        <f t="array" ref="Y674:Z674">_xlfn.TEXTSPLIT(X674, "/")</f>
        <v>theater</v>
      </c>
      <c r="Z674" t="str">
        <v>plays</v>
      </c>
    </row>
    <row r="675" spans="1:26" ht="15.6" x14ac:dyDescent="0.3">
      <c r="A675">
        <v>673</v>
      </c>
      <c r="B675" t="s">
        <v>1412</v>
      </c>
      <c r="C675" s="3" t="s">
        <v>1413</v>
      </c>
      <c r="D675" s="4">
        <v>5600</v>
      </c>
      <c r="E675" s="4">
        <v>2445</v>
      </c>
      <c r="F675" s="5">
        <f t="shared" si="90"/>
        <v>0.43660714285714286</v>
      </c>
      <c r="G675" t="s">
        <v>28</v>
      </c>
      <c r="H675">
        <v>58</v>
      </c>
      <c r="I675" s="4">
        <f t="shared" si="89"/>
        <v>42.155172413793103</v>
      </c>
      <c r="J675" t="s">
        <v>133</v>
      </c>
      <c r="K675" t="s">
        <v>134</v>
      </c>
      <c r="L675">
        <v>1460696400</v>
      </c>
      <c r="M675" s="9">
        <f t="shared" si="83"/>
        <v>42475.208333333328</v>
      </c>
      <c r="N675" s="14">
        <f t="shared" si="85"/>
        <v>4</v>
      </c>
      <c r="O675" s="14" t="s">
        <v>85</v>
      </c>
      <c r="P675" s="14">
        <f t="shared" si="86"/>
        <v>2016</v>
      </c>
      <c r="Q675">
        <v>1462510800</v>
      </c>
      <c r="R675" s="12">
        <f t="shared" si="84"/>
        <v>42496.208333333328</v>
      </c>
      <c r="S675">
        <f t="shared" si="87"/>
        <v>5</v>
      </c>
      <c r="T675" t="s">
        <v>114</v>
      </c>
      <c r="U675">
        <f t="shared" si="88"/>
        <v>2016</v>
      </c>
      <c r="V675" t="b">
        <v>0</v>
      </c>
      <c r="W675" t="b">
        <v>0</v>
      </c>
      <c r="X675" t="s">
        <v>81</v>
      </c>
      <c r="Y675" t="str" cm="1">
        <f t="array" ref="Y675:Z675">_xlfn.TEXTSPLIT(X675, "/")</f>
        <v>music</v>
      </c>
      <c r="Z675" t="str">
        <v>indie rock</v>
      </c>
    </row>
    <row r="676" spans="1:26" ht="15.6" x14ac:dyDescent="0.3">
      <c r="A676">
        <v>674</v>
      </c>
      <c r="B676" t="s">
        <v>1414</v>
      </c>
      <c r="C676" s="3" t="s">
        <v>1415</v>
      </c>
      <c r="D676" s="4">
        <v>170700</v>
      </c>
      <c r="E676" s="4">
        <v>57250</v>
      </c>
      <c r="F676" s="5">
        <f t="shared" si="90"/>
        <v>0.33538371411833628</v>
      </c>
      <c r="G676" t="s">
        <v>98</v>
      </c>
      <c r="H676">
        <v>1218</v>
      </c>
      <c r="I676" s="4">
        <f t="shared" si="89"/>
        <v>47.003284072249592</v>
      </c>
      <c r="J676" t="s">
        <v>37</v>
      </c>
      <c r="K676" t="s">
        <v>38</v>
      </c>
      <c r="L676">
        <v>1313730000</v>
      </c>
      <c r="M676" s="9">
        <f t="shared" si="83"/>
        <v>40774.208333333336</v>
      </c>
      <c r="N676" s="14">
        <f t="shared" si="85"/>
        <v>8</v>
      </c>
      <c r="O676" s="14" t="s">
        <v>39</v>
      </c>
      <c r="P676" s="14">
        <f t="shared" si="86"/>
        <v>2011</v>
      </c>
      <c r="Q676">
        <v>1317790800</v>
      </c>
      <c r="R676" s="12">
        <f t="shared" si="84"/>
        <v>40821.208333333336</v>
      </c>
      <c r="S676">
        <f t="shared" si="87"/>
        <v>10</v>
      </c>
      <c r="T676" t="s">
        <v>72</v>
      </c>
      <c r="U676">
        <f t="shared" si="88"/>
        <v>2011</v>
      </c>
      <c r="V676" t="b">
        <v>0</v>
      </c>
      <c r="W676" t="b">
        <v>0</v>
      </c>
      <c r="X676" t="s">
        <v>148</v>
      </c>
      <c r="Y676" t="str" cm="1">
        <f t="array" ref="Y676:Z676">_xlfn.TEXTSPLIT(X676, "/")</f>
        <v>photography</v>
      </c>
      <c r="Z676" t="str">
        <v>photography books</v>
      </c>
    </row>
    <row r="677" spans="1:26" ht="15.6" x14ac:dyDescent="0.3">
      <c r="A677">
        <v>675</v>
      </c>
      <c r="B677" t="s">
        <v>1416</v>
      </c>
      <c r="C677" s="3" t="s">
        <v>1417</v>
      </c>
      <c r="D677" s="4">
        <v>9700</v>
      </c>
      <c r="E677" s="4">
        <v>11929</v>
      </c>
      <c r="F677" s="5">
        <f t="shared" si="90"/>
        <v>1.2297938144329896</v>
      </c>
      <c r="G677" t="s">
        <v>36</v>
      </c>
      <c r="H677">
        <v>331</v>
      </c>
      <c r="I677" s="4">
        <f t="shared" si="89"/>
        <v>36.0392749244713</v>
      </c>
      <c r="J677" t="s">
        <v>37</v>
      </c>
      <c r="K677" t="s">
        <v>38</v>
      </c>
      <c r="L677">
        <v>1568178000</v>
      </c>
      <c r="M677" s="9">
        <f t="shared" si="83"/>
        <v>43719.208333333328</v>
      </c>
      <c r="N677" s="14">
        <f t="shared" si="85"/>
        <v>9</v>
      </c>
      <c r="O677" s="14" t="s">
        <v>48</v>
      </c>
      <c r="P677" s="14">
        <f t="shared" si="86"/>
        <v>2019</v>
      </c>
      <c r="Q677">
        <v>1568782800</v>
      </c>
      <c r="R677" s="12">
        <f t="shared" si="84"/>
        <v>43726.208333333328</v>
      </c>
      <c r="S677">
        <f t="shared" si="87"/>
        <v>9</v>
      </c>
      <c r="T677" t="s">
        <v>48</v>
      </c>
      <c r="U677">
        <f t="shared" si="88"/>
        <v>2019</v>
      </c>
      <c r="V677" t="b">
        <v>0</v>
      </c>
      <c r="W677" t="b">
        <v>0</v>
      </c>
      <c r="X677" t="s">
        <v>1055</v>
      </c>
      <c r="Y677" t="str" cm="1">
        <f t="array" ref="Y677:Z677">_xlfn.TEXTSPLIT(X677, "/")</f>
        <v>journalism</v>
      </c>
      <c r="Z677" t="str">
        <v>audio</v>
      </c>
    </row>
    <row r="678" spans="1:26" ht="15.6" x14ac:dyDescent="0.3">
      <c r="A678">
        <v>676</v>
      </c>
      <c r="B678" t="s">
        <v>1418</v>
      </c>
      <c r="C678" s="3" t="s">
        <v>1419</v>
      </c>
      <c r="D678" s="4">
        <v>62300</v>
      </c>
      <c r="E678" s="4">
        <v>118214</v>
      </c>
      <c r="F678" s="5">
        <f t="shared" si="90"/>
        <v>1.8974959871589085</v>
      </c>
      <c r="G678" t="s">
        <v>36</v>
      </c>
      <c r="H678">
        <v>1170</v>
      </c>
      <c r="I678" s="4">
        <f t="shared" si="89"/>
        <v>101.03760683760684</v>
      </c>
      <c r="J678" t="s">
        <v>37</v>
      </c>
      <c r="K678" t="s">
        <v>38</v>
      </c>
      <c r="L678">
        <v>1348635600</v>
      </c>
      <c r="M678" s="9">
        <f t="shared" si="83"/>
        <v>41178.208333333336</v>
      </c>
      <c r="N678" s="14">
        <f t="shared" si="85"/>
        <v>9</v>
      </c>
      <c r="O678" s="14" t="s">
        <v>48</v>
      </c>
      <c r="P678" s="14">
        <f t="shared" si="86"/>
        <v>2012</v>
      </c>
      <c r="Q678">
        <v>1349413200</v>
      </c>
      <c r="R678" s="12">
        <f t="shared" si="84"/>
        <v>41187.208333333336</v>
      </c>
      <c r="S678">
        <f t="shared" si="87"/>
        <v>10</v>
      </c>
      <c r="T678" t="s">
        <v>72</v>
      </c>
      <c r="U678">
        <f t="shared" si="88"/>
        <v>2012</v>
      </c>
      <c r="V678" t="b">
        <v>0</v>
      </c>
      <c r="W678" t="b">
        <v>0</v>
      </c>
      <c r="X678" t="s">
        <v>148</v>
      </c>
      <c r="Y678" t="str" cm="1">
        <f t="array" ref="Y678:Z678">_xlfn.TEXTSPLIT(X678, "/")</f>
        <v>photography</v>
      </c>
      <c r="Z678" t="str">
        <v>photography books</v>
      </c>
    </row>
    <row r="679" spans="1:26" ht="15.6" x14ac:dyDescent="0.3">
      <c r="A679">
        <v>677</v>
      </c>
      <c r="B679" t="s">
        <v>1420</v>
      </c>
      <c r="C679" s="3" t="s">
        <v>1421</v>
      </c>
      <c r="D679" s="4">
        <v>5300</v>
      </c>
      <c r="E679" s="4">
        <v>4432</v>
      </c>
      <c r="F679" s="5">
        <f t="shared" si="90"/>
        <v>0.83622641509433959</v>
      </c>
      <c r="G679" t="s">
        <v>28</v>
      </c>
      <c r="H679">
        <v>111</v>
      </c>
      <c r="I679" s="4">
        <f t="shared" si="89"/>
        <v>39.927927927927925</v>
      </c>
      <c r="J679" t="s">
        <v>37</v>
      </c>
      <c r="K679" t="s">
        <v>38</v>
      </c>
      <c r="L679">
        <v>1468126800</v>
      </c>
      <c r="M679" s="9">
        <f t="shared" si="83"/>
        <v>42561.208333333328</v>
      </c>
      <c r="N679" s="14">
        <f t="shared" si="85"/>
        <v>7</v>
      </c>
      <c r="O679" s="14" t="s">
        <v>103</v>
      </c>
      <c r="P679" s="14">
        <f t="shared" si="86"/>
        <v>2016</v>
      </c>
      <c r="Q679">
        <v>1472446800</v>
      </c>
      <c r="R679" s="12">
        <f t="shared" si="84"/>
        <v>42611.208333333328</v>
      </c>
      <c r="S679">
        <f t="shared" si="87"/>
        <v>8</v>
      </c>
      <c r="T679" t="s">
        <v>39</v>
      </c>
      <c r="U679">
        <f t="shared" si="88"/>
        <v>2016</v>
      </c>
      <c r="V679" t="b">
        <v>0</v>
      </c>
      <c r="W679" t="b">
        <v>0</v>
      </c>
      <c r="X679" t="s">
        <v>145</v>
      </c>
      <c r="Y679" t="str" cm="1">
        <f t="array" ref="Y679:Z679">_xlfn.TEXTSPLIT(X679, "/")</f>
        <v>publishing</v>
      </c>
      <c r="Z679" t="str">
        <v>fiction</v>
      </c>
    </row>
    <row r="680" spans="1:26" ht="15.6" x14ac:dyDescent="0.3">
      <c r="A680">
        <v>678</v>
      </c>
      <c r="B680" t="s">
        <v>1422</v>
      </c>
      <c r="C680" s="3" t="s">
        <v>1423</v>
      </c>
      <c r="D680" s="4">
        <v>99500</v>
      </c>
      <c r="E680" s="4">
        <v>17879</v>
      </c>
      <c r="F680" s="5">
        <f t="shared" si="90"/>
        <v>0.17968844221105529</v>
      </c>
      <c r="G680" t="s">
        <v>98</v>
      </c>
      <c r="H680">
        <v>215</v>
      </c>
      <c r="I680" s="4">
        <f t="shared" si="89"/>
        <v>83.158139534883716</v>
      </c>
      <c r="J680" t="s">
        <v>37</v>
      </c>
      <c r="K680" t="s">
        <v>38</v>
      </c>
      <c r="L680">
        <v>1547877600</v>
      </c>
      <c r="M680" s="9">
        <f t="shared" si="83"/>
        <v>43484.25</v>
      </c>
      <c r="N680" s="14">
        <f t="shared" si="85"/>
        <v>1</v>
      </c>
      <c r="O680" s="14" t="s">
        <v>51</v>
      </c>
      <c r="P680" s="14">
        <f t="shared" si="86"/>
        <v>2019</v>
      </c>
      <c r="Q680">
        <v>1548050400</v>
      </c>
      <c r="R680" s="12">
        <f t="shared" si="84"/>
        <v>43486.25</v>
      </c>
      <c r="S680">
        <f t="shared" si="87"/>
        <v>1</v>
      </c>
      <c r="T680" t="s">
        <v>51</v>
      </c>
      <c r="U680">
        <f t="shared" si="88"/>
        <v>2019</v>
      </c>
      <c r="V680" t="b">
        <v>0</v>
      </c>
      <c r="W680" t="b">
        <v>0</v>
      </c>
      <c r="X680" t="s">
        <v>73</v>
      </c>
      <c r="Y680" t="str" cm="1">
        <f t="array" ref="Y680:Z680">_xlfn.TEXTSPLIT(X680, "/")</f>
        <v>film &amp; video</v>
      </c>
      <c r="Z680" t="str">
        <v>drama</v>
      </c>
    </row>
    <row r="681" spans="1:26" ht="15.6" x14ac:dyDescent="0.3">
      <c r="A681">
        <v>679</v>
      </c>
      <c r="B681" t="s">
        <v>694</v>
      </c>
      <c r="C681" s="3" t="s">
        <v>1424</v>
      </c>
      <c r="D681" s="4">
        <v>1400</v>
      </c>
      <c r="E681" s="4">
        <v>14511</v>
      </c>
      <c r="F681" s="5">
        <f t="shared" si="90"/>
        <v>10.365</v>
      </c>
      <c r="G681" t="s">
        <v>36</v>
      </c>
      <c r="H681">
        <v>363</v>
      </c>
      <c r="I681" s="4">
        <f t="shared" si="89"/>
        <v>39.97520661157025</v>
      </c>
      <c r="J681" t="s">
        <v>37</v>
      </c>
      <c r="K681" t="s">
        <v>38</v>
      </c>
      <c r="L681">
        <v>1571374800</v>
      </c>
      <c r="M681" s="9">
        <f t="shared" si="83"/>
        <v>43756.208333333328</v>
      </c>
      <c r="N681" s="14">
        <f t="shared" si="85"/>
        <v>10</v>
      </c>
      <c r="O681" s="14" t="s">
        <v>72</v>
      </c>
      <c r="P681" s="14">
        <f t="shared" si="86"/>
        <v>2019</v>
      </c>
      <c r="Q681">
        <v>1571806800</v>
      </c>
      <c r="R681" s="12">
        <f t="shared" si="84"/>
        <v>43761.208333333328</v>
      </c>
      <c r="S681">
        <f t="shared" si="87"/>
        <v>10</v>
      </c>
      <c r="T681" t="s">
        <v>72</v>
      </c>
      <c r="U681">
        <f t="shared" si="88"/>
        <v>2019</v>
      </c>
      <c r="V681" t="b">
        <v>0</v>
      </c>
      <c r="W681" t="b">
        <v>1</v>
      </c>
      <c r="X681" t="s">
        <v>33</v>
      </c>
      <c r="Y681" t="str" cm="1">
        <f t="array" ref="Y681:Z681">_xlfn.TEXTSPLIT(X681, "/")</f>
        <v>food</v>
      </c>
      <c r="Z681" t="str">
        <v>food trucks</v>
      </c>
    </row>
    <row r="682" spans="1:26" ht="31.2" x14ac:dyDescent="0.3">
      <c r="A682">
        <v>680</v>
      </c>
      <c r="B682" t="s">
        <v>1425</v>
      </c>
      <c r="C682" s="3" t="s">
        <v>1426</v>
      </c>
      <c r="D682" s="4">
        <v>145600</v>
      </c>
      <c r="E682" s="4">
        <v>141822</v>
      </c>
      <c r="F682" s="5">
        <f t="shared" si="90"/>
        <v>0.97405219780219776</v>
      </c>
      <c r="G682" t="s">
        <v>28</v>
      </c>
      <c r="H682">
        <v>2955</v>
      </c>
      <c r="I682" s="4">
        <f t="shared" si="89"/>
        <v>47.993908629441627</v>
      </c>
      <c r="J682" t="s">
        <v>37</v>
      </c>
      <c r="K682" t="s">
        <v>38</v>
      </c>
      <c r="L682">
        <v>1576303200</v>
      </c>
      <c r="M682" s="9">
        <f t="shared" si="83"/>
        <v>43813.25</v>
      </c>
      <c r="N682" s="14">
        <f t="shared" si="85"/>
        <v>12</v>
      </c>
      <c r="O682" s="14" t="s">
        <v>32</v>
      </c>
      <c r="P682" s="14">
        <f t="shared" si="86"/>
        <v>2019</v>
      </c>
      <c r="Q682">
        <v>1576476000</v>
      </c>
      <c r="R682" s="12">
        <f t="shared" si="84"/>
        <v>43815.25</v>
      </c>
      <c r="S682">
        <f t="shared" si="87"/>
        <v>12</v>
      </c>
      <c r="T682" t="s">
        <v>32</v>
      </c>
      <c r="U682">
        <f t="shared" si="88"/>
        <v>2019</v>
      </c>
      <c r="V682" t="b">
        <v>0</v>
      </c>
      <c r="W682" t="b">
        <v>1</v>
      </c>
      <c r="X682" t="s">
        <v>318</v>
      </c>
      <c r="Y682" t="str" cm="1">
        <f t="array" ref="Y682:Z682">_xlfn.TEXTSPLIT(X682, "/")</f>
        <v>games</v>
      </c>
      <c r="Z682" t="str">
        <v>mobile games</v>
      </c>
    </row>
    <row r="683" spans="1:26" ht="31.2" x14ac:dyDescent="0.3">
      <c r="A683">
        <v>681</v>
      </c>
      <c r="B683" t="s">
        <v>1427</v>
      </c>
      <c r="C683" s="3" t="s">
        <v>1428</v>
      </c>
      <c r="D683" s="4">
        <v>184100</v>
      </c>
      <c r="E683" s="4">
        <v>159037</v>
      </c>
      <c r="F683" s="5">
        <f t="shared" si="90"/>
        <v>0.86386203150461705</v>
      </c>
      <c r="G683" t="s">
        <v>28</v>
      </c>
      <c r="H683">
        <v>1657</v>
      </c>
      <c r="I683" s="4">
        <f t="shared" si="89"/>
        <v>95.978877489438744</v>
      </c>
      <c r="J683" t="s">
        <v>37</v>
      </c>
      <c r="K683" t="s">
        <v>38</v>
      </c>
      <c r="L683">
        <v>1324447200</v>
      </c>
      <c r="M683" s="9">
        <f t="shared" si="83"/>
        <v>40898.25</v>
      </c>
      <c r="N683" s="14">
        <f t="shared" si="85"/>
        <v>12</v>
      </c>
      <c r="O683" s="14" t="s">
        <v>32</v>
      </c>
      <c r="P683" s="14">
        <f t="shared" si="86"/>
        <v>2011</v>
      </c>
      <c r="Q683">
        <v>1324965600</v>
      </c>
      <c r="R683" s="12">
        <f t="shared" si="84"/>
        <v>40904.25</v>
      </c>
      <c r="S683">
        <f t="shared" si="87"/>
        <v>12</v>
      </c>
      <c r="T683" t="s">
        <v>32</v>
      </c>
      <c r="U683">
        <f t="shared" si="88"/>
        <v>2011</v>
      </c>
      <c r="V683" t="b">
        <v>0</v>
      </c>
      <c r="W683" t="b">
        <v>0</v>
      </c>
      <c r="X683" t="s">
        <v>52</v>
      </c>
      <c r="Y683" t="str" cm="1">
        <f t="array" ref="Y683:Z683">_xlfn.TEXTSPLIT(X683, "/")</f>
        <v>theater</v>
      </c>
      <c r="Z683" t="str">
        <v>plays</v>
      </c>
    </row>
    <row r="684" spans="1:26" ht="15.6" x14ac:dyDescent="0.3">
      <c r="A684">
        <v>682</v>
      </c>
      <c r="B684" t="s">
        <v>1429</v>
      </c>
      <c r="C684" s="3" t="s">
        <v>1430</v>
      </c>
      <c r="D684" s="4">
        <v>5400</v>
      </c>
      <c r="E684" s="4">
        <v>8109</v>
      </c>
      <c r="F684" s="5">
        <f t="shared" si="90"/>
        <v>1.5016666666666667</v>
      </c>
      <c r="G684" t="s">
        <v>36</v>
      </c>
      <c r="H684">
        <v>103</v>
      </c>
      <c r="I684" s="4">
        <f t="shared" si="89"/>
        <v>78.728155339805824</v>
      </c>
      <c r="J684" t="s">
        <v>37</v>
      </c>
      <c r="K684" t="s">
        <v>38</v>
      </c>
      <c r="L684">
        <v>1386741600</v>
      </c>
      <c r="M684" s="9">
        <f t="shared" si="83"/>
        <v>41619.25</v>
      </c>
      <c r="N684" s="14">
        <f t="shared" si="85"/>
        <v>12</v>
      </c>
      <c r="O684" s="14" t="s">
        <v>32</v>
      </c>
      <c r="P684" s="14">
        <f t="shared" si="86"/>
        <v>2013</v>
      </c>
      <c r="Q684">
        <v>1387519200</v>
      </c>
      <c r="R684" s="12">
        <f t="shared" si="84"/>
        <v>41628.25</v>
      </c>
      <c r="S684">
        <f t="shared" si="87"/>
        <v>12</v>
      </c>
      <c r="T684" t="s">
        <v>32</v>
      </c>
      <c r="U684">
        <f t="shared" si="88"/>
        <v>2013</v>
      </c>
      <c r="V684" t="b">
        <v>0</v>
      </c>
      <c r="W684" t="b">
        <v>0</v>
      </c>
      <c r="X684" t="s">
        <v>52</v>
      </c>
      <c r="Y684" t="str" cm="1">
        <f t="array" ref="Y684:Z684">_xlfn.TEXTSPLIT(X684, "/")</f>
        <v>theater</v>
      </c>
      <c r="Z684" t="str">
        <v>plays</v>
      </c>
    </row>
    <row r="685" spans="1:26" ht="15.6" x14ac:dyDescent="0.3">
      <c r="A685">
        <v>683</v>
      </c>
      <c r="B685" t="s">
        <v>1431</v>
      </c>
      <c r="C685" s="3" t="s">
        <v>1432</v>
      </c>
      <c r="D685" s="4">
        <v>2300</v>
      </c>
      <c r="E685" s="4">
        <v>8244</v>
      </c>
      <c r="F685" s="5">
        <f t="shared" si="90"/>
        <v>3.5843478260869563</v>
      </c>
      <c r="G685" t="s">
        <v>36</v>
      </c>
      <c r="H685">
        <v>147</v>
      </c>
      <c r="I685" s="4">
        <f t="shared" si="89"/>
        <v>56.081632653061227</v>
      </c>
      <c r="J685" t="s">
        <v>37</v>
      </c>
      <c r="K685" t="s">
        <v>38</v>
      </c>
      <c r="L685">
        <v>1537074000</v>
      </c>
      <c r="M685" s="9">
        <f t="shared" si="83"/>
        <v>43359.208333333328</v>
      </c>
      <c r="N685" s="14">
        <f t="shared" si="85"/>
        <v>9</v>
      </c>
      <c r="O685" s="14" t="s">
        <v>48</v>
      </c>
      <c r="P685" s="14">
        <f t="shared" si="86"/>
        <v>2018</v>
      </c>
      <c r="Q685">
        <v>1537246800</v>
      </c>
      <c r="R685" s="12">
        <f t="shared" si="84"/>
        <v>43361.208333333328</v>
      </c>
      <c r="S685">
        <f t="shared" si="87"/>
        <v>9</v>
      </c>
      <c r="T685" t="s">
        <v>48</v>
      </c>
      <c r="U685">
        <f t="shared" si="88"/>
        <v>2018</v>
      </c>
      <c r="V685" t="b">
        <v>0</v>
      </c>
      <c r="W685" t="b">
        <v>0</v>
      </c>
      <c r="X685" t="s">
        <v>52</v>
      </c>
      <c r="Y685" t="str" cm="1">
        <f t="array" ref="Y685:Z685">_xlfn.TEXTSPLIT(X685, "/")</f>
        <v>theater</v>
      </c>
      <c r="Z685" t="str">
        <v>plays</v>
      </c>
    </row>
    <row r="686" spans="1:26" ht="15.6" x14ac:dyDescent="0.3">
      <c r="A686">
        <v>684</v>
      </c>
      <c r="B686" t="s">
        <v>1433</v>
      </c>
      <c r="C686" s="3" t="s">
        <v>1434</v>
      </c>
      <c r="D686" s="4">
        <v>1400</v>
      </c>
      <c r="E686" s="4">
        <v>7600</v>
      </c>
      <c r="F686" s="5">
        <f t="shared" si="90"/>
        <v>5.4285714285714288</v>
      </c>
      <c r="G686" t="s">
        <v>36</v>
      </c>
      <c r="H686">
        <v>110</v>
      </c>
      <c r="I686" s="4">
        <f t="shared" si="89"/>
        <v>69.090909090909093</v>
      </c>
      <c r="J686" t="s">
        <v>29</v>
      </c>
      <c r="K686" t="s">
        <v>30</v>
      </c>
      <c r="L686">
        <v>1277787600</v>
      </c>
      <c r="M686" s="9">
        <f t="shared" si="83"/>
        <v>40358.208333333336</v>
      </c>
      <c r="N686" s="14">
        <f t="shared" si="85"/>
        <v>6</v>
      </c>
      <c r="O686" s="14" t="s">
        <v>80</v>
      </c>
      <c r="P686" s="14">
        <f t="shared" si="86"/>
        <v>2010</v>
      </c>
      <c r="Q686">
        <v>1279515600</v>
      </c>
      <c r="R686" s="12">
        <f t="shared" si="84"/>
        <v>40378.208333333336</v>
      </c>
      <c r="S686">
        <f t="shared" si="87"/>
        <v>7</v>
      </c>
      <c r="T686" t="s">
        <v>103</v>
      </c>
      <c r="U686">
        <f t="shared" si="88"/>
        <v>2010</v>
      </c>
      <c r="V686" t="b">
        <v>0</v>
      </c>
      <c r="W686" t="b">
        <v>0</v>
      </c>
      <c r="X686" t="s">
        <v>92</v>
      </c>
      <c r="Y686" t="str" cm="1">
        <f t="array" ref="Y686:Z686">_xlfn.TEXTSPLIT(X686, "/")</f>
        <v>publishing</v>
      </c>
      <c r="Z686" t="str">
        <v>nonfiction</v>
      </c>
    </row>
    <row r="687" spans="1:26" ht="15.6" x14ac:dyDescent="0.3">
      <c r="A687">
        <v>685</v>
      </c>
      <c r="B687" t="s">
        <v>1435</v>
      </c>
      <c r="C687" s="3" t="s">
        <v>1436</v>
      </c>
      <c r="D687" s="4">
        <v>140000</v>
      </c>
      <c r="E687" s="4">
        <v>94501</v>
      </c>
      <c r="F687" s="5">
        <f t="shared" si="90"/>
        <v>0.67500714285714281</v>
      </c>
      <c r="G687" t="s">
        <v>28</v>
      </c>
      <c r="H687">
        <v>926</v>
      </c>
      <c r="I687" s="4">
        <f t="shared" si="89"/>
        <v>102.05291576673866</v>
      </c>
      <c r="J687" t="s">
        <v>29</v>
      </c>
      <c r="K687" t="s">
        <v>30</v>
      </c>
      <c r="L687">
        <v>1440306000</v>
      </c>
      <c r="M687" s="9">
        <f t="shared" si="83"/>
        <v>42239.208333333328</v>
      </c>
      <c r="N687" s="14">
        <f t="shared" si="85"/>
        <v>8</v>
      </c>
      <c r="O687" s="14" t="s">
        <v>39</v>
      </c>
      <c r="P687" s="14">
        <f t="shared" si="86"/>
        <v>2015</v>
      </c>
      <c r="Q687">
        <v>1442379600</v>
      </c>
      <c r="R687" s="12">
        <f t="shared" si="84"/>
        <v>42263.208333333328</v>
      </c>
      <c r="S687">
        <f t="shared" si="87"/>
        <v>9</v>
      </c>
      <c r="T687" t="s">
        <v>48</v>
      </c>
      <c r="U687">
        <f t="shared" si="88"/>
        <v>2015</v>
      </c>
      <c r="V687" t="b">
        <v>0</v>
      </c>
      <c r="W687" t="b">
        <v>0</v>
      </c>
      <c r="X687" t="s">
        <v>52</v>
      </c>
      <c r="Y687" t="str" cm="1">
        <f t="array" ref="Y687:Z687">_xlfn.TEXTSPLIT(X687, "/")</f>
        <v>theater</v>
      </c>
      <c r="Z687" t="str">
        <v>plays</v>
      </c>
    </row>
    <row r="688" spans="1:26" ht="15.6" x14ac:dyDescent="0.3">
      <c r="A688">
        <v>686</v>
      </c>
      <c r="B688" t="s">
        <v>1437</v>
      </c>
      <c r="C688" s="3" t="s">
        <v>1438</v>
      </c>
      <c r="D688" s="4">
        <v>7500</v>
      </c>
      <c r="E688" s="4">
        <v>14381</v>
      </c>
      <c r="F688" s="5">
        <f t="shared" si="90"/>
        <v>1.9174666666666667</v>
      </c>
      <c r="G688" t="s">
        <v>36</v>
      </c>
      <c r="H688">
        <v>134</v>
      </c>
      <c r="I688" s="4">
        <f t="shared" si="89"/>
        <v>107.32089552238806</v>
      </c>
      <c r="J688" t="s">
        <v>37</v>
      </c>
      <c r="K688" t="s">
        <v>38</v>
      </c>
      <c r="L688">
        <v>1522126800</v>
      </c>
      <c r="M688" s="9">
        <f t="shared" si="83"/>
        <v>43186.208333333328</v>
      </c>
      <c r="N688" s="14">
        <f t="shared" si="85"/>
        <v>3</v>
      </c>
      <c r="O688" s="14" t="s">
        <v>84</v>
      </c>
      <c r="P688" s="14">
        <f t="shared" si="86"/>
        <v>2018</v>
      </c>
      <c r="Q688">
        <v>1523077200</v>
      </c>
      <c r="R688" s="12">
        <f t="shared" si="84"/>
        <v>43197.208333333328</v>
      </c>
      <c r="S688">
        <f t="shared" si="87"/>
        <v>4</v>
      </c>
      <c r="T688" t="s">
        <v>85</v>
      </c>
      <c r="U688">
        <f t="shared" si="88"/>
        <v>2018</v>
      </c>
      <c r="V688" t="b">
        <v>0</v>
      </c>
      <c r="W688" t="b">
        <v>0</v>
      </c>
      <c r="X688" t="s">
        <v>88</v>
      </c>
      <c r="Y688" t="str" cm="1">
        <f t="array" ref="Y688:Z688">_xlfn.TEXTSPLIT(X688, "/")</f>
        <v>technology</v>
      </c>
      <c r="Z688" t="str">
        <v>wearables</v>
      </c>
    </row>
    <row r="689" spans="1:26" ht="15.6" x14ac:dyDescent="0.3">
      <c r="A689">
        <v>687</v>
      </c>
      <c r="B689" t="s">
        <v>1439</v>
      </c>
      <c r="C689" s="3" t="s">
        <v>1440</v>
      </c>
      <c r="D689" s="4">
        <v>1500</v>
      </c>
      <c r="E689" s="4">
        <v>13980</v>
      </c>
      <c r="F689" s="5">
        <f t="shared" si="90"/>
        <v>9.32</v>
      </c>
      <c r="G689" t="s">
        <v>36</v>
      </c>
      <c r="H689">
        <v>269</v>
      </c>
      <c r="I689" s="4">
        <f t="shared" si="89"/>
        <v>51.970260223048328</v>
      </c>
      <c r="J689" t="s">
        <v>37</v>
      </c>
      <c r="K689" t="s">
        <v>38</v>
      </c>
      <c r="L689">
        <v>1489298400</v>
      </c>
      <c r="M689" s="9">
        <f t="shared" si="83"/>
        <v>42806.25</v>
      </c>
      <c r="N689" s="14">
        <f t="shared" si="85"/>
        <v>3</v>
      </c>
      <c r="O689" s="14" t="s">
        <v>84</v>
      </c>
      <c r="P689" s="14">
        <f t="shared" si="86"/>
        <v>2017</v>
      </c>
      <c r="Q689">
        <v>1489554000</v>
      </c>
      <c r="R689" s="12">
        <f t="shared" si="84"/>
        <v>42809.208333333328</v>
      </c>
      <c r="S689">
        <f t="shared" si="87"/>
        <v>3</v>
      </c>
      <c r="T689" t="s">
        <v>84</v>
      </c>
      <c r="U689">
        <f t="shared" si="88"/>
        <v>2017</v>
      </c>
      <c r="V689" t="b">
        <v>0</v>
      </c>
      <c r="W689" t="b">
        <v>0</v>
      </c>
      <c r="X689" t="s">
        <v>52</v>
      </c>
      <c r="Y689" t="str" cm="1">
        <f t="array" ref="Y689:Z689">_xlfn.TEXTSPLIT(X689, "/")</f>
        <v>theater</v>
      </c>
      <c r="Z689" t="str">
        <v>plays</v>
      </c>
    </row>
    <row r="690" spans="1:26" ht="15.6" x14ac:dyDescent="0.3">
      <c r="A690">
        <v>688</v>
      </c>
      <c r="B690" t="s">
        <v>1441</v>
      </c>
      <c r="C690" s="3" t="s">
        <v>1442</v>
      </c>
      <c r="D690" s="4">
        <v>2900</v>
      </c>
      <c r="E690" s="4">
        <v>12449</v>
      </c>
      <c r="F690" s="5">
        <f t="shared" si="90"/>
        <v>4.2927586206896553</v>
      </c>
      <c r="G690" t="s">
        <v>36</v>
      </c>
      <c r="H690">
        <v>175</v>
      </c>
      <c r="I690" s="4">
        <f t="shared" si="89"/>
        <v>71.137142857142862</v>
      </c>
      <c r="J690" t="s">
        <v>37</v>
      </c>
      <c r="K690" t="s">
        <v>38</v>
      </c>
      <c r="L690">
        <v>1547100000</v>
      </c>
      <c r="M690" s="9">
        <f t="shared" si="83"/>
        <v>43475.25</v>
      </c>
      <c r="N690" s="14">
        <f t="shared" si="85"/>
        <v>1</v>
      </c>
      <c r="O690" s="14" t="s">
        <v>51</v>
      </c>
      <c r="P690" s="14">
        <f t="shared" si="86"/>
        <v>2019</v>
      </c>
      <c r="Q690">
        <v>1548482400</v>
      </c>
      <c r="R690" s="12">
        <f t="shared" si="84"/>
        <v>43491.25</v>
      </c>
      <c r="S690">
        <f t="shared" si="87"/>
        <v>1</v>
      </c>
      <c r="T690" t="s">
        <v>51</v>
      </c>
      <c r="U690">
        <f t="shared" si="88"/>
        <v>2019</v>
      </c>
      <c r="V690" t="b">
        <v>0</v>
      </c>
      <c r="W690" t="b">
        <v>1</v>
      </c>
      <c r="X690" t="s">
        <v>295</v>
      </c>
      <c r="Y690" t="str" cm="1">
        <f t="array" ref="Y690:Z690">_xlfn.TEXTSPLIT(X690, "/")</f>
        <v>film &amp; video</v>
      </c>
      <c r="Z690" t="str">
        <v>television</v>
      </c>
    </row>
    <row r="691" spans="1:26" ht="15.6" x14ac:dyDescent="0.3">
      <c r="A691">
        <v>689</v>
      </c>
      <c r="B691" t="s">
        <v>1443</v>
      </c>
      <c r="C691" s="3" t="s">
        <v>1444</v>
      </c>
      <c r="D691" s="4">
        <v>7300</v>
      </c>
      <c r="E691" s="4">
        <v>7348</v>
      </c>
      <c r="F691" s="5">
        <f t="shared" si="90"/>
        <v>1.0065753424657535</v>
      </c>
      <c r="G691" t="s">
        <v>36</v>
      </c>
      <c r="H691">
        <v>69</v>
      </c>
      <c r="I691" s="4">
        <f t="shared" si="89"/>
        <v>106.49275362318841</v>
      </c>
      <c r="J691" t="s">
        <v>37</v>
      </c>
      <c r="K691" t="s">
        <v>38</v>
      </c>
      <c r="L691">
        <v>1383022800</v>
      </c>
      <c r="M691" s="9">
        <f t="shared" si="83"/>
        <v>41576.208333333336</v>
      </c>
      <c r="N691" s="14">
        <f t="shared" si="85"/>
        <v>10</v>
      </c>
      <c r="O691" s="14" t="s">
        <v>72</v>
      </c>
      <c r="P691" s="14">
        <f t="shared" si="86"/>
        <v>2013</v>
      </c>
      <c r="Q691">
        <v>1384063200</v>
      </c>
      <c r="R691" s="12">
        <f t="shared" si="84"/>
        <v>41588.25</v>
      </c>
      <c r="S691">
        <f t="shared" si="87"/>
        <v>11</v>
      </c>
      <c r="T691" t="s">
        <v>31</v>
      </c>
      <c r="U691">
        <f t="shared" si="88"/>
        <v>2013</v>
      </c>
      <c r="V691" t="b">
        <v>0</v>
      </c>
      <c r="W691" t="b">
        <v>0</v>
      </c>
      <c r="X691" t="s">
        <v>45</v>
      </c>
      <c r="Y691" t="str" cm="1">
        <f t="array" ref="Y691:Z691">_xlfn.TEXTSPLIT(X691, "/")</f>
        <v>technology</v>
      </c>
      <c r="Z691" t="str">
        <v>web</v>
      </c>
    </row>
    <row r="692" spans="1:26" ht="15.6" x14ac:dyDescent="0.3">
      <c r="A692">
        <v>690</v>
      </c>
      <c r="B692" t="s">
        <v>1445</v>
      </c>
      <c r="C692" s="3" t="s">
        <v>1446</v>
      </c>
      <c r="D692" s="4">
        <v>3600</v>
      </c>
      <c r="E692" s="4">
        <v>8158</v>
      </c>
      <c r="F692" s="5">
        <f t="shared" si="90"/>
        <v>2.266111111111111</v>
      </c>
      <c r="G692" t="s">
        <v>36</v>
      </c>
      <c r="H692">
        <v>190</v>
      </c>
      <c r="I692" s="4">
        <f t="shared" si="89"/>
        <v>42.93684210526316</v>
      </c>
      <c r="J692" t="s">
        <v>37</v>
      </c>
      <c r="K692" t="s">
        <v>38</v>
      </c>
      <c r="L692">
        <v>1322373600</v>
      </c>
      <c r="M692" s="9">
        <f t="shared" si="83"/>
        <v>40874.25</v>
      </c>
      <c r="N692" s="14">
        <f t="shared" si="85"/>
        <v>11</v>
      </c>
      <c r="O692" s="14" t="s">
        <v>31</v>
      </c>
      <c r="P692" s="14">
        <f t="shared" si="86"/>
        <v>2011</v>
      </c>
      <c r="Q692">
        <v>1322892000</v>
      </c>
      <c r="R692" s="12">
        <f t="shared" si="84"/>
        <v>40880.25</v>
      </c>
      <c r="S692">
        <f t="shared" si="87"/>
        <v>12</v>
      </c>
      <c r="T692" t="s">
        <v>32</v>
      </c>
      <c r="U692">
        <f t="shared" si="88"/>
        <v>2011</v>
      </c>
      <c r="V692" t="b">
        <v>0</v>
      </c>
      <c r="W692" t="b">
        <v>1</v>
      </c>
      <c r="X692" t="s">
        <v>61</v>
      </c>
      <c r="Y692" t="str" cm="1">
        <f t="array" ref="Y692:Z692">_xlfn.TEXTSPLIT(X692, "/")</f>
        <v>film &amp; video</v>
      </c>
      <c r="Z692" t="str">
        <v>documentary</v>
      </c>
    </row>
    <row r="693" spans="1:26" ht="15.6" x14ac:dyDescent="0.3">
      <c r="A693">
        <v>691</v>
      </c>
      <c r="B693" t="s">
        <v>1447</v>
      </c>
      <c r="C693" s="3" t="s">
        <v>1448</v>
      </c>
      <c r="D693" s="4">
        <v>5000</v>
      </c>
      <c r="E693" s="4">
        <v>7119</v>
      </c>
      <c r="F693" s="5">
        <f t="shared" si="90"/>
        <v>1.4238</v>
      </c>
      <c r="G693" t="s">
        <v>36</v>
      </c>
      <c r="H693">
        <v>237</v>
      </c>
      <c r="I693" s="4">
        <f t="shared" si="89"/>
        <v>30.037974683544302</v>
      </c>
      <c r="J693" t="s">
        <v>37</v>
      </c>
      <c r="K693" t="s">
        <v>38</v>
      </c>
      <c r="L693">
        <v>1349240400</v>
      </c>
      <c r="M693" s="9">
        <f t="shared" si="83"/>
        <v>41185.208333333336</v>
      </c>
      <c r="N693" s="14">
        <f t="shared" si="85"/>
        <v>10</v>
      </c>
      <c r="O693" s="14" t="s">
        <v>72</v>
      </c>
      <c r="P693" s="14">
        <f t="shared" si="86"/>
        <v>2012</v>
      </c>
      <c r="Q693">
        <v>1350709200</v>
      </c>
      <c r="R693" s="12">
        <f t="shared" si="84"/>
        <v>41202.208333333336</v>
      </c>
      <c r="S693">
        <f t="shared" si="87"/>
        <v>10</v>
      </c>
      <c r="T693" t="s">
        <v>72</v>
      </c>
      <c r="U693">
        <f t="shared" si="88"/>
        <v>2012</v>
      </c>
      <c r="V693" t="b">
        <v>1</v>
      </c>
      <c r="W693" t="b">
        <v>1</v>
      </c>
      <c r="X693" t="s">
        <v>61</v>
      </c>
      <c r="Y693" t="str" cm="1">
        <f t="array" ref="Y693:Z693">_xlfn.TEXTSPLIT(X693, "/")</f>
        <v>film &amp; video</v>
      </c>
      <c r="Z693" t="str">
        <v>documentary</v>
      </c>
    </row>
    <row r="694" spans="1:26" ht="31.2" x14ac:dyDescent="0.3">
      <c r="A694">
        <v>692</v>
      </c>
      <c r="B694" t="s">
        <v>1449</v>
      </c>
      <c r="C694" s="3" t="s">
        <v>1450</v>
      </c>
      <c r="D694" s="4">
        <v>6000</v>
      </c>
      <c r="E694" s="4">
        <v>5438</v>
      </c>
      <c r="F694" s="5">
        <f t="shared" si="90"/>
        <v>0.90633333333333332</v>
      </c>
      <c r="G694" t="s">
        <v>28</v>
      </c>
      <c r="H694">
        <v>77</v>
      </c>
      <c r="I694" s="4">
        <f t="shared" si="89"/>
        <v>70.623376623376629</v>
      </c>
      <c r="J694" t="s">
        <v>59</v>
      </c>
      <c r="K694" t="s">
        <v>60</v>
      </c>
      <c r="L694">
        <v>1562648400</v>
      </c>
      <c r="M694" s="9">
        <f t="shared" si="83"/>
        <v>43655.208333333328</v>
      </c>
      <c r="N694" s="14">
        <f t="shared" si="85"/>
        <v>7</v>
      </c>
      <c r="O694" s="14" t="s">
        <v>103</v>
      </c>
      <c r="P694" s="14">
        <f t="shared" si="86"/>
        <v>2019</v>
      </c>
      <c r="Q694">
        <v>1564203600</v>
      </c>
      <c r="R694" s="12">
        <f t="shared" si="84"/>
        <v>43673.208333333328</v>
      </c>
      <c r="S694">
        <f t="shared" si="87"/>
        <v>7</v>
      </c>
      <c r="T694" t="s">
        <v>103</v>
      </c>
      <c r="U694">
        <f t="shared" si="88"/>
        <v>2019</v>
      </c>
      <c r="V694" t="b">
        <v>0</v>
      </c>
      <c r="W694" t="b">
        <v>0</v>
      </c>
      <c r="X694" t="s">
        <v>40</v>
      </c>
      <c r="Y694" t="str" cm="1">
        <f t="array" ref="Y694:Z694">_xlfn.TEXTSPLIT(X694, "/")</f>
        <v>music</v>
      </c>
      <c r="Z694" t="str">
        <v>rock</v>
      </c>
    </row>
    <row r="695" spans="1:26" ht="31.2" x14ac:dyDescent="0.3">
      <c r="A695">
        <v>693</v>
      </c>
      <c r="B695" t="s">
        <v>1451</v>
      </c>
      <c r="C695" s="3" t="s">
        <v>1452</v>
      </c>
      <c r="D695" s="4">
        <v>180400</v>
      </c>
      <c r="E695" s="4">
        <v>115396</v>
      </c>
      <c r="F695" s="5">
        <f t="shared" si="90"/>
        <v>0.63966740576496672</v>
      </c>
      <c r="G695" t="s">
        <v>28</v>
      </c>
      <c r="H695">
        <v>1748</v>
      </c>
      <c r="I695" s="4">
        <f t="shared" si="89"/>
        <v>66.016018306636155</v>
      </c>
      <c r="J695" t="s">
        <v>37</v>
      </c>
      <c r="K695" t="s">
        <v>38</v>
      </c>
      <c r="L695">
        <v>1508216400</v>
      </c>
      <c r="M695" s="9">
        <f t="shared" si="83"/>
        <v>43025.208333333328</v>
      </c>
      <c r="N695" s="14">
        <f t="shared" si="85"/>
        <v>10</v>
      </c>
      <c r="O695" s="14" t="s">
        <v>72</v>
      </c>
      <c r="P695" s="14">
        <f t="shared" si="86"/>
        <v>2017</v>
      </c>
      <c r="Q695">
        <v>1509685200</v>
      </c>
      <c r="R695" s="12">
        <f t="shared" si="84"/>
        <v>43042.208333333328</v>
      </c>
      <c r="S695">
        <f t="shared" si="87"/>
        <v>11</v>
      </c>
      <c r="T695" t="s">
        <v>31</v>
      </c>
      <c r="U695">
        <f t="shared" si="88"/>
        <v>2017</v>
      </c>
      <c r="V695" t="b">
        <v>0</v>
      </c>
      <c r="W695" t="b">
        <v>0</v>
      </c>
      <c r="X695" t="s">
        <v>52</v>
      </c>
      <c r="Y695" t="str" cm="1">
        <f t="array" ref="Y695:Z695">_xlfn.TEXTSPLIT(X695, "/")</f>
        <v>theater</v>
      </c>
      <c r="Z695" t="str">
        <v>plays</v>
      </c>
    </row>
    <row r="696" spans="1:26" ht="15.6" x14ac:dyDescent="0.3">
      <c r="A696">
        <v>694</v>
      </c>
      <c r="B696" t="s">
        <v>1453</v>
      </c>
      <c r="C696" s="3" t="s">
        <v>1454</v>
      </c>
      <c r="D696" s="4">
        <v>9100</v>
      </c>
      <c r="E696" s="4">
        <v>7656</v>
      </c>
      <c r="F696" s="5">
        <f t="shared" si="90"/>
        <v>0.84131868131868137</v>
      </c>
      <c r="G696" t="s">
        <v>28</v>
      </c>
      <c r="H696">
        <v>79</v>
      </c>
      <c r="I696" s="4">
        <f t="shared" si="89"/>
        <v>96.911392405063296</v>
      </c>
      <c r="J696" t="s">
        <v>37</v>
      </c>
      <c r="K696" t="s">
        <v>38</v>
      </c>
      <c r="L696">
        <v>1511762400</v>
      </c>
      <c r="M696" s="9">
        <f t="shared" si="83"/>
        <v>43066.25</v>
      </c>
      <c r="N696" s="14">
        <f t="shared" si="85"/>
        <v>11</v>
      </c>
      <c r="O696" s="14" t="s">
        <v>31</v>
      </c>
      <c r="P696" s="14">
        <f t="shared" si="86"/>
        <v>2017</v>
      </c>
      <c r="Q696">
        <v>1514959200</v>
      </c>
      <c r="R696" s="12">
        <f t="shared" si="84"/>
        <v>43103.25</v>
      </c>
      <c r="S696">
        <f t="shared" si="87"/>
        <v>1</v>
      </c>
      <c r="T696" t="s">
        <v>51</v>
      </c>
      <c r="U696">
        <f t="shared" si="88"/>
        <v>2018</v>
      </c>
      <c r="V696" t="b">
        <v>0</v>
      </c>
      <c r="W696" t="b">
        <v>0</v>
      </c>
      <c r="X696" t="s">
        <v>52</v>
      </c>
      <c r="Y696" t="str" cm="1">
        <f t="array" ref="Y696:Z696">_xlfn.TEXTSPLIT(X696, "/")</f>
        <v>theater</v>
      </c>
      <c r="Z696" t="str">
        <v>plays</v>
      </c>
    </row>
    <row r="697" spans="1:26" ht="15.6" x14ac:dyDescent="0.3">
      <c r="A697">
        <v>695</v>
      </c>
      <c r="B697" t="s">
        <v>1455</v>
      </c>
      <c r="C697" s="3" t="s">
        <v>1456</v>
      </c>
      <c r="D697" s="4">
        <v>9200</v>
      </c>
      <c r="E697" s="4">
        <v>12322</v>
      </c>
      <c r="F697" s="5">
        <f t="shared" si="90"/>
        <v>1.3393478260869565</v>
      </c>
      <c r="G697" t="s">
        <v>36</v>
      </c>
      <c r="H697">
        <v>196</v>
      </c>
      <c r="I697" s="4">
        <f t="shared" si="89"/>
        <v>62.867346938775512</v>
      </c>
      <c r="J697" t="s">
        <v>133</v>
      </c>
      <c r="K697" t="s">
        <v>134</v>
      </c>
      <c r="L697">
        <v>1447480800</v>
      </c>
      <c r="M697" s="9">
        <f t="shared" si="83"/>
        <v>42322.25</v>
      </c>
      <c r="N697" s="14">
        <f t="shared" si="85"/>
        <v>11</v>
      </c>
      <c r="O697" s="14" t="s">
        <v>31</v>
      </c>
      <c r="P697" s="14">
        <f t="shared" si="86"/>
        <v>2015</v>
      </c>
      <c r="Q697">
        <v>1448863200</v>
      </c>
      <c r="R697" s="12">
        <f t="shared" si="84"/>
        <v>42338.25</v>
      </c>
      <c r="S697">
        <f t="shared" si="87"/>
        <v>11</v>
      </c>
      <c r="T697" t="s">
        <v>31</v>
      </c>
      <c r="U697">
        <f t="shared" si="88"/>
        <v>2015</v>
      </c>
      <c r="V697" t="b">
        <v>1</v>
      </c>
      <c r="W697" t="b">
        <v>0</v>
      </c>
      <c r="X697" t="s">
        <v>40</v>
      </c>
      <c r="Y697" t="str" cm="1">
        <f t="array" ref="Y697:Z697">_xlfn.TEXTSPLIT(X697, "/")</f>
        <v>music</v>
      </c>
      <c r="Z697" t="str">
        <v>rock</v>
      </c>
    </row>
    <row r="698" spans="1:26" ht="15.6" x14ac:dyDescent="0.3">
      <c r="A698">
        <v>696</v>
      </c>
      <c r="B698" t="s">
        <v>1457</v>
      </c>
      <c r="C698" s="3" t="s">
        <v>1458</v>
      </c>
      <c r="D698" s="4">
        <v>164100</v>
      </c>
      <c r="E698" s="4">
        <v>96888</v>
      </c>
      <c r="F698" s="5">
        <f t="shared" si="90"/>
        <v>0.59042047531992692</v>
      </c>
      <c r="G698" t="s">
        <v>28</v>
      </c>
      <c r="H698">
        <v>889</v>
      </c>
      <c r="I698" s="4">
        <f t="shared" si="89"/>
        <v>108.98537682789652</v>
      </c>
      <c r="J698" t="s">
        <v>37</v>
      </c>
      <c r="K698" t="s">
        <v>38</v>
      </c>
      <c r="L698">
        <v>1429506000</v>
      </c>
      <c r="M698" s="9">
        <f t="shared" si="83"/>
        <v>42114.208333333328</v>
      </c>
      <c r="N698" s="14">
        <f t="shared" si="85"/>
        <v>4</v>
      </c>
      <c r="O698" s="14" t="s">
        <v>85</v>
      </c>
      <c r="P698" s="14">
        <f t="shared" si="86"/>
        <v>2015</v>
      </c>
      <c r="Q698">
        <v>1429592400</v>
      </c>
      <c r="R698" s="12">
        <f t="shared" si="84"/>
        <v>42115.208333333328</v>
      </c>
      <c r="S698">
        <f t="shared" si="87"/>
        <v>4</v>
      </c>
      <c r="T698" t="s">
        <v>85</v>
      </c>
      <c r="U698">
        <f t="shared" si="88"/>
        <v>2015</v>
      </c>
      <c r="V698" t="b">
        <v>0</v>
      </c>
      <c r="W698" t="b">
        <v>1</v>
      </c>
      <c r="X698" t="s">
        <v>52</v>
      </c>
      <c r="Y698" t="str" cm="1">
        <f t="array" ref="Y698:Z698">_xlfn.TEXTSPLIT(X698, "/")</f>
        <v>theater</v>
      </c>
      <c r="Z698" t="str">
        <v>plays</v>
      </c>
    </row>
    <row r="699" spans="1:26" ht="31.2" x14ac:dyDescent="0.3">
      <c r="A699">
        <v>697</v>
      </c>
      <c r="B699" t="s">
        <v>1459</v>
      </c>
      <c r="C699" s="3" t="s">
        <v>1460</v>
      </c>
      <c r="D699" s="4">
        <v>128900</v>
      </c>
      <c r="E699" s="4">
        <v>196960</v>
      </c>
      <c r="F699" s="5">
        <f t="shared" si="90"/>
        <v>1.5280062063615205</v>
      </c>
      <c r="G699" t="s">
        <v>36</v>
      </c>
      <c r="H699">
        <v>7295</v>
      </c>
      <c r="I699" s="4">
        <f t="shared" si="89"/>
        <v>26.999314599040439</v>
      </c>
      <c r="J699" t="s">
        <v>37</v>
      </c>
      <c r="K699" t="s">
        <v>38</v>
      </c>
      <c r="L699">
        <v>1522472400</v>
      </c>
      <c r="M699" s="9">
        <f t="shared" si="83"/>
        <v>43190.208333333328</v>
      </c>
      <c r="N699" s="14">
        <f t="shared" si="85"/>
        <v>3</v>
      </c>
      <c r="O699" s="14" t="s">
        <v>84</v>
      </c>
      <c r="P699" s="14">
        <f t="shared" si="86"/>
        <v>2018</v>
      </c>
      <c r="Q699">
        <v>1522645200</v>
      </c>
      <c r="R699" s="12">
        <f t="shared" si="84"/>
        <v>43192.208333333328</v>
      </c>
      <c r="S699">
        <f t="shared" si="87"/>
        <v>4</v>
      </c>
      <c r="T699" t="s">
        <v>85</v>
      </c>
      <c r="U699">
        <f t="shared" si="88"/>
        <v>2018</v>
      </c>
      <c r="V699" t="b">
        <v>0</v>
      </c>
      <c r="W699" t="b">
        <v>0</v>
      </c>
      <c r="X699" t="s">
        <v>69</v>
      </c>
      <c r="Y699" t="str" cm="1">
        <f t="array" ref="Y699:Z699">_xlfn.TEXTSPLIT(X699, "/")</f>
        <v>music</v>
      </c>
      <c r="Z699" t="str">
        <v>electric music</v>
      </c>
    </row>
    <row r="700" spans="1:26" ht="15.6" x14ac:dyDescent="0.3">
      <c r="A700">
        <v>698</v>
      </c>
      <c r="B700" t="s">
        <v>1461</v>
      </c>
      <c r="C700" s="3" t="s">
        <v>1462</v>
      </c>
      <c r="D700" s="4">
        <v>42100</v>
      </c>
      <c r="E700" s="4">
        <v>188057</v>
      </c>
      <c r="F700" s="5">
        <f t="shared" si="90"/>
        <v>4.466912114014252</v>
      </c>
      <c r="G700" t="s">
        <v>36</v>
      </c>
      <c r="H700">
        <v>2893</v>
      </c>
      <c r="I700" s="4">
        <f t="shared" si="89"/>
        <v>65.004147943311438</v>
      </c>
      <c r="J700" t="s">
        <v>29</v>
      </c>
      <c r="K700" t="s">
        <v>30</v>
      </c>
      <c r="L700">
        <v>1322114400</v>
      </c>
      <c r="M700" s="9">
        <f t="shared" si="83"/>
        <v>40871.25</v>
      </c>
      <c r="N700" s="14">
        <f t="shared" si="85"/>
        <v>11</v>
      </c>
      <c r="O700" s="14" t="s">
        <v>31</v>
      </c>
      <c r="P700" s="14">
        <f t="shared" si="86"/>
        <v>2011</v>
      </c>
      <c r="Q700">
        <v>1323324000</v>
      </c>
      <c r="R700" s="12">
        <f t="shared" si="84"/>
        <v>40885.25</v>
      </c>
      <c r="S700">
        <f t="shared" si="87"/>
        <v>12</v>
      </c>
      <c r="T700" t="s">
        <v>32</v>
      </c>
      <c r="U700">
        <f t="shared" si="88"/>
        <v>2011</v>
      </c>
      <c r="V700" t="b">
        <v>0</v>
      </c>
      <c r="W700" t="b">
        <v>0</v>
      </c>
      <c r="X700" t="s">
        <v>88</v>
      </c>
      <c r="Y700" t="str" cm="1">
        <f t="array" ref="Y700:Z700">_xlfn.TEXTSPLIT(X700, "/")</f>
        <v>technology</v>
      </c>
      <c r="Z700" t="str">
        <v>wearables</v>
      </c>
    </row>
    <row r="701" spans="1:26" ht="15.6" x14ac:dyDescent="0.3">
      <c r="A701">
        <v>699</v>
      </c>
      <c r="B701" t="s">
        <v>470</v>
      </c>
      <c r="C701" s="3" t="s">
        <v>1463</v>
      </c>
      <c r="D701" s="4">
        <v>7400</v>
      </c>
      <c r="E701" s="4">
        <v>6245</v>
      </c>
      <c r="F701" s="5">
        <f t="shared" si="90"/>
        <v>0.8439189189189189</v>
      </c>
      <c r="G701" t="s">
        <v>28</v>
      </c>
      <c r="H701">
        <v>56</v>
      </c>
      <c r="I701" s="4">
        <f t="shared" si="89"/>
        <v>111.51785714285714</v>
      </c>
      <c r="J701" t="s">
        <v>37</v>
      </c>
      <c r="K701" t="s">
        <v>38</v>
      </c>
      <c r="L701">
        <v>1561438800</v>
      </c>
      <c r="M701" s="9">
        <f t="shared" si="83"/>
        <v>43641.208333333328</v>
      </c>
      <c r="N701" s="14">
        <f t="shared" si="85"/>
        <v>6</v>
      </c>
      <c r="O701" s="14" t="s">
        <v>80</v>
      </c>
      <c r="P701" s="14">
        <f t="shared" si="86"/>
        <v>2019</v>
      </c>
      <c r="Q701">
        <v>1561525200</v>
      </c>
      <c r="R701" s="12">
        <f t="shared" si="84"/>
        <v>43642.208333333328</v>
      </c>
      <c r="S701">
        <f t="shared" si="87"/>
        <v>6</v>
      </c>
      <c r="T701" t="s">
        <v>80</v>
      </c>
      <c r="U701">
        <f t="shared" si="88"/>
        <v>2019</v>
      </c>
      <c r="V701" t="b">
        <v>0</v>
      </c>
      <c r="W701" t="b">
        <v>0</v>
      </c>
      <c r="X701" t="s">
        <v>73</v>
      </c>
      <c r="Y701" t="str" cm="1">
        <f t="array" ref="Y701:Z701">_xlfn.TEXTSPLIT(X701, "/")</f>
        <v>film &amp; video</v>
      </c>
      <c r="Z701" t="str">
        <v>drama</v>
      </c>
    </row>
    <row r="702" spans="1:26" ht="31.2" x14ac:dyDescent="0.3">
      <c r="A702">
        <v>700</v>
      </c>
      <c r="B702" t="s">
        <v>1464</v>
      </c>
      <c r="C702" s="3" t="s">
        <v>1465</v>
      </c>
      <c r="D702" s="4">
        <v>100</v>
      </c>
      <c r="E702" s="4">
        <v>3</v>
      </c>
      <c r="F702" s="5">
        <f t="shared" si="90"/>
        <v>0.03</v>
      </c>
      <c r="G702" t="s">
        <v>28</v>
      </c>
      <c r="H702">
        <v>1</v>
      </c>
      <c r="I702" s="4">
        <f t="shared" si="89"/>
        <v>3</v>
      </c>
      <c r="J702" t="s">
        <v>37</v>
      </c>
      <c r="K702" t="s">
        <v>38</v>
      </c>
      <c r="L702">
        <v>1264399200</v>
      </c>
      <c r="M702" s="9">
        <f t="shared" si="83"/>
        <v>40203.25</v>
      </c>
      <c r="N702" s="14">
        <f t="shared" si="85"/>
        <v>1</v>
      </c>
      <c r="O702" s="14" t="s">
        <v>51</v>
      </c>
      <c r="P702" s="14">
        <f t="shared" si="86"/>
        <v>2010</v>
      </c>
      <c r="Q702">
        <v>1265695200</v>
      </c>
      <c r="R702" s="12">
        <f t="shared" si="84"/>
        <v>40218.25</v>
      </c>
      <c r="S702">
        <f t="shared" si="87"/>
        <v>2</v>
      </c>
      <c r="T702" t="s">
        <v>91</v>
      </c>
      <c r="U702">
        <f t="shared" si="88"/>
        <v>2010</v>
      </c>
      <c r="V702" t="b">
        <v>0</v>
      </c>
      <c r="W702" t="b">
        <v>0</v>
      </c>
      <c r="X702" t="s">
        <v>88</v>
      </c>
      <c r="Y702" t="str" cm="1">
        <f t="array" ref="Y702:Z702">_xlfn.TEXTSPLIT(X702, "/")</f>
        <v>technology</v>
      </c>
      <c r="Z702" t="str">
        <v>wearables</v>
      </c>
    </row>
    <row r="703" spans="1:26" ht="31.2" x14ac:dyDescent="0.3">
      <c r="A703">
        <v>701</v>
      </c>
      <c r="B703" t="s">
        <v>1466</v>
      </c>
      <c r="C703" s="3" t="s">
        <v>1467</v>
      </c>
      <c r="D703" s="4">
        <v>52000</v>
      </c>
      <c r="E703" s="4">
        <v>91014</v>
      </c>
      <c r="F703" s="5">
        <f t="shared" si="90"/>
        <v>1.7502692307692307</v>
      </c>
      <c r="G703" t="s">
        <v>36</v>
      </c>
      <c r="H703">
        <v>820</v>
      </c>
      <c r="I703" s="4">
        <f t="shared" si="89"/>
        <v>110.99268292682927</v>
      </c>
      <c r="J703" t="s">
        <v>37</v>
      </c>
      <c r="K703" t="s">
        <v>38</v>
      </c>
      <c r="L703">
        <v>1301202000</v>
      </c>
      <c r="M703" s="9">
        <f t="shared" ref="M703:M766" si="91">(((L703/60)/60)/24)+DATE(1970,1,1)</f>
        <v>40629.208333333336</v>
      </c>
      <c r="N703" s="14">
        <f t="shared" si="85"/>
        <v>3</v>
      </c>
      <c r="O703" s="14" t="s">
        <v>84</v>
      </c>
      <c r="P703" s="14">
        <f t="shared" si="86"/>
        <v>2011</v>
      </c>
      <c r="Q703">
        <v>1301806800</v>
      </c>
      <c r="R703" s="12">
        <f t="shared" si="84"/>
        <v>40636.208333333336</v>
      </c>
      <c r="S703">
        <f t="shared" si="87"/>
        <v>4</v>
      </c>
      <c r="T703" t="s">
        <v>85</v>
      </c>
      <c r="U703">
        <f t="shared" si="88"/>
        <v>2011</v>
      </c>
      <c r="V703" t="b">
        <v>1</v>
      </c>
      <c r="W703" t="b">
        <v>0</v>
      </c>
      <c r="X703" t="s">
        <v>52</v>
      </c>
      <c r="Y703" t="str" cm="1">
        <f t="array" ref="Y703:Z703">_xlfn.TEXTSPLIT(X703, "/")</f>
        <v>theater</v>
      </c>
      <c r="Z703" t="str">
        <v>plays</v>
      </c>
    </row>
    <row r="704" spans="1:26" ht="31.2" x14ac:dyDescent="0.3">
      <c r="A704">
        <v>702</v>
      </c>
      <c r="B704" t="s">
        <v>1468</v>
      </c>
      <c r="C704" s="3" t="s">
        <v>1469</v>
      </c>
      <c r="D704" s="4">
        <v>8700</v>
      </c>
      <c r="E704" s="4">
        <v>4710</v>
      </c>
      <c r="F704" s="5">
        <f t="shared" si="90"/>
        <v>0.54137931034482756</v>
      </c>
      <c r="G704" t="s">
        <v>28</v>
      </c>
      <c r="H704">
        <v>83</v>
      </c>
      <c r="I704" s="4">
        <f t="shared" si="89"/>
        <v>56.746987951807228</v>
      </c>
      <c r="J704" t="s">
        <v>37</v>
      </c>
      <c r="K704" t="s">
        <v>38</v>
      </c>
      <c r="L704">
        <v>1374469200</v>
      </c>
      <c r="M704" s="9">
        <f t="shared" si="91"/>
        <v>41477.208333333336</v>
      </c>
      <c r="N704" s="14">
        <f t="shared" si="85"/>
        <v>7</v>
      </c>
      <c r="O704" s="14" t="s">
        <v>103</v>
      </c>
      <c r="P704" s="14">
        <f t="shared" si="86"/>
        <v>2013</v>
      </c>
      <c r="Q704">
        <v>1374901200</v>
      </c>
      <c r="R704" s="12">
        <f t="shared" si="84"/>
        <v>41482.208333333336</v>
      </c>
      <c r="S704">
        <f t="shared" si="87"/>
        <v>7</v>
      </c>
      <c r="T704" t="s">
        <v>103</v>
      </c>
      <c r="U704">
        <f t="shared" si="88"/>
        <v>2013</v>
      </c>
      <c r="V704" t="b">
        <v>0</v>
      </c>
      <c r="W704" t="b">
        <v>0</v>
      </c>
      <c r="X704" t="s">
        <v>88</v>
      </c>
      <c r="Y704" t="str" cm="1">
        <f t="array" ref="Y704:Z704">_xlfn.TEXTSPLIT(X704, "/")</f>
        <v>technology</v>
      </c>
      <c r="Z704" t="str">
        <v>wearables</v>
      </c>
    </row>
    <row r="705" spans="1:26" ht="15.6" x14ac:dyDescent="0.3">
      <c r="A705">
        <v>703</v>
      </c>
      <c r="B705" t="s">
        <v>1470</v>
      </c>
      <c r="C705" s="3" t="s">
        <v>1471</v>
      </c>
      <c r="D705" s="4">
        <v>63400</v>
      </c>
      <c r="E705" s="4">
        <v>197728</v>
      </c>
      <c r="F705" s="5">
        <f t="shared" si="90"/>
        <v>3.1187381703470032</v>
      </c>
      <c r="G705" t="s">
        <v>36</v>
      </c>
      <c r="H705">
        <v>2038</v>
      </c>
      <c r="I705" s="4">
        <f t="shared" si="89"/>
        <v>97.020608439646708</v>
      </c>
      <c r="J705" t="s">
        <v>37</v>
      </c>
      <c r="K705" t="s">
        <v>38</v>
      </c>
      <c r="L705">
        <v>1334984400</v>
      </c>
      <c r="M705" s="9">
        <f t="shared" si="91"/>
        <v>41020.208333333336</v>
      </c>
      <c r="N705" s="14">
        <f t="shared" si="85"/>
        <v>4</v>
      </c>
      <c r="O705" s="14" t="s">
        <v>85</v>
      </c>
      <c r="P705" s="14">
        <f t="shared" si="86"/>
        <v>2012</v>
      </c>
      <c r="Q705">
        <v>1336453200</v>
      </c>
      <c r="R705" s="12">
        <f t="shared" si="84"/>
        <v>41037.208333333336</v>
      </c>
      <c r="S705">
        <f t="shared" si="87"/>
        <v>5</v>
      </c>
      <c r="T705" t="s">
        <v>114</v>
      </c>
      <c r="U705">
        <f t="shared" si="88"/>
        <v>2012</v>
      </c>
      <c r="V705" t="b">
        <v>1</v>
      </c>
      <c r="W705" t="b">
        <v>1</v>
      </c>
      <c r="X705" t="s">
        <v>232</v>
      </c>
      <c r="Y705" t="str" cm="1">
        <f t="array" ref="Y705:Z705">_xlfn.TEXTSPLIT(X705, "/")</f>
        <v>publishing</v>
      </c>
      <c r="Z705" t="str">
        <v>translations</v>
      </c>
    </row>
    <row r="706" spans="1:26" ht="31.2" x14ac:dyDescent="0.3">
      <c r="A706">
        <v>704</v>
      </c>
      <c r="B706" t="s">
        <v>1472</v>
      </c>
      <c r="C706" s="3" t="s">
        <v>1473</v>
      </c>
      <c r="D706" s="4">
        <v>8700</v>
      </c>
      <c r="E706" s="4">
        <v>10682</v>
      </c>
      <c r="F706" s="5">
        <f t="shared" si="90"/>
        <v>1.2278160919540231</v>
      </c>
      <c r="G706" t="s">
        <v>36</v>
      </c>
      <c r="H706">
        <v>116</v>
      </c>
      <c r="I706" s="4">
        <f t="shared" si="89"/>
        <v>92.08620689655173</v>
      </c>
      <c r="J706" t="s">
        <v>37</v>
      </c>
      <c r="K706" t="s">
        <v>38</v>
      </c>
      <c r="L706">
        <v>1467608400</v>
      </c>
      <c r="M706" s="9">
        <f t="shared" si="91"/>
        <v>42555.208333333328</v>
      </c>
      <c r="N706" s="14">
        <f t="shared" si="85"/>
        <v>7</v>
      </c>
      <c r="O706" s="14" t="s">
        <v>103</v>
      </c>
      <c r="P706" s="14">
        <f t="shared" si="86"/>
        <v>2016</v>
      </c>
      <c r="Q706">
        <v>1468904400</v>
      </c>
      <c r="R706" s="12">
        <f t="shared" ref="R706:R722" si="92">(((Q706/60)/60)/24)+DATE(1970,1,1)</f>
        <v>42570.208333333328</v>
      </c>
      <c r="S706">
        <f t="shared" si="87"/>
        <v>7</v>
      </c>
      <c r="T706" t="s">
        <v>103</v>
      </c>
      <c r="U706">
        <f t="shared" si="88"/>
        <v>2016</v>
      </c>
      <c r="V706" t="b">
        <v>0</v>
      </c>
      <c r="W706" t="b">
        <v>0</v>
      </c>
      <c r="X706" t="s">
        <v>95</v>
      </c>
      <c r="Y706" t="str" cm="1">
        <f t="array" ref="Y706:Z706">_xlfn.TEXTSPLIT(X706, "/")</f>
        <v>film &amp; video</v>
      </c>
      <c r="Z706" t="str">
        <v>animation</v>
      </c>
    </row>
    <row r="707" spans="1:26" ht="15.6" x14ac:dyDescent="0.3">
      <c r="A707">
        <v>705</v>
      </c>
      <c r="B707" t="s">
        <v>1474</v>
      </c>
      <c r="C707" s="3" t="s">
        <v>1475</v>
      </c>
      <c r="D707" s="4">
        <v>169700</v>
      </c>
      <c r="E707" s="4">
        <v>168048</v>
      </c>
      <c r="F707" s="5">
        <f t="shared" si="90"/>
        <v>0.99026517383618151</v>
      </c>
      <c r="G707" t="s">
        <v>28</v>
      </c>
      <c r="H707">
        <v>2025</v>
      </c>
      <c r="I707" s="4">
        <f t="shared" si="89"/>
        <v>82.986666666666665</v>
      </c>
      <c r="J707" t="s">
        <v>59</v>
      </c>
      <c r="K707" t="s">
        <v>60</v>
      </c>
      <c r="L707">
        <v>1386741600</v>
      </c>
      <c r="M707" s="9">
        <f t="shared" si="91"/>
        <v>41619.25</v>
      </c>
      <c r="N707" s="14">
        <f t="shared" ref="N707:N770" si="93">MONTH(M707)</f>
        <v>12</v>
      </c>
      <c r="O707" s="14" t="s">
        <v>32</v>
      </c>
      <c r="P707" s="14">
        <f t="shared" ref="P707:P770" si="94">YEAR(M707)</f>
        <v>2013</v>
      </c>
      <c r="Q707">
        <v>1387087200</v>
      </c>
      <c r="R707" s="12">
        <f t="shared" si="92"/>
        <v>41623.25</v>
      </c>
      <c r="S707">
        <f t="shared" ref="S707:S770" si="95">MONTH(R707)</f>
        <v>12</v>
      </c>
      <c r="T707" t="s">
        <v>32</v>
      </c>
      <c r="U707">
        <f t="shared" ref="U707:U770" si="96">YEAR(R707)</f>
        <v>2013</v>
      </c>
      <c r="V707" t="b">
        <v>0</v>
      </c>
      <c r="W707" t="b">
        <v>0</v>
      </c>
      <c r="X707" t="s">
        <v>92</v>
      </c>
      <c r="Y707" t="str" cm="1">
        <f t="array" ref="Y707:Z707">_xlfn.TEXTSPLIT(X707, "/")</f>
        <v>publishing</v>
      </c>
      <c r="Z707" t="str">
        <v>nonfiction</v>
      </c>
    </row>
    <row r="708" spans="1:26" ht="31.2" x14ac:dyDescent="0.3">
      <c r="A708">
        <v>706</v>
      </c>
      <c r="B708" t="s">
        <v>1476</v>
      </c>
      <c r="C708" s="3" t="s">
        <v>1477</v>
      </c>
      <c r="D708" s="4">
        <v>108400</v>
      </c>
      <c r="E708" s="4">
        <v>138586</v>
      </c>
      <c r="F708" s="5">
        <f t="shared" si="90"/>
        <v>1.278468634686347</v>
      </c>
      <c r="G708" t="s">
        <v>36</v>
      </c>
      <c r="H708">
        <v>1345</v>
      </c>
      <c r="I708" s="4">
        <f t="shared" si="89"/>
        <v>103.03791821561339</v>
      </c>
      <c r="J708" t="s">
        <v>43</v>
      </c>
      <c r="K708" t="s">
        <v>44</v>
      </c>
      <c r="L708">
        <v>1546754400</v>
      </c>
      <c r="M708" s="9">
        <f t="shared" si="91"/>
        <v>43471.25</v>
      </c>
      <c r="N708" s="14">
        <f t="shared" si="93"/>
        <v>1</v>
      </c>
      <c r="O708" s="14" t="s">
        <v>51</v>
      </c>
      <c r="P708" s="14">
        <f t="shared" si="94"/>
        <v>2019</v>
      </c>
      <c r="Q708">
        <v>1547445600</v>
      </c>
      <c r="R708" s="12">
        <f t="shared" si="92"/>
        <v>43479.25</v>
      </c>
      <c r="S708">
        <f t="shared" si="95"/>
        <v>1</v>
      </c>
      <c r="T708" t="s">
        <v>51</v>
      </c>
      <c r="U708">
        <f t="shared" si="96"/>
        <v>2019</v>
      </c>
      <c r="V708" t="b">
        <v>0</v>
      </c>
      <c r="W708" t="b">
        <v>1</v>
      </c>
      <c r="X708" t="s">
        <v>45</v>
      </c>
      <c r="Y708" t="str" cm="1">
        <f t="array" ref="Y708:Z708">_xlfn.TEXTSPLIT(X708, "/")</f>
        <v>technology</v>
      </c>
      <c r="Z708" t="str">
        <v>web</v>
      </c>
    </row>
    <row r="709" spans="1:26" ht="31.2" x14ac:dyDescent="0.3">
      <c r="A709">
        <v>707</v>
      </c>
      <c r="B709" t="s">
        <v>1478</v>
      </c>
      <c r="C709" s="3" t="s">
        <v>1479</v>
      </c>
      <c r="D709" s="4">
        <v>7300</v>
      </c>
      <c r="E709" s="4">
        <v>11579</v>
      </c>
      <c r="F709" s="5">
        <f t="shared" si="90"/>
        <v>1.5861643835616439</v>
      </c>
      <c r="G709" t="s">
        <v>36</v>
      </c>
      <c r="H709">
        <v>168</v>
      </c>
      <c r="I709" s="4">
        <f t="shared" si="89"/>
        <v>68.922619047619051</v>
      </c>
      <c r="J709" t="s">
        <v>37</v>
      </c>
      <c r="K709" t="s">
        <v>38</v>
      </c>
      <c r="L709">
        <v>1544248800</v>
      </c>
      <c r="M709" s="9">
        <f t="shared" si="91"/>
        <v>43442.25</v>
      </c>
      <c r="N709" s="14">
        <f t="shared" si="93"/>
        <v>12</v>
      </c>
      <c r="O709" s="14" t="s">
        <v>32</v>
      </c>
      <c r="P709" s="14">
        <f t="shared" si="94"/>
        <v>2018</v>
      </c>
      <c r="Q709">
        <v>1547359200</v>
      </c>
      <c r="R709" s="12">
        <f t="shared" si="92"/>
        <v>43478.25</v>
      </c>
      <c r="S709">
        <f t="shared" si="95"/>
        <v>1</v>
      </c>
      <c r="T709" t="s">
        <v>51</v>
      </c>
      <c r="U709">
        <f t="shared" si="96"/>
        <v>2019</v>
      </c>
      <c r="V709" t="b">
        <v>0</v>
      </c>
      <c r="W709" t="b">
        <v>0</v>
      </c>
      <c r="X709" t="s">
        <v>73</v>
      </c>
      <c r="Y709" t="str" cm="1">
        <f t="array" ref="Y709:Z709">_xlfn.TEXTSPLIT(X709, "/")</f>
        <v>film &amp; video</v>
      </c>
      <c r="Z709" t="str">
        <v>drama</v>
      </c>
    </row>
    <row r="710" spans="1:26" ht="15.6" x14ac:dyDescent="0.3">
      <c r="A710">
        <v>708</v>
      </c>
      <c r="B710" t="s">
        <v>1480</v>
      </c>
      <c r="C710" s="3" t="s">
        <v>1481</v>
      </c>
      <c r="D710" s="4">
        <v>1700</v>
      </c>
      <c r="E710" s="4">
        <v>12020</v>
      </c>
      <c r="F710" s="5">
        <f t="shared" si="90"/>
        <v>7.0705882352941174</v>
      </c>
      <c r="G710" t="s">
        <v>36</v>
      </c>
      <c r="H710">
        <v>137</v>
      </c>
      <c r="I710" s="4">
        <f t="shared" si="89"/>
        <v>87.737226277372258</v>
      </c>
      <c r="J710" t="s">
        <v>124</v>
      </c>
      <c r="K710" t="s">
        <v>125</v>
      </c>
      <c r="L710">
        <v>1495429200</v>
      </c>
      <c r="M710" s="9">
        <f t="shared" si="91"/>
        <v>42877.208333333328</v>
      </c>
      <c r="N710" s="14">
        <f t="shared" si="93"/>
        <v>5</v>
      </c>
      <c r="O710" s="14" t="s">
        <v>114</v>
      </c>
      <c r="P710" s="14">
        <f t="shared" si="94"/>
        <v>2017</v>
      </c>
      <c r="Q710">
        <v>1496293200</v>
      </c>
      <c r="R710" s="12">
        <f t="shared" si="92"/>
        <v>42887.208333333328</v>
      </c>
      <c r="S710">
        <f t="shared" si="95"/>
        <v>6</v>
      </c>
      <c r="T710" t="s">
        <v>80</v>
      </c>
      <c r="U710">
        <f t="shared" si="96"/>
        <v>2017</v>
      </c>
      <c r="V710" t="b">
        <v>0</v>
      </c>
      <c r="W710" t="b">
        <v>0</v>
      </c>
      <c r="X710" t="s">
        <v>52</v>
      </c>
      <c r="Y710" t="str" cm="1">
        <f t="array" ref="Y710:Z710">_xlfn.TEXTSPLIT(X710, "/")</f>
        <v>theater</v>
      </c>
      <c r="Z710" t="str">
        <v>plays</v>
      </c>
    </row>
    <row r="711" spans="1:26" ht="15.6" x14ac:dyDescent="0.3">
      <c r="A711">
        <v>709</v>
      </c>
      <c r="B711" t="s">
        <v>1482</v>
      </c>
      <c r="C711" s="3" t="s">
        <v>1483</v>
      </c>
      <c r="D711" s="4">
        <v>9800</v>
      </c>
      <c r="E711" s="4">
        <v>13954</v>
      </c>
      <c r="F711" s="5">
        <f t="shared" si="90"/>
        <v>1.4238775510204082</v>
      </c>
      <c r="G711" t="s">
        <v>36</v>
      </c>
      <c r="H711">
        <v>186</v>
      </c>
      <c r="I711" s="4">
        <f t="shared" si="89"/>
        <v>75.021505376344081</v>
      </c>
      <c r="J711" t="s">
        <v>133</v>
      </c>
      <c r="K711" t="s">
        <v>134</v>
      </c>
      <c r="L711">
        <v>1334811600</v>
      </c>
      <c r="M711" s="9">
        <f t="shared" si="91"/>
        <v>41018.208333333336</v>
      </c>
      <c r="N711" s="14">
        <f t="shared" si="93"/>
        <v>4</v>
      </c>
      <c r="O711" s="14" t="s">
        <v>85</v>
      </c>
      <c r="P711" s="14">
        <f t="shared" si="94"/>
        <v>2012</v>
      </c>
      <c r="Q711">
        <v>1335416400</v>
      </c>
      <c r="R711" s="12">
        <f t="shared" si="92"/>
        <v>41025.208333333336</v>
      </c>
      <c r="S711">
        <f t="shared" si="95"/>
        <v>4</v>
      </c>
      <c r="T711" t="s">
        <v>85</v>
      </c>
      <c r="U711">
        <f t="shared" si="96"/>
        <v>2012</v>
      </c>
      <c r="V711" t="b">
        <v>0</v>
      </c>
      <c r="W711" t="b">
        <v>0</v>
      </c>
      <c r="X711" t="s">
        <v>52</v>
      </c>
      <c r="Y711" t="str" cm="1">
        <f t="array" ref="Y711:Z711">_xlfn.TEXTSPLIT(X711, "/")</f>
        <v>theater</v>
      </c>
      <c r="Z711" t="str">
        <v>plays</v>
      </c>
    </row>
    <row r="712" spans="1:26" ht="31.2" x14ac:dyDescent="0.3">
      <c r="A712">
        <v>710</v>
      </c>
      <c r="B712" t="s">
        <v>1484</v>
      </c>
      <c r="C712" s="3" t="s">
        <v>1485</v>
      </c>
      <c r="D712" s="4">
        <v>4300</v>
      </c>
      <c r="E712" s="4">
        <v>6358</v>
      </c>
      <c r="F712" s="5">
        <f t="shared" si="90"/>
        <v>1.4786046511627906</v>
      </c>
      <c r="G712" t="s">
        <v>36</v>
      </c>
      <c r="H712">
        <v>125</v>
      </c>
      <c r="I712" s="4">
        <f t="shared" ref="I712:I775" si="97">IFERROR(E712/H712,0)</f>
        <v>50.863999999999997</v>
      </c>
      <c r="J712" t="s">
        <v>37</v>
      </c>
      <c r="K712" t="s">
        <v>38</v>
      </c>
      <c r="L712">
        <v>1531544400</v>
      </c>
      <c r="M712" s="9">
        <f t="shared" si="91"/>
        <v>43295.208333333328</v>
      </c>
      <c r="N712" s="14">
        <f t="shared" si="93"/>
        <v>7</v>
      </c>
      <c r="O712" s="14" t="s">
        <v>103</v>
      </c>
      <c r="P712" s="14">
        <f t="shared" si="94"/>
        <v>2018</v>
      </c>
      <c r="Q712">
        <v>1532149200</v>
      </c>
      <c r="R712" s="12">
        <f t="shared" si="92"/>
        <v>43302.208333333328</v>
      </c>
      <c r="S712">
        <f t="shared" si="95"/>
        <v>7</v>
      </c>
      <c r="T712" t="s">
        <v>103</v>
      </c>
      <c r="U712">
        <f t="shared" si="96"/>
        <v>2018</v>
      </c>
      <c r="V712" t="b">
        <v>0</v>
      </c>
      <c r="W712" t="b">
        <v>1</v>
      </c>
      <c r="X712" t="s">
        <v>52</v>
      </c>
      <c r="Y712" t="str" cm="1">
        <f t="array" ref="Y712:Z712">_xlfn.TEXTSPLIT(X712, "/")</f>
        <v>theater</v>
      </c>
      <c r="Z712" t="str">
        <v>plays</v>
      </c>
    </row>
    <row r="713" spans="1:26" ht="31.2" x14ac:dyDescent="0.3">
      <c r="A713">
        <v>711</v>
      </c>
      <c r="B713" t="s">
        <v>1486</v>
      </c>
      <c r="C713" s="3" t="s">
        <v>1487</v>
      </c>
      <c r="D713" s="4">
        <v>6200</v>
      </c>
      <c r="E713" s="4">
        <v>1260</v>
      </c>
      <c r="F713" s="5">
        <f t="shared" si="90"/>
        <v>0.20322580645161289</v>
      </c>
      <c r="G713" t="s">
        <v>28</v>
      </c>
      <c r="H713">
        <v>14</v>
      </c>
      <c r="I713" s="4">
        <f t="shared" si="97"/>
        <v>90</v>
      </c>
      <c r="J713" t="s">
        <v>133</v>
      </c>
      <c r="K713" t="s">
        <v>134</v>
      </c>
      <c r="L713">
        <v>1453615200</v>
      </c>
      <c r="M713" s="9">
        <f t="shared" si="91"/>
        <v>42393.25</v>
      </c>
      <c r="N713" s="14">
        <f t="shared" si="93"/>
        <v>1</v>
      </c>
      <c r="O713" s="14" t="s">
        <v>51</v>
      </c>
      <c r="P713" s="14">
        <f t="shared" si="94"/>
        <v>2016</v>
      </c>
      <c r="Q713">
        <v>1453788000</v>
      </c>
      <c r="R713" s="12">
        <f t="shared" si="92"/>
        <v>42395.25</v>
      </c>
      <c r="S713">
        <f t="shared" si="95"/>
        <v>1</v>
      </c>
      <c r="T713" t="s">
        <v>51</v>
      </c>
      <c r="U713">
        <f t="shared" si="96"/>
        <v>2016</v>
      </c>
      <c r="V713" t="b">
        <v>1</v>
      </c>
      <c r="W713" t="b">
        <v>1</v>
      </c>
      <c r="X713" t="s">
        <v>52</v>
      </c>
      <c r="Y713" t="str" cm="1">
        <f t="array" ref="Y713:Z713">_xlfn.TEXTSPLIT(X713, "/")</f>
        <v>theater</v>
      </c>
      <c r="Z713" t="str">
        <v>plays</v>
      </c>
    </row>
    <row r="714" spans="1:26" ht="31.2" x14ac:dyDescent="0.3">
      <c r="A714">
        <v>712</v>
      </c>
      <c r="B714" t="s">
        <v>1488</v>
      </c>
      <c r="C714" s="3" t="s">
        <v>1489</v>
      </c>
      <c r="D714" s="4">
        <v>800</v>
      </c>
      <c r="E714" s="4">
        <v>14725</v>
      </c>
      <c r="F714" s="5">
        <f t="shared" si="90"/>
        <v>18.40625</v>
      </c>
      <c r="G714" t="s">
        <v>36</v>
      </c>
      <c r="H714">
        <v>202</v>
      </c>
      <c r="I714" s="4">
        <f t="shared" si="97"/>
        <v>72.896039603960389</v>
      </c>
      <c r="J714" t="s">
        <v>37</v>
      </c>
      <c r="K714" t="s">
        <v>38</v>
      </c>
      <c r="L714">
        <v>1467954000</v>
      </c>
      <c r="M714" s="9">
        <f t="shared" si="91"/>
        <v>42559.208333333328</v>
      </c>
      <c r="N714" s="14">
        <f t="shared" si="93"/>
        <v>7</v>
      </c>
      <c r="O714" s="14" t="s">
        <v>103</v>
      </c>
      <c r="P714" s="14">
        <f t="shared" si="94"/>
        <v>2016</v>
      </c>
      <c r="Q714">
        <v>1471496400</v>
      </c>
      <c r="R714" s="12">
        <f t="shared" si="92"/>
        <v>42600.208333333328</v>
      </c>
      <c r="S714">
        <f t="shared" si="95"/>
        <v>8</v>
      </c>
      <c r="T714" t="s">
        <v>39</v>
      </c>
      <c r="U714">
        <f t="shared" si="96"/>
        <v>2016</v>
      </c>
      <c r="V714" t="b">
        <v>0</v>
      </c>
      <c r="W714" t="b">
        <v>0</v>
      </c>
      <c r="X714" t="s">
        <v>52</v>
      </c>
      <c r="Y714" t="str" cm="1">
        <f t="array" ref="Y714:Z714">_xlfn.TEXTSPLIT(X714, "/")</f>
        <v>theater</v>
      </c>
      <c r="Z714" t="str">
        <v>plays</v>
      </c>
    </row>
    <row r="715" spans="1:26" ht="15.6" x14ac:dyDescent="0.3">
      <c r="A715">
        <v>713</v>
      </c>
      <c r="B715" t="s">
        <v>1490</v>
      </c>
      <c r="C715" s="3" t="s">
        <v>1491</v>
      </c>
      <c r="D715" s="4">
        <v>6900</v>
      </c>
      <c r="E715" s="4">
        <v>11174</v>
      </c>
      <c r="F715" s="5">
        <f t="shared" ref="F715:F778" si="98">E715/D715</f>
        <v>1.6194202898550725</v>
      </c>
      <c r="G715" t="s">
        <v>36</v>
      </c>
      <c r="H715">
        <v>103</v>
      </c>
      <c r="I715" s="4">
        <f t="shared" si="97"/>
        <v>108.48543689320388</v>
      </c>
      <c r="J715" t="s">
        <v>37</v>
      </c>
      <c r="K715" t="s">
        <v>38</v>
      </c>
      <c r="L715">
        <v>1471842000</v>
      </c>
      <c r="M715" s="9">
        <f t="shared" si="91"/>
        <v>42604.208333333328</v>
      </c>
      <c r="N715" s="14">
        <f t="shared" si="93"/>
        <v>8</v>
      </c>
      <c r="O715" s="14" t="s">
        <v>39</v>
      </c>
      <c r="P715" s="14">
        <f t="shared" si="94"/>
        <v>2016</v>
      </c>
      <c r="Q715">
        <v>1472878800</v>
      </c>
      <c r="R715" s="12">
        <f t="shared" si="92"/>
        <v>42616.208333333328</v>
      </c>
      <c r="S715">
        <f t="shared" si="95"/>
        <v>9</v>
      </c>
      <c r="T715" t="s">
        <v>48</v>
      </c>
      <c r="U715">
        <f t="shared" si="96"/>
        <v>2016</v>
      </c>
      <c r="V715" t="b">
        <v>0</v>
      </c>
      <c r="W715" t="b">
        <v>0</v>
      </c>
      <c r="X715" t="s">
        <v>159</v>
      </c>
      <c r="Y715" t="str" cm="1">
        <f t="array" ref="Y715:Z715">_xlfn.TEXTSPLIT(X715, "/")</f>
        <v>publishing</v>
      </c>
      <c r="Z715" t="str">
        <v>radio &amp; podcasts</v>
      </c>
    </row>
    <row r="716" spans="1:26" ht="15.6" x14ac:dyDescent="0.3">
      <c r="A716">
        <v>714</v>
      </c>
      <c r="B716" t="s">
        <v>1492</v>
      </c>
      <c r="C716" s="3" t="s">
        <v>1493</v>
      </c>
      <c r="D716" s="4">
        <v>38500</v>
      </c>
      <c r="E716" s="4">
        <v>182036</v>
      </c>
      <c r="F716" s="5">
        <f t="shared" si="98"/>
        <v>4.7282077922077921</v>
      </c>
      <c r="G716" t="s">
        <v>36</v>
      </c>
      <c r="H716">
        <v>1785</v>
      </c>
      <c r="I716" s="4">
        <f t="shared" si="97"/>
        <v>101.98095238095237</v>
      </c>
      <c r="J716" t="s">
        <v>37</v>
      </c>
      <c r="K716" t="s">
        <v>38</v>
      </c>
      <c r="L716">
        <v>1408424400</v>
      </c>
      <c r="M716" s="9">
        <f t="shared" si="91"/>
        <v>41870.208333333336</v>
      </c>
      <c r="N716" s="14">
        <f t="shared" si="93"/>
        <v>8</v>
      </c>
      <c r="O716" s="14" t="s">
        <v>39</v>
      </c>
      <c r="P716" s="14">
        <f t="shared" si="94"/>
        <v>2014</v>
      </c>
      <c r="Q716">
        <v>1408510800</v>
      </c>
      <c r="R716" s="12">
        <f t="shared" si="92"/>
        <v>41871.208333333336</v>
      </c>
      <c r="S716">
        <f t="shared" si="95"/>
        <v>8</v>
      </c>
      <c r="T716" t="s">
        <v>39</v>
      </c>
      <c r="U716">
        <f t="shared" si="96"/>
        <v>2014</v>
      </c>
      <c r="V716" t="b">
        <v>0</v>
      </c>
      <c r="W716" t="b">
        <v>0</v>
      </c>
      <c r="X716" t="s">
        <v>40</v>
      </c>
      <c r="Y716" t="str" cm="1">
        <f t="array" ref="Y716:Z716">_xlfn.TEXTSPLIT(X716, "/")</f>
        <v>music</v>
      </c>
      <c r="Z716" t="str">
        <v>rock</v>
      </c>
    </row>
    <row r="717" spans="1:26" ht="15.6" x14ac:dyDescent="0.3">
      <c r="A717">
        <v>715</v>
      </c>
      <c r="B717" t="s">
        <v>1494</v>
      </c>
      <c r="C717" s="3" t="s">
        <v>1495</v>
      </c>
      <c r="D717" s="4">
        <v>118000</v>
      </c>
      <c r="E717" s="4">
        <v>28870</v>
      </c>
      <c r="F717" s="5">
        <f t="shared" si="98"/>
        <v>0.24466101694915254</v>
      </c>
      <c r="G717" t="s">
        <v>28</v>
      </c>
      <c r="H717">
        <v>656</v>
      </c>
      <c r="I717" s="4">
        <f t="shared" si="97"/>
        <v>44.009146341463413</v>
      </c>
      <c r="J717" t="s">
        <v>37</v>
      </c>
      <c r="K717" t="s">
        <v>38</v>
      </c>
      <c r="L717">
        <v>1281157200</v>
      </c>
      <c r="M717" s="9">
        <f t="shared" si="91"/>
        <v>40397.208333333336</v>
      </c>
      <c r="N717" s="14">
        <f t="shared" si="93"/>
        <v>8</v>
      </c>
      <c r="O717" s="14" t="s">
        <v>39</v>
      </c>
      <c r="P717" s="14">
        <f t="shared" si="94"/>
        <v>2010</v>
      </c>
      <c r="Q717">
        <v>1281589200</v>
      </c>
      <c r="R717" s="12">
        <f t="shared" si="92"/>
        <v>40402.208333333336</v>
      </c>
      <c r="S717">
        <f t="shared" si="95"/>
        <v>8</v>
      </c>
      <c r="T717" t="s">
        <v>39</v>
      </c>
      <c r="U717">
        <f t="shared" si="96"/>
        <v>2010</v>
      </c>
      <c r="V717" t="b">
        <v>0</v>
      </c>
      <c r="W717" t="b">
        <v>0</v>
      </c>
      <c r="X717" t="s">
        <v>318</v>
      </c>
      <c r="Y717" t="str" cm="1">
        <f t="array" ref="Y717:Z717">_xlfn.TEXTSPLIT(X717, "/")</f>
        <v>games</v>
      </c>
      <c r="Z717" t="str">
        <v>mobile games</v>
      </c>
    </row>
    <row r="718" spans="1:26" ht="15.6" x14ac:dyDescent="0.3">
      <c r="A718">
        <v>716</v>
      </c>
      <c r="B718" t="s">
        <v>1496</v>
      </c>
      <c r="C718" s="3" t="s">
        <v>1497</v>
      </c>
      <c r="D718" s="4">
        <v>2000</v>
      </c>
      <c r="E718" s="4">
        <v>10353</v>
      </c>
      <c r="F718" s="5">
        <f t="shared" si="98"/>
        <v>5.1764999999999999</v>
      </c>
      <c r="G718" t="s">
        <v>36</v>
      </c>
      <c r="H718">
        <v>157</v>
      </c>
      <c r="I718" s="4">
        <f t="shared" si="97"/>
        <v>65.942675159235662</v>
      </c>
      <c r="J718" t="s">
        <v>37</v>
      </c>
      <c r="K718" t="s">
        <v>38</v>
      </c>
      <c r="L718">
        <v>1373432400</v>
      </c>
      <c r="M718" s="9">
        <f t="shared" si="91"/>
        <v>41465.208333333336</v>
      </c>
      <c r="N718" s="14">
        <f t="shared" si="93"/>
        <v>7</v>
      </c>
      <c r="O718" s="14" t="s">
        <v>103</v>
      </c>
      <c r="P718" s="14">
        <f t="shared" si="94"/>
        <v>2013</v>
      </c>
      <c r="Q718">
        <v>1375851600</v>
      </c>
      <c r="R718" s="12">
        <f t="shared" si="92"/>
        <v>41493.208333333336</v>
      </c>
      <c r="S718">
        <f t="shared" si="95"/>
        <v>8</v>
      </c>
      <c r="T718" t="s">
        <v>39</v>
      </c>
      <c r="U718">
        <f t="shared" si="96"/>
        <v>2013</v>
      </c>
      <c r="V718" t="b">
        <v>0</v>
      </c>
      <c r="W718" t="b">
        <v>1</v>
      </c>
      <c r="X718" t="s">
        <v>52</v>
      </c>
      <c r="Y718" t="str" cm="1">
        <f t="array" ref="Y718:Z718">_xlfn.TEXTSPLIT(X718, "/")</f>
        <v>theater</v>
      </c>
      <c r="Z718" t="str">
        <v>plays</v>
      </c>
    </row>
    <row r="719" spans="1:26" ht="31.2" x14ac:dyDescent="0.3">
      <c r="A719">
        <v>717</v>
      </c>
      <c r="B719" t="s">
        <v>1498</v>
      </c>
      <c r="C719" s="3" t="s">
        <v>1499</v>
      </c>
      <c r="D719" s="4">
        <v>5600</v>
      </c>
      <c r="E719" s="4">
        <v>13868</v>
      </c>
      <c r="F719" s="5">
        <f t="shared" si="98"/>
        <v>2.4764285714285714</v>
      </c>
      <c r="G719" t="s">
        <v>36</v>
      </c>
      <c r="H719">
        <v>555</v>
      </c>
      <c r="I719" s="4">
        <f t="shared" si="97"/>
        <v>24.987387387387386</v>
      </c>
      <c r="J719" t="s">
        <v>37</v>
      </c>
      <c r="K719" t="s">
        <v>38</v>
      </c>
      <c r="L719">
        <v>1313989200</v>
      </c>
      <c r="M719" s="9">
        <f t="shared" si="91"/>
        <v>40777.208333333336</v>
      </c>
      <c r="N719" s="14">
        <f t="shared" si="93"/>
        <v>8</v>
      </c>
      <c r="O719" s="14" t="s">
        <v>39</v>
      </c>
      <c r="P719" s="14">
        <f t="shared" si="94"/>
        <v>2011</v>
      </c>
      <c r="Q719">
        <v>1315803600</v>
      </c>
      <c r="R719" s="12">
        <f t="shared" si="92"/>
        <v>40798.208333333336</v>
      </c>
      <c r="S719">
        <f t="shared" si="95"/>
        <v>9</v>
      </c>
      <c r="T719" t="s">
        <v>48</v>
      </c>
      <c r="U719">
        <f t="shared" si="96"/>
        <v>2011</v>
      </c>
      <c r="V719" t="b">
        <v>0</v>
      </c>
      <c r="W719" t="b">
        <v>0</v>
      </c>
      <c r="X719" t="s">
        <v>61</v>
      </c>
      <c r="Y719" t="str" cm="1">
        <f t="array" ref="Y719:Z719">_xlfn.TEXTSPLIT(X719, "/")</f>
        <v>film &amp; video</v>
      </c>
      <c r="Z719" t="str">
        <v>documentary</v>
      </c>
    </row>
    <row r="720" spans="1:26" ht="15.6" x14ac:dyDescent="0.3">
      <c r="A720">
        <v>718</v>
      </c>
      <c r="B720" t="s">
        <v>1500</v>
      </c>
      <c r="C720" s="3" t="s">
        <v>1501</v>
      </c>
      <c r="D720" s="4">
        <v>8300</v>
      </c>
      <c r="E720" s="4">
        <v>8317</v>
      </c>
      <c r="F720" s="5">
        <f t="shared" si="98"/>
        <v>1.0020481927710843</v>
      </c>
      <c r="G720" t="s">
        <v>36</v>
      </c>
      <c r="H720">
        <v>297</v>
      </c>
      <c r="I720" s="4">
        <f t="shared" si="97"/>
        <v>28.003367003367003</v>
      </c>
      <c r="J720" t="s">
        <v>37</v>
      </c>
      <c r="K720" t="s">
        <v>38</v>
      </c>
      <c r="L720">
        <v>1371445200</v>
      </c>
      <c r="M720" s="9">
        <f t="shared" si="91"/>
        <v>41442.208333333336</v>
      </c>
      <c r="N720" s="14">
        <f t="shared" si="93"/>
        <v>6</v>
      </c>
      <c r="O720" s="14" t="s">
        <v>80</v>
      </c>
      <c r="P720" s="14">
        <f t="shared" si="94"/>
        <v>2013</v>
      </c>
      <c r="Q720">
        <v>1373691600</v>
      </c>
      <c r="R720" s="12">
        <f t="shared" si="92"/>
        <v>41468.208333333336</v>
      </c>
      <c r="S720">
        <f t="shared" si="95"/>
        <v>7</v>
      </c>
      <c r="T720" t="s">
        <v>103</v>
      </c>
      <c r="U720">
        <f t="shared" si="96"/>
        <v>2013</v>
      </c>
      <c r="V720" t="b">
        <v>0</v>
      </c>
      <c r="W720" t="b">
        <v>0</v>
      </c>
      <c r="X720" t="s">
        <v>88</v>
      </c>
      <c r="Y720" t="str" cm="1">
        <f t="array" ref="Y720:Z720">_xlfn.TEXTSPLIT(X720, "/")</f>
        <v>technology</v>
      </c>
      <c r="Z720" t="str">
        <v>wearables</v>
      </c>
    </row>
    <row r="721" spans="1:26" ht="15.6" x14ac:dyDescent="0.3">
      <c r="A721">
        <v>719</v>
      </c>
      <c r="B721" t="s">
        <v>1502</v>
      </c>
      <c r="C721" s="3" t="s">
        <v>1503</v>
      </c>
      <c r="D721" s="4">
        <v>6900</v>
      </c>
      <c r="E721" s="4">
        <v>10557</v>
      </c>
      <c r="F721" s="5">
        <f t="shared" si="98"/>
        <v>1.53</v>
      </c>
      <c r="G721" t="s">
        <v>36</v>
      </c>
      <c r="H721">
        <v>123</v>
      </c>
      <c r="I721" s="4">
        <f t="shared" si="97"/>
        <v>85.829268292682926</v>
      </c>
      <c r="J721" t="s">
        <v>37</v>
      </c>
      <c r="K721" t="s">
        <v>38</v>
      </c>
      <c r="L721">
        <v>1338267600</v>
      </c>
      <c r="M721" s="9">
        <f t="shared" si="91"/>
        <v>41058.208333333336</v>
      </c>
      <c r="N721" s="14">
        <f t="shared" si="93"/>
        <v>5</v>
      </c>
      <c r="O721" s="14" t="s">
        <v>114</v>
      </c>
      <c r="P721" s="14">
        <f t="shared" si="94"/>
        <v>2012</v>
      </c>
      <c r="Q721">
        <v>1339218000</v>
      </c>
      <c r="R721" s="12">
        <f t="shared" si="92"/>
        <v>41069.208333333336</v>
      </c>
      <c r="S721">
        <f t="shared" si="95"/>
        <v>6</v>
      </c>
      <c r="T721" t="s">
        <v>80</v>
      </c>
      <c r="U721">
        <f t="shared" si="96"/>
        <v>2012</v>
      </c>
      <c r="V721" t="b">
        <v>0</v>
      </c>
      <c r="W721" t="b">
        <v>0</v>
      </c>
      <c r="X721" t="s">
        <v>145</v>
      </c>
      <c r="Y721" t="str" cm="1">
        <f t="array" ref="Y721:Z721">_xlfn.TEXTSPLIT(X721, "/")</f>
        <v>publishing</v>
      </c>
      <c r="Z721" t="str">
        <v>fiction</v>
      </c>
    </row>
    <row r="722" spans="1:26" ht="31.2" x14ac:dyDescent="0.3">
      <c r="A722">
        <v>720</v>
      </c>
      <c r="B722" t="s">
        <v>1504</v>
      </c>
      <c r="C722" s="3" t="s">
        <v>1505</v>
      </c>
      <c r="D722" s="4">
        <v>8700</v>
      </c>
      <c r="E722" s="4">
        <v>3227</v>
      </c>
      <c r="F722" s="5">
        <f t="shared" si="98"/>
        <v>0.37091954022988505</v>
      </c>
      <c r="G722" t="s">
        <v>98</v>
      </c>
      <c r="H722">
        <v>38</v>
      </c>
      <c r="I722" s="4">
        <f t="shared" si="97"/>
        <v>84.921052631578945</v>
      </c>
      <c r="J722" t="s">
        <v>55</v>
      </c>
      <c r="K722" t="s">
        <v>56</v>
      </c>
      <c r="L722">
        <v>1519192800</v>
      </c>
      <c r="M722" s="9">
        <f t="shared" si="91"/>
        <v>43152.25</v>
      </c>
      <c r="N722" s="14">
        <f t="shared" si="93"/>
        <v>2</v>
      </c>
      <c r="O722" s="14" t="s">
        <v>91</v>
      </c>
      <c r="P722" s="14">
        <f t="shared" si="94"/>
        <v>2018</v>
      </c>
      <c r="Q722">
        <v>1520402400</v>
      </c>
      <c r="R722" s="12">
        <f t="shared" si="92"/>
        <v>43166.25</v>
      </c>
      <c r="S722">
        <f t="shared" si="95"/>
        <v>3</v>
      </c>
      <c r="T722" t="s">
        <v>84</v>
      </c>
      <c r="U722">
        <f t="shared" si="96"/>
        <v>2018</v>
      </c>
      <c r="V722" t="b">
        <v>0</v>
      </c>
      <c r="W722" t="b">
        <v>1</v>
      </c>
      <c r="X722" t="s">
        <v>52</v>
      </c>
      <c r="Y722" t="str" cm="1">
        <f t="array" ref="Y722:Z722">_xlfn.TEXTSPLIT(X722, "/")</f>
        <v>theater</v>
      </c>
      <c r="Z722" t="str">
        <v>plays</v>
      </c>
    </row>
    <row r="723" spans="1:26" ht="15.6" x14ac:dyDescent="0.3">
      <c r="A723">
        <v>721</v>
      </c>
      <c r="B723" t="s">
        <v>1506</v>
      </c>
      <c r="C723" s="3" t="s">
        <v>1507</v>
      </c>
      <c r="D723" s="4">
        <v>123600</v>
      </c>
      <c r="E723" s="4">
        <v>5429</v>
      </c>
      <c r="F723" s="5">
        <f t="shared" si="98"/>
        <v>4.3923948220064728E-2</v>
      </c>
      <c r="G723" t="s">
        <v>98</v>
      </c>
      <c r="H723">
        <v>60</v>
      </c>
      <c r="I723" s="4">
        <f t="shared" si="97"/>
        <v>90.483333333333334</v>
      </c>
      <c r="J723" t="s">
        <v>37</v>
      </c>
      <c r="K723" t="s">
        <v>38</v>
      </c>
      <c r="L723">
        <v>1522818000</v>
      </c>
      <c r="M723" s="9">
        <f t="shared" si="91"/>
        <v>43194.208333333328</v>
      </c>
      <c r="N723" s="14">
        <f t="shared" si="93"/>
        <v>4</v>
      </c>
      <c r="O723" s="14" t="s">
        <v>85</v>
      </c>
      <c r="P723" s="14">
        <f t="shared" si="94"/>
        <v>2018</v>
      </c>
      <c r="Q723">
        <v>1523336400</v>
      </c>
      <c r="R723" s="12">
        <f>(((Q723/60)/60)/24)+DATE(1970,1,1)</f>
        <v>43200.208333333328</v>
      </c>
      <c r="S723">
        <f t="shared" si="95"/>
        <v>4</v>
      </c>
      <c r="T723" t="s">
        <v>85</v>
      </c>
      <c r="U723">
        <f t="shared" si="96"/>
        <v>2018</v>
      </c>
      <c r="V723" t="b">
        <v>0</v>
      </c>
      <c r="W723" t="b">
        <v>0</v>
      </c>
      <c r="X723" t="s">
        <v>40</v>
      </c>
      <c r="Y723" t="str" cm="1">
        <f t="array" ref="Y723:Z723">_xlfn.TEXTSPLIT(X723, "/")</f>
        <v>music</v>
      </c>
      <c r="Z723" t="str">
        <v>rock</v>
      </c>
    </row>
    <row r="724" spans="1:26" ht="15.6" x14ac:dyDescent="0.3">
      <c r="A724">
        <v>722</v>
      </c>
      <c r="B724" t="s">
        <v>1508</v>
      </c>
      <c r="C724" s="3" t="s">
        <v>1509</v>
      </c>
      <c r="D724" s="4">
        <v>48500</v>
      </c>
      <c r="E724" s="4">
        <v>75906</v>
      </c>
      <c r="F724" s="5">
        <f t="shared" si="98"/>
        <v>1.5650721649484536</v>
      </c>
      <c r="G724" t="s">
        <v>36</v>
      </c>
      <c r="H724">
        <v>3036</v>
      </c>
      <c r="I724" s="4">
        <f t="shared" si="97"/>
        <v>25.00197628458498</v>
      </c>
      <c r="J724" t="s">
        <v>37</v>
      </c>
      <c r="K724" t="s">
        <v>38</v>
      </c>
      <c r="L724">
        <v>1509948000</v>
      </c>
      <c r="M724" s="9">
        <f t="shared" si="91"/>
        <v>43045.25</v>
      </c>
      <c r="N724" s="14">
        <f t="shared" si="93"/>
        <v>11</v>
      </c>
      <c r="O724" s="14" t="s">
        <v>31</v>
      </c>
      <c r="P724" s="14">
        <f t="shared" si="94"/>
        <v>2017</v>
      </c>
      <c r="Q724">
        <v>1512280800</v>
      </c>
      <c r="R724" s="12">
        <f t="shared" ref="R724:R787" si="99">(((Q724/60)/60)/24)+DATE(1970,1,1)</f>
        <v>43072.25</v>
      </c>
      <c r="S724">
        <f t="shared" si="95"/>
        <v>12</v>
      </c>
      <c r="T724" t="s">
        <v>32</v>
      </c>
      <c r="U724">
        <f t="shared" si="96"/>
        <v>2017</v>
      </c>
      <c r="V724" t="b">
        <v>0</v>
      </c>
      <c r="W724" t="b">
        <v>0</v>
      </c>
      <c r="X724" t="s">
        <v>61</v>
      </c>
      <c r="Y724" t="str" cm="1">
        <f t="array" ref="Y724:Z724">_xlfn.TEXTSPLIT(X724, "/")</f>
        <v>film &amp; video</v>
      </c>
      <c r="Z724" t="str">
        <v>documentary</v>
      </c>
    </row>
    <row r="725" spans="1:26" ht="15.6" x14ac:dyDescent="0.3">
      <c r="A725">
        <v>723</v>
      </c>
      <c r="B725" t="s">
        <v>1510</v>
      </c>
      <c r="C725" s="3" t="s">
        <v>1511</v>
      </c>
      <c r="D725" s="4">
        <v>4900</v>
      </c>
      <c r="E725" s="4">
        <v>13250</v>
      </c>
      <c r="F725" s="5">
        <f t="shared" si="98"/>
        <v>2.704081632653061</v>
      </c>
      <c r="G725" t="s">
        <v>36</v>
      </c>
      <c r="H725">
        <v>144</v>
      </c>
      <c r="I725" s="4">
        <f t="shared" si="97"/>
        <v>92.013888888888886</v>
      </c>
      <c r="J725" t="s">
        <v>43</v>
      </c>
      <c r="K725" t="s">
        <v>44</v>
      </c>
      <c r="L725">
        <v>1456898400</v>
      </c>
      <c r="M725" s="9">
        <f t="shared" si="91"/>
        <v>42431.25</v>
      </c>
      <c r="N725" s="14">
        <f t="shared" si="93"/>
        <v>3</v>
      </c>
      <c r="O725" s="14" t="s">
        <v>84</v>
      </c>
      <c r="P725" s="14">
        <f t="shared" si="94"/>
        <v>2016</v>
      </c>
      <c r="Q725">
        <v>1458709200</v>
      </c>
      <c r="R725" s="12">
        <f t="shared" si="99"/>
        <v>42452.208333333328</v>
      </c>
      <c r="S725">
        <f t="shared" si="95"/>
        <v>3</v>
      </c>
      <c r="T725" t="s">
        <v>84</v>
      </c>
      <c r="U725">
        <f t="shared" si="96"/>
        <v>2016</v>
      </c>
      <c r="V725" t="b">
        <v>0</v>
      </c>
      <c r="W725" t="b">
        <v>0</v>
      </c>
      <c r="X725" t="s">
        <v>52</v>
      </c>
      <c r="Y725" t="str" cm="1">
        <f t="array" ref="Y725:Z725">_xlfn.TEXTSPLIT(X725, "/")</f>
        <v>theater</v>
      </c>
      <c r="Z725" t="str">
        <v>plays</v>
      </c>
    </row>
    <row r="726" spans="1:26" ht="31.2" x14ac:dyDescent="0.3">
      <c r="A726">
        <v>724</v>
      </c>
      <c r="B726" t="s">
        <v>1512</v>
      </c>
      <c r="C726" s="3" t="s">
        <v>1513</v>
      </c>
      <c r="D726" s="4">
        <v>8400</v>
      </c>
      <c r="E726" s="4">
        <v>11261</v>
      </c>
      <c r="F726" s="5">
        <f t="shared" si="98"/>
        <v>1.3405952380952382</v>
      </c>
      <c r="G726" t="s">
        <v>36</v>
      </c>
      <c r="H726">
        <v>121</v>
      </c>
      <c r="I726" s="4">
        <f t="shared" si="97"/>
        <v>93.066115702479337</v>
      </c>
      <c r="J726" t="s">
        <v>59</v>
      </c>
      <c r="K726" t="s">
        <v>60</v>
      </c>
      <c r="L726">
        <v>1413954000</v>
      </c>
      <c r="M726" s="9">
        <f t="shared" si="91"/>
        <v>41934.208333333336</v>
      </c>
      <c r="N726" s="14">
        <f t="shared" si="93"/>
        <v>10</v>
      </c>
      <c r="O726" s="14" t="s">
        <v>72</v>
      </c>
      <c r="P726" s="14">
        <f t="shared" si="94"/>
        <v>2014</v>
      </c>
      <c r="Q726">
        <v>1414126800</v>
      </c>
      <c r="R726" s="12">
        <f t="shared" si="99"/>
        <v>41936.208333333336</v>
      </c>
      <c r="S726">
        <f t="shared" si="95"/>
        <v>10</v>
      </c>
      <c r="T726" t="s">
        <v>72</v>
      </c>
      <c r="U726">
        <f t="shared" si="96"/>
        <v>2014</v>
      </c>
      <c r="V726" t="b">
        <v>0</v>
      </c>
      <c r="W726" t="b">
        <v>1</v>
      </c>
      <c r="X726" t="s">
        <v>52</v>
      </c>
      <c r="Y726" t="str" cm="1">
        <f t="array" ref="Y726:Z726">_xlfn.TEXTSPLIT(X726, "/")</f>
        <v>theater</v>
      </c>
      <c r="Z726" t="str">
        <v>plays</v>
      </c>
    </row>
    <row r="727" spans="1:26" ht="15.6" x14ac:dyDescent="0.3">
      <c r="A727">
        <v>725</v>
      </c>
      <c r="B727" t="s">
        <v>1514</v>
      </c>
      <c r="C727" s="3" t="s">
        <v>1515</v>
      </c>
      <c r="D727" s="4">
        <v>193200</v>
      </c>
      <c r="E727" s="4">
        <v>97369</v>
      </c>
      <c r="F727" s="5">
        <f t="shared" si="98"/>
        <v>0.50398033126293995</v>
      </c>
      <c r="G727" t="s">
        <v>28</v>
      </c>
      <c r="H727">
        <v>1596</v>
      </c>
      <c r="I727" s="4">
        <f t="shared" si="97"/>
        <v>61.008145363408524</v>
      </c>
      <c r="J727" t="s">
        <v>37</v>
      </c>
      <c r="K727" t="s">
        <v>38</v>
      </c>
      <c r="L727">
        <v>1416031200</v>
      </c>
      <c r="M727" s="9">
        <f t="shared" si="91"/>
        <v>41958.25</v>
      </c>
      <c r="N727" s="14">
        <f t="shared" si="93"/>
        <v>11</v>
      </c>
      <c r="O727" s="14" t="s">
        <v>31</v>
      </c>
      <c r="P727" s="14">
        <f t="shared" si="94"/>
        <v>2014</v>
      </c>
      <c r="Q727">
        <v>1416204000</v>
      </c>
      <c r="R727" s="12">
        <f t="shared" si="99"/>
        <v>41960.25</v>
      </c>
      <c r="S727">
        <f t="shared" si="95"/>
        <v>11</v>
      </c>
      <c r="T727" t="s">
        <v>31</v>
      </c>
      <c r="U727">
        <f t="shared" si="96"/>
        <v>2014</v>
      </c>
      <c r="V727" t="b">
        <v>0</v>
      </c>
      <c r="W727" t="b">
        <v>0</v>
      </c>
      <c r="X727" t="s">
        <v>318</v>
      </c>
      <c r="Y727" t="str" cm="1">
        <f t="array" ref="Y727:Z727">_xlfn.TEXTSPLIT(X727, "/")</f>
        <v>games</v>
      </c>
      <c r="Z727" t="str">
        <v>mobile games</v>
      </c>
    </row>
    <row r="728" spans="1:26" ht="31.2" x14ac:dyDescent="0.3">
      <c r="A728">
        <v>726</v>
      </c>
      <c r="B728" t="s">
        <v>1516</v>
      </c>
      <c r="C728" s="3" t="s">
        <v>1517</v>
      </c>
      <c r="D728" s="4">
        <v>54300</v>
      </c>
      <c r="E728" s="4">
        <v>48227</v>
      </c>
      <c r="F728" s="5">
        <f t="shared" si="98"/>
        <v>0.88815837937384901</v>
      </c>
      <c r="G728" t="s">
        <v>98</v>
      </c>
      <c r="H728">
        <v>524</v>
      </c>
      <c r="I728" s="4">
        <f t="shared" si="97"/>
        <v>92.036259541984734</v>
      </c>
      <c r="J728" t="s">
        <v>37</v>
      </c>
      <c r="K728" t="s">
        <v>38</v>
      </c>
      <c r="L728">
        <v>1287982800</v>
      </c>
      <c r="M728" s="9">
        <f t="shared" si="91"/>
        <v>40476.208333333336</v>
      </c>
      <c r="N728" s="14">
        <f t="shared" si="93"/>
        <v>10</v>
      </c>
      <c r="O728" s="14" t="s">
        <v>72</v>
      </c>
      <c r="P728" s="14">
        <f t="shared" si="94"/>
        <v>2010</v>
      </c>
      <c r="Q728">
        <v>1288501200</v>
      </c>
      <c r="R728" s="12">
        <f t="shared" si="99"/>
        <v>40482.208333333336</v>
      </c>
      <c r="S728">
        <f t="shared" si="95"/>
        <v>10</v>
      </c>
      <c r="T728" t="s">
        <v>72</v>
      </c>
      <c r="U728">
        <f t="shared" si="96"/>
        <v>2010</v>
      </c>
      <c r="V728" t="b">
        <v>0</v>
      </c>
      <c r="W728" t="b">
        <v>1</v>
      </c>
      <c r="X728" t="s">
        <v>52</v>
      </c>
      <c r="Y728" t="str" cm="1">
        <f t="array" ref="Y728:Z728">_xlfn.TEXTSPLIT(X728, "/")</f>
        <v>theater</v>
      </c>
      <c r="Z728" t="str">
        <v>plays</v>
      </c>
    </row>
    <row r="729" spans="1:26" ht="15.6" x14ac:dyDescent="0.3">
      <c r="A729">
        <v>727</v>
      </c>
      <c r="B729" t="s">
        <v>1518</v>
      </c>
      <c r="C729" s="3" t="s">
        <v>1519</v>
      </c>
      <c r="D729" s="4">
        <v>8900</v>
      </c>
      <c r="E729" s="4">
        <v>14685</v>
      </c>
      <c r="F729" s="5">
        <f t="shared" si="98"/>
        <v>1.65</v>
      </c>
      <c r="G729" t="s">
        <v>36</v>
      </c>
      <c r="H729">
        <v>181</v>
      </c>
      <c r="I729" s="4">
        <f t="shared" si="97"/>
        <v>81.132596685082873</v>
      </c>
      <c r="J729" t="s">
        <v>37</v>
      </c>
      <c r="K729" t="s">
        <v>38</v>
      </c>
      <c r="L729">
        <v>1547964000</v>
      </c>
      <c r="M729" s="9">
        <f t="shared" si="91"/>
        <v>43485.25</v>
      </c>
      <c r="N729" s="14">
        <f t="shared" si="93"/>
        <v>1</v>
      </c>
      <c r="O729" s="14" t="s">
        <v>51</v>
      </c>
      <c r="P729" s="14">
        <f t="shared" si="94"/>
        <v>2019</v>
      </c>
      <c r="Q729">
        <v>1552971600</v>
      </c>
      <c r="R729" s="12">
        <f t="shared" si="99"/>
        <v>43543.208333333328</v>
      </c>
      <c r="S729">
        <f t="shared" si="95"/>
        <v>3</v>
      </c>
      <c r="T729" t="s">
        <v>84</v>
      </c>
      <c r="U729">
        <f t="shared" si="96"/>
        <v>2019</v>
      </c>
      <c r="V729" t="b">
        <v>0</v>
      </c>
      <c r="W729" t="b">
        <v>0</v>
      </c>
      <c r="X729" t="s">
        <v>45</v>
      </c>
      <c r="Y729" t="str" cm="1">
        <f t="array" ref="Y729:Z729">_xlfn.TEXTSPLIT(X729, "/")</f>
        <v>technology</v>
      </c>
      <c r="Z729" t="str">
        <v>web</v>
      </c>
    </row>
    <row r="730" spans="1:26" ht="31.2" x14ac:dyDescent="0.3">
      <c r="A730">
        <v>728</v>
      </c>
      <c r="B730" t="s">
        <v>1520</v>
      </c>
      <c r="C730" s="3" t="s">
        <v>1521</v>
      </c>
      <c r="D730" s="4">
        <v>4200</v>
      </c>
      <c r="E730" s="4">
        <v>735</v>
      </c>
      <c r="F730" s="5">
        <f t="shared" si="98"/>
        <v>0.17499999999999999</v>
      </c>
      <c r="G730" t="s">
        <v>28</v>
      </c>
      <c r="H730">
        <v>10</v>
      </c>
      <c r="I730" s="4">
        <f t="shared" si="97"/>
        <v>73.5</v>
      </c>
      <c r="J730" t="s">
        <v>37</v>
      </c>
      <c r="K730" t="s">
        <v>38</v>
      </c>
      <c r="L730">
        <v>1464152400</v>
      </c>
      <c r="M730" s="9">
        <f t="shared" si="91"/>
        <v>42515.208333333328</v>
      </c>
      <c r="N730" s="14">
        <f t="shared" si="93"/>
        <v>5</v>
      </c>
      <c r="O730" s="14" t="s">
        <v>114</v>
      </c>
      <c r="P730" s="14">
        <f t="shared" si="94"/>
        <v>2016</v>
      </c>
      <c r="Q730">
        <v>1465102800</v>
      </c>
      <c r="R730" s="12">
        <f t="shared" si="99"/>
        <v>42526.208333333328</v>
      </c>
      <c r="S730">
        <f t="shared" si="95"/>
        <v>6</v>
      </c>
      <c r="T730" t="s">
        <v>80</v>
      </c>
      <c r="U730">
        <f t="shared" si="96"/>
        <v>2016</v>
      </c>
      <c r="V730" t="b">
        <v>0</v>
      </c>
      <c r="W730" t="b">
        <v>0</v>
      </c>
      <c r="X730" t="s">
        <v>52</v>
      </c>
      <c r="Y730" t="str" cm="1">
        <f t="array" ref="Y730:Z730">_xlfn.TEXTSPLIT(X730, "/")</f>
        <v>theater</v>
      </c>
      <c r="Z730" t="str">
        <v>plays</v>
      </c>
    </row>
    <row r="731" spans="1:26" ht="31.2" x14ac:dyDescent="0.3">
      <c r="A731">
        <v>729</v>
      </c>
      <c r="B731" t="s">
        <v>1522</v>
      </c>
      <c r="C731" s="3" t="s">
        <v>1523</v>
      </c>
      <c r="D731" s="4">
        <v>5600</v>
      </c>
      <c r="E731" s="4">
        <v>10397</v>
      </c>
      <c r="F731" s="5">
        <f t="shared" si="98"/>
        <v>1.8566071428571429</v>
      </c>
      <c r="G731" t="s">
        <v>36</v>
      </c>
      <c r="H731">
        <v>122</v>
      </c>
      <c r="I731" s="4">
        <f t="shared" si="97"/>
        <v>85.221311475409834</v>
      </c>
      <c r="J731" t="s">
        <v>37</v>
      </c>
      <c r="K731" t="s">
        <v>38</v>
      </c>
      <c r="L731">
        <v>1359957600</v>
      </c>
      <c r="M731" s="9">
        <f t="shared" si="91"/>
        <v>41309.25</v>
      </c>
      <c r="N731" s="14">
        <f t="shared" si="93"/>
        <v>2</v>
      </c>
      <c r="O731" s="14" t="s">
        <v>91</v>
      </c>
      <c r="P731" s="14">
        <f t="shared" si="94"/>
        <v>2013</v>
      </c>
      <c r="Q731">
        <v>1360130400</v>
      </c>
      <c r="R731" s="12">
        <f t="shared" si="99"/>
        <v>41311.25</v>
      </c>
      <c r="S731">
        <f t="shared" si="95"/>
        <v>2</v>
      </c>
      <c r="T731" t="s">
        <v>91</v>
      </c>
      <c r="U731">
        <f t="shared" si="96"/>
        <v>2013</v>
      </c>
      <c r="V731" t="b">
        <v>0</v>
      </c>
      <c r="W731" t="b">
        <v>0</v>
      </c>
      <c r="X731" t="s">
        <v>73</v>
      </c>
      <c r="Y731" t="str" cm="1">
        <f t="array" ref="Y731:Z731">_xlfn.TEXTSPLIT(X731, "/")</f>
        <v>film &amp; video</v>
      </c>
      <c r="Z731" t="str">
        <v>drama</v>
      </c>
    </row>
    <row r="732" spans="1:26" ht="15.6" x14ac:dyDescent="0.3">
      <c r="A732">
        <v>730</v>
      </c>
      <c r="B732" t="s">
        <v>1524</v>
      </c>
      <c r="C732" s="3" t="s">
        <v>1525</v>
      </c>
      <c r="D732" s="4">
        <v>28800</v>
      </c>
      <c r="E732" s="4">
        <v>118847</v>
      </c>
      <c r="F732" s="5">
        <f t="shared" si="98"/>
        <v>4.1266319444444441</v>
      </c>
      <c r="G732" t="s">
        <v>36</v>
      </c>
      <c r="H732">
        <v>1071</v>
      </c>
      <c r="I732" s="4">
        <f t="shared" si="97"/>
        <v>110.96825396825396</v>
      </c>
      <c r="J732" t="s">
        <v>29</v>
      </c>
      <c r="K732" t="s">
        <v>30</v>
      </c>
      <c r="L732">
        <v>1432357200</v>
      </c>
      <c r="M732" s="9">
        <f t="shared" si="91"/>
        <v>42147.208333333328</v>
      </c>
      <c r="N732" s="14">
        <f t="shared" si="93"/>
        <v>5</v>
      </c>
      <c r="O732" s="14" t="s">
        <v>114</v>
      </c>
      <c r="P732" s="14">
        <f t="shared" si="94"/>
        <v>2015</v>
      </c>
      <c r="Q732">
        <v>1432875600</v>
      </c>
      <c r="R732" s="12">
        <f t="shared" si="99"/>
        <v>42153.208333333328</v>
      </c>
      <c r="S732">
        <f t="shared" si="95"/>
        <v>5</v>
      </c>
      <c r="T732" t="s">
        <v>114</v>
      </c>
      <c r="U732">
        <f t="shared" si="96"/>
        <v>2015</v>
      </c>
      <c r="V732" t="b">
        <v>0</v>
      </c>
      <c r="W732" t="b">
        <v>0</v>
      </c>
      <c r="X732" t="s">
        <v>88</v>
      </c>
      <c r="Y732" t="str" cm="1">
        <f t="array" ref="Y732:Z732">_xlfn.TEXTSPLIT(X732, "/")</f>
        <v>technology</v>
      </c>
      <c r="Z732" t="str">
        <v>wearables</v>
      </c>
    </row>
    <row r="733" spans="1:26" ht="15.6" x14ac:dyDescent="0.3">
      <c r="A733">
        <v>731</v>
      </c>
      <c r="B733" t="s">
        <v>1526</v>
      </c>
      <c r="C733" s="3" t="s">
        <v>1527</v>
      </c>
      <c r="D733" s="4">
        <v>8000</v>
      </c>
      <c r="E733" s="4">
        <v>7220</v>
      </c>
      <c r="F733" s="5">
        <f t="shared" si="98"/>
        <v>0.90249999999999997</v>
      </c>
      <c r="G733" t="s">
        <v>98</v>
      </c>
      <c r="H733">
        <v>219</v>
      </c>
      <c r="I733" s="4">
        <f t="shared" si="97"/>
        <v>32.968036529680369</v>
      </c>
      <c r="J733" t="s">
        <v>37</v>
      </c>
      <c r="K733" t="s">
        <v>38</v>
      </c>
      <c r="L733">
        <v>1500786000</v>
      </c>
      <c r="M733" s="9">
        <f t="shared" si="91"/>
        <v>42939.208333333328</v>
      </c>
      <c r="N733" s="14">
        <f t="shared" si="93"/>
        <v>7</v>
      </c>
      <c r="O733" s="14" t="s">
        <v>103</v>
      </c>
      <c r="P733" s="14">
        <f t="shared" si="94"/>
        <v>2017</v>
      </c>
      <c r="Q733">
        <v>1500872400</v>
      </c>
      <c r="R733" s="12">
        <f t="shared" si="99"/>
        <v>42940.208333333328</v>
      </c>
      <c r="S733">
        <f t="shared" si="95"/>
        <v>7</v>
      </c>
      <c r="T733" t="s">
        <v>103</v>
      </c>
      <c r="U733">
        <f t="shared" si="96"/>
        <v>2017</v>
      </c>
      <c r="V733" t="b">
        <v>0</v>
      </c>
      <c r="W733" t="b">
        <v>0</v>
      </c>
      <c r="X733" t="s">
        <v>45</v>
      </c>
      <c r="Y733" t="str" cm="1">
        <f t="array" ref="Y733:Z733">_xlfn.TEXTSPLIT(X733, "/")</f>
        <v>technology</v>
      </c>
      <c r="Z733" t="str">
        <v>web</v>
      </c>
    </row>
    <row r="734" spans="1:26" ht="15.6" x14ac:dyDescent="0.3">
      <c r="A734">
        <v>732</v>
      </c>
      <c r="B734" t="s">
        <v>1528</v>
      </c>
      <c r="C734" s="3" t="s">
        <v>1529</v>
      </c>
      <c r="D734" s="4">
        <v>117000</v>
      </c>
      <c r="E734" s="4">
        <v>107622</v>
      </c>
      <c r="F734" s="5">
        <f t="shared" si="98"/>
        <v>0.91984615384615387</v>
      </c>
      <c r="G734" t="s">
        <v>28</v>
      </c>
      <c r="H734">
        <v>1121</v>
      </c>
      <c r="I734" s="4">
        <f t="shared" si="97"/>
        <v>96.005352363960753</v>
      </c>
      <c r="J734" t="s">
        <v>37</v>
      </c>
      <c r="K734" t="s">
        <v>38</v>
      </c>
      <c r="L734">
        <v>1490158800</v>
      </c>
      <c r="M734" s="9">
        <f t="shared" si="91"/>
        <v>42816.208333333328</v>
      </c>
      <c r="N734" s="14">
        <f t="shared" si="93"/>
        <v>3</v>
      </c>
      <c r="O734" s="14" t="s">
        <v>84</v>
      </c>
      <c r="P734" s="14">
        <f t="shared" si="94"/>
        <v>2017</v>
      </c>
      <c r="Q734">
        <v>1492146000</v>
      </c>
      <c r="R734" s="12">
        <f t="shared" si="99"/>
        <v>42839.208333333328</v>
      </c>
      <c r="S734">
        <f t="shared" si="95"/>
        <v>4</v>
      </c>
      <c r="T734" t="s">
        <v>85</v>
      </c>
      <c r="U734">
        <f t="shared" si="96"/>
        <v>2017</v>
      </c>
      <c r="V734" t="b">
        <v>0</v>
      </c>
      <c r="W734" t="b">
        <v>1</v>
      </c>
      <c r="X734" t="s">
        <v>40</v>
      </c>
      <c r="Y734" t="str" cm="1">
        <f t="array" ref="Y734:Z734">_xlfn.TEXTSPLIT(X734, "/")</f>
        <v>music</v>
      </c>
      <c r="Z734" t="str">
        <v>rock</v>
      </c>
    </row>
    <row r="735" spans="1:26" ht="15.6" x14ac:dyDescent="0.3">
      <c r="A735">
        <v>733</v>
      </c>
      <c r="B735" t="s">
        <v>1530</v>
      </c>
      <c r="C735" s="3" t="s">
        <v>1531</v>
      </c>
      <c r="D735" s="4">
        <v>15800</v>
      </c>
      <c r="E735" s="4">
        <v>83267</v>
      </c>
      <c r="F735" s="5">
        <f t="shared" si="98"/>
        <v>5.2700632911392402</v>
      </c>
      <c r="G735" t="s">
        <v>36</v>
      </c>
      <c r="H735">
        <v>980</v>
      </c>
      <c r="I735" s="4">
        <f t="shared" si="97"/>
        <v>84.96632653061225</v>
      </c>
      <c r="J735" t="s">
        <v>37</v>
      </c>
      <c r="K735" t="s">
        <v>38</v>
      </c>
      <c r="L735">
        <v>1406178000</v>
      </c>
      <c r="M735" s="9">
        <f t="shared" si="91"/>
        <v>41844.208333333336</v>
      </c>
      <c r="N735" s="14">
        <f t="shared" si="93"/>
        <v>7</v>
      </c>
      <c r="O735" s="14" t="s">
        <v>103</v>
      </c>
      <c r="P735" s="14">
        <f t="shared" si="94"/>
        <v>2014</v>
      </c>
      <c r="Q735">
        <v>1407301200</v>
      </c>
      <c r="R735" s="12">
        <f t="shared" si="99"/>
        <v>41857.208333333336</v>
      </c>
      <c r="S735">
        <f t="shared" si="95"/>
        <v>8</v>
      </c>
      <c r="T735" t="s">
        <v>39</v>
      </c>
      <c r="U735">
        <f t="shared" si="96"/>
        <v>2014</v>
      </c>
      <c r="V735" t="b">
        <v>0</v>
      </c>
      <c r="W735" t="b">
        <v>0</v>
      </c>
      <c r="X735" t="s">
        <v>174</v>
      </c>
      <c r="Y735" t="str" cm="1">
        <f t="array" ref="Y735:Z735">_xlfn.TEXTSPLIT(X735, "/")</f>
        <v>music</v>
      </c>
      <c r="Z735" t="str">
        <v>metal</v>
      </c>
    </row>
    <row r="736" spans="1:26" ht="15.6" x14ac:dyDescent="0.3">
      <c r="A736">
        <v>734</v>
      </c>
      <c r="B736" t="s">
        <v>1532</v>
      </c>
      <c r="C736" s="3" t="s">
        <v>1533</v>
      </c>
      <c r="D736" s="4">
        <v>4200</v>
      </c>
      <c r="E736" s="4">
        <v>13404</v>
      </c>
      <c r="F736" s="5">
        <f t="shared" si="98"/>
        <v>3.1914285714285713</v>
      </c>
      <c r="G736" t="s">
        <v>36</v>
      </c>
      <c r="H736">
        <v>536</v>
      </c>
      <c r="I736" s="4">
        <f t="shared" si="97"/>
        <v>25.007462686567163</v>
      </c>
      <c r="J736" t="s">
        <v>37</v>
      </c>
      <c r="K736" t="s">
        <v>38</v>
      </c>
      <c r="L736">
        <v>1485583200</v>
      </c>
      <c r="M736" s="9">
        <f t="shared" si="91"/>
        <v>42763.25</v>
      </c>
      <c r="N736" s="14">
        <f t="shared" si="93"/>
        <v>1</v>
      </c>
      <c r="O736" s="14" t="s">
        <v>51</v>
      </c>
      <c r="P736" s="14">
        <f t="shared" si="94"/>
        <v>2017</v>
      </c>
      <c r="Q736">
        <v>1486620000</v>
      </c>
      <c r="R736" s="12">
        <f t="shared" si="99"/>
        <v>42775.25</v>
      </c>
      <c r="S736">
        <f t="shared" si="95"/>
        <v>2</v>
      </c>
      <c r="T736" t="s">
        <v>91</v>
      </c>
      <c r="U736">
        <f t="shared" si="96"/>
        <v>2017</v>
      </c>
      <c r="V736" t="b">
        <v>0</v>
      </c>
      <c r="W736" t="b">
        <v>1</v>
      </c>
      <c r="X736" t="s">
        <v>52</v>
      </c>
      <c r="Y736" t="str" cm="1">
        <f t="array" ref="Y736:Z736">_xlfn.TEXTSPLIT(X736, "/")</f>
        <v>theater</v>
      </c>
      <c r="Z736" t="str">
        <v>plays</v>
      </c>
    </row>
    <row r="737" spans="1:26" ht="31.2" x14ac:dyDescent="0.3">
      <c r="A737">
        <v>735</v>
      </c>
      <c r="B737" t="s">
        <v>1534</v>
      </c>
      <c r="C737" s="3" t="s">
        <v>1535</v>
      </c>
      <c r="D737" s="4">
        <v>37100</v>
      </c>
      <c r="E737" s="4">
        <v>131404</v>
      </c>
      <c r="F737" s="5">
        <f t="shared" si="98"/>
        <v>3.5418867924528303</v>
      </c>
      <c r="G737" t="s">
        <v>36</v>
      </c>
      <c r="H737">
        <v>1991</v>
      </c>
      <c r="I737" s="4">
        <f t="shared" si="97"/>
        <v>65.998995479658461</v>
      </c>
      <c r="J737" t="s">
        <v>37</v>
      </c>
      <c r="K737" t="s">
        <v>38</v>
      </c>
      <c r="L737">
        <v>1459314000</v>
      </c>
      <c r="M737" s="9">
        <f t="shared" si="91"/>
        <v>42459.208333333328</v>
      </c>
      <c r="N737" s="14">
        <f t="shared" si="93"/>
        <v>3</v>
      </c>
      <c r="O737" s="14" t="s">
        <v>84</v>
      </c>
      <c r="P737" s="14">
        <f t="shared" si="94"/>
        <v>2016</v>
      </c>
      <c r="Q737">
        <v>1459918800</v>
      </c>
      <c r="R737" s="12">
        <f t="shared" si="99"/>
        <v>42466.208333333328</v>
      </c>
      <c r="S737">
        <f t="shared" si="95"/>
        <v>4</v>
      </c>
      <c r="T737" t="s">
        <v>85</v>
      </c>
      <c r="U737">
        <f t="shared" si="96"/>
        <v>2016</v>
      </c>
      <c r="V737" t="b">
        <v>0</v>
      </c>
      <c r="W737" t="b">
        <v>0</v>
      </c>
      <c r="X737" t="s">
        <v>148</v>
      </c>
      <c r="Y737" t="str" cm="1">
        <f t="array" ref="Y737:Z737">_xlfn.TEXTSPLIT(X737, "/")</f>
        <v>photography</v>
      </c>
      <c r="Z737" t="str">
        <v>photography books</v>
      </c>
    </row>
    <row r="738" spans="1:26" ht="15.6" x14ac:dyDescent="0.3">
      <c r="A738">
        <v>736</v>
      </c>
      <c r="B738" t="s">
        <v>1536</v>
      </c>
      <c r="C738" s="3" t="s">
        <v>1537</v>
      </c>
      <c r="D738" s="4">
        <v>7700</v>
      </c>
      <c r="E738" s="4">
        <v>2533</v>
      </c>
      <c r="F738" s="5">
        <f t="shared" si="98"/>
        <v>0.32896103896103895</v>
      </c>
      <c r="G738" t="s">
        <v>98</v>
      </c>
      <c r="H738">
        <v>29</v>
      </c>
      <c r="I738" s="4">
        <f t="shared" si="97"/>
        <v>87.34482758620689</v>
      </c>
      <c r="J738" t="s">
        <v>37</v>
      </c>
      <c r="K738" t="s">
        <v>38</v>
      </c>
      <c r="L738">
        <v>1424412000</v>
      </c>
      <c r="M738" s="9">
        <f t="shared" si="91"/>
        <v>42055.25</v>
      </c>
      <c r="N738" s="14">
        <f t="shared" si="93"/>
        <v>2</v>
      </c>
      <c r="O738" s="14" t="s">
        <v>91</v>
      </c>
      <c r="P738" s="14">
        <f t="shared" si="94"/>
        <v>2015</v>
      </c>
      <c r="Q738">
        <v>1424757600</v>
      </c>
      <c r="R738" s="12">
        <f t="shared" si="99"/>
        <v>42059.25</v>
      </c>
      <c r="S738">
        <f t="shared" si="95"/>
        <v>2</v>
      </c>
      <c r="T738" t="s">
        <v>91</v>
      </c>
      <c r="U738">
        <f t="shared" si="96"/>
        <v>2015</v>
      </c>
      <c r="V738" t="b">
        <v>0</v>
      </c>
      <c r="W738" t="b">
        <v>0</v>
      </c>
      <c r="X738" t="s">
        <v>92</v>
      </c>
      <c r="Y738" t="str" cm="1">
        <f t="array" ref="Y738:Z738">_xlfn.TEXTSPLIT(X738, "/")</f>
        <v>publishing</v>
      </c>
      <c r="Z738" t="str">
        <v>nonfiction</v>
      </c>
    </row>
    <row r="739" spans="1:26" ht="31.2" x14ac:dyDescent="0.3">
      <c r="A739">
        <v>737</v>
      </c>
      <c r="B739" t="s">
        <v>1538</v>
      </c>
      <c r="C739" s="3" t="s">
        <v>1539</v>
      </c>
      <c r="D739" s="4">
        <v>3700</v>
      </c>
      <c r="E739" s="4">
        <v>5028</v>
      </c>
      <c r="F739" s="5">
        <f t="shared" si="98"/>
        <v>1.358918918918919</v>
      </c>
      <c r="G739" t="s">
        <v>36</v>
      </c>
      <c r="H739">
        <v>180</v>
      </c>
      <c r="I739" s="4">
        <f t="shared" si="97"/>
        <v>27.933333333333334</v>
      </c>
      <c r="J739" t="s">
        <v>37</v>
      </c>
      <c r="K739" t="s">
        <v>38</v>
      </c>
      <c r="L739">
        <v>1478844000</v>
      </c>
      <c r="M739" s="9">
        <f t="shared" si="91"/>
        <v>42685.25</v>
      </c>
      <c r="N739" s="14">
        <f t="shared" si="93"/>
        <v>11</v>
      </c>
      <c r="O739" s="14" t="s">
        <v>31</v>
      </c>
      <c r="P739" s="14">
        <f t="shared" si="94"/>
        <v>2016</v>
      </c>
      <c r="Q739">
        <v>1479880800</v>
      </c>
      <c r="R739" s="12">
        <f t="shared" si="99"/>
        <v>42697.25</v>
      </c>
      <c r="S739">
        <f t="shared" si="95"/>
        <v>11</v>
      </c>
      <c r="T739" t="s">
        <v>31</v>
      </c>
      <c r="U739">
        <f t="shared" si="96"/>
        <v>2016</v>
      </c>
      <c r="V739" t="b">
        <v>0</v>
      </c>
      <c r="W739" t="b">
        <v>0</v>
      </c>
      <c r="X739" t="s">
        <v>81</v>
      </c>
      <c r="Y739" t="str" cm="1">
        <f t="array" ref="Y739:Z739">_xlfn.TEXTSPLIT(X739, "/")</f>
        <v>music</v>
      </c>
      <c r="Z739" t="str">
        <v>indie rock</v>
      </c>
    </row>
    <row r="740" spans="1:26" ht="31.2" x14ac:dyDescent="0.3">
      <c r="A740">
        <v>738</v>
      </c>
      <c r="B740" t="s">
        <v>1058</v>
      </c>
      <c r="C740" s="3" t="s">
        <v>1540</v>
      </c>
      <c r="D740" s="4">
        <v>74700</v>
      </c>
      <c r="E740" s="4">
        <v>1557</v>
      </c>
      <c r="F740" s="5">
        <f t="shared" si="98"/>
        <v>2.0843373493975904E-2</v>
      </c>
      <c r="G740" t="s">
        <v>28</v>
      </c>
      <c r="H740">
        <v>15</v>
      </c>
      <c r="I740" s="4">
        <f t="shared" si="97"/>
        <v>103.8</v>
      </c>
      <c r="J740" t="s">
        <v>37</v>
      </c>
      <c r="K740" t="s">
        <v>38</v>
      </c>
      <c r="L740">
        <v>1416117600</v>
      </c>
      <c r="M740" s="9">
        <f t="shared" si="91"/>
        <v>41959.25</v>
      </c>
      <c r="N740" s="14">
        <f t="shared" si="93"/>
        <v>11</v>
      </c>
      <c r="O740" s="14" t="s">
        <v>31</v>
      </c>
      <c r="P740" s="14">
        <f t="shared" si="94"/>
        <v>2014</v>
      </c>
      <c r="Q740">
        <v>1418018400</v>
      </c>
      <c r="R740" s="12">
        <f t="shared" si="99"/>
        <v>41981.25</v>
      </c>
      <c r="S740">
        <f t="shared" si="95"/>
        <v>12</v>
      </c>
      <c r="T740" t="s">
        <v>32</v>
      </c>
      <c r="U740">
        <f t="shared" si="96"/>
        <v>2014</v>
      </c>
      <c r="V740" t="b">
        <v>0</v>
      </c>
      <c r="W740" t="b">
        <v>1</v>
      </c>
      <c r="X740" t="s">
        <v>52</v>
      </c>
      <c r="Y740" t="str" cm="1">
        <f t="array" ref="Y740:Z740">_xlfn.TEXTSPLIT(X740, "/")</f>
        <v>theater</v>
      </c>
      <c r="Z740" t="str">
        <v>plays</v>
      </c>
    </row>
    <row r="741" spans="1:26" ht="15.6" x14ac:dyDescent="0.3">
      <c r="A741">
        <v>739</v>
      </c>
      <c r="B741" t="s">
        <v>1541</v>
      </c>
      <c r="C741" s="3" t="s">
        <v>1542</v>
      </c>
      <c r="D741" s="4">
        <v>10000</v>
      </c>
      <c r="E741" s="4">
        <v>6100</v>
      </c>
      <c r="F741" s="5">
        <f t="shared" si="98"/>
        <v>0.61</v>
      </c>
      <c r="G741" t="s">
        <v>28</v>
      </c>
      <c r="H741">
        <v>191</v>
      </c>
      <c r="I741" s="4">
        <f t="shared" si="97"/>
        <v>31.937172774869111</v>
      </c>
      <c r="J741" t="s">
        <v>37</v>
      </c>
      <c r="K741" t="s">
        <v>38</v>
      </c>
      <c r="L741">
        <v>1340946000</v>
      </c>
      <c r="M741" s="9">
        <f t="shared" si="91"/>
        <v>41089.208333333336</v>
      </c>
      <c r="N741" s="14">
        <f t="shared" si="93"/>
        <v>6</v>
      </c>
      <c r="O741" s="14" t="s">
        <v>80</v>
      </c>
      <c r="P741" s="14">
        <f t="shared" si="94"/>
        <v>2012</v>
      </c>
      <c r="Q741">
        <v>1341032400</v>
      </c>
      <c r="R741" s="12">
        <f t="shared" si="99"/>
        <v>41090.208333333336</v>
      </c>
      <c r="S741">
        <f t="shared" si="95"/>
        <v>6</v>
      </c>
      <c r="T741" t="s">
        <v>80</v>
      </c>
      <c r="U741">
        <f t="shared" si="96"/>
        <v>2012</v>
      </c>
      <c r="V741" t="b">
        <v>0</v>
      </c>
      <c r="W741" t="b">
        <v>0</v>
      </c>
      <c r="X741" t="s">
        <v>81</v>
      </c>
      <c r="Y741" t="str" cm="1">
        <f t="array" ref="Y741:Z741">_xlfn.TEXTSPLIT(X741, "/")</f>
        <v>music</v>
      </c>
      <c r="Z741" t="str">
        <v>indie rock</v>
      </c>
    </row>
    <row r="742" spans="1:26" ht="31.2" x14ac:dyDescent="0.3">
      <c r="A742">
        <v>740</v>
      </c>
      <c r="B742" t="s">
        <v>1543</v>
      </c>
      <c r="C742" s="3" t="s">
        <v>1544</v>
      </c>
      <c r="D742" s="4">
        <v>5300</v>
      </c>
      <c r="E742" s="4">
        <v>1592</v>
      </c>
      <c r="F742" s="5">
        <f t="shared" si="98"/>
        <v>0.30037735849056602</v>
      </c>
      <c r="G742" t="s">
        <v>28</v>
      </c>
      <c r="H742">
        <v>16</v>
      </c>
      <c r="I742" s="4">
        <f t="shared" si="97"/>
        <v>99.5</v>
      </c>
      <c r="J742" t="s">
        <v>37</v>
      </c>
      <c r="K742" t="s">
        <v>38</v>
      </c>
      <c r="L742">
        <v>1486101600</v>
      </c>
      <c r="M742" s="9">
        <f t="shared" si="91"/>
        <v>42769.25</v>
      </c>
      <c r="N742" s="14">
        <f t="shared" si="93"/>
        <v>2</v>
      </c>
      <c r="O742" s="14" t="s">
        <v>91</v>
      </c>
      <c r="P742" s="14">
        <f t="shared" si="94"/>
        <v>2017</v>
      </c>
      <c r="Q742">
        <v>1486360800</v>
      </c>
      <c r="R742" s="12">
        <f t="shared" si="99"/>
        <v>42772.25</v>
      </c>
      <c r="S742">
        <f t="shared" si="95"/>
        <v>2</v>
      </c>
      <c r="T742" t="s">
        <v>91</v>
      </c>
      <c r="U742">
        <f t="shared" si="96"/>
        <v>2017</v>
      </c>
      <c r="V742" t="b">
        <v>0</v>
      </c>
      <c r="W742" t="b">
        <v>0</v>
      </c>
      <c r="X742" t="s">
        <v>52</v>
      </c>
      <c r="Y742" t="str" cm="1">
        <f t="array" ref="Y742:Z742">_xlfn.TEXTSPLIT(X742, "/")</f>
        <v>theater</v>
      </c>
      <c r="Z742" t="str">
        <v>plays</v>
      </c>
    </row>
    <row r="743" spans="1:26" ht="15.6" x14ac:dyDescent="0.3">
      <c r="A743">
        <v>741</v>
      </c>
      <c r="B743" t="s">
        <v>654</v>
      </c>
      <c r="C743" s="3" t="s">
        <v>1545</v>
      </c>
      <c r="D743" s="4">
        <v>1200</v>
      </c>
      <c r="E743" s="4">
        <v>14150</v>
      </c>
      <c r="F743" s="5">
        <f t="shared" si="98"/>
        <v>11.791666666666666</v>
      </c>
      <c r="G743" t="s">
        <v>36</v>
      </c>
      <c r="H743">
        <v>130</v>
      </c>
      <c r="I743" s="4">
        <f t="shared" si="97"/>
        <v>108.84615384615384</v>
      </c>
      <c r="J743" t="s">
        <v>37</v>
      </c>
      <c r="K743" t="s">
        <v>38</v>
      </c>
      <c r="L743">
        <v>1274590800</v>
      </c>
      <c r="M743" s="9">
        <f t="shared" si="91"/>
        <v>40321.208333333336</v>
      </c>
      <c r="N743" s="14">
        <f t="shared" si="93"/>
        <v>5</v>
      </c>
      <c r="O743" s="14" t="s">
        <v>114</v>
      </c>
      <c r="P743" s="14">
        <f t="shared" si="94"/>
        <v>2010</v>
      </c>
      <c r="Q743">
        <v>1274677200</v>
      </c>
      <c r="R743" s="12">
        <f t="shared" si="99"/>
        <v>40322.208333333336</v>
      </c>
      <c r="S743">
        <f t="shared" si="95"/>
        <v>5</v>
      </c>
      <c r="T743" t="s">
        <v>114</v>
      </c>
      <c r="U743">
        <f t="shared" si="96"/>
        <v>2010</v>
      </c>
      <c r="V743" t="b">
        <v>0</v>
      </c>
      <c r="W743" t="b">
        <v>0</v>
      </c>
      <c r="X743" t="s">
        <v>52</v>
      </c>
      <c r="Y743" t="str" cm="1">
        <f t="array" ref="Y743:Z743">_xlfn.TEXTSPLIT(X743, "/")</f>
        <v>theater</v>
      </c>
      <c r="Z743" t="str">
        <v>plays</v>
      </c>
    </row>
    <row r="744" spans="1:26" ht="15.6" x14ac:dyDescent="0.3">
      <c r="A744">
        <v>742</v>
      </c>
      <c r="B744" t="s">
        <v>1546</v>
      </c>
      <c r="C744" s="3" t="s">
        <v>1547</v>
      </c>
      <c r="D744" s="4">
        <v>1200</v>
      </c>
      <c r="E744" s="4">
        <v>13513</v>
      </c>
      <c r="F744" s="5">
        <f t="shared" si="98"/>
        <v>11.260833333333334</v>
      </c>
      <c r="G744" t="s">
        <v>36</v>
      </c>
      <c r="H744">
        <v>122</v>
      </c>
      <c r="I744" s="4">
        <f t="shared" si="97"/>
        <v>110.76229508196721</v>
      </c>
      <c r="J744" t="s">
        <v>37</v>
      </c>
      <c r="K744" t="s">
        <v>38</v>
      </c>
      <c r="L744">
        <v>1263880800</v>
      </c>
      <c r="M744" s="9">
        <f t="shared" si="91"/>
        <v>40197.25</v>
      </c>
      <c r="N744" s="14">
        <f t="shared" si="93"/>
        <v>1</v>
      </c>
      <c r="O744" s="14" t="s">
        <v>51</v>
      </c>
      <c r="P744" s="14">
        <f t="shared" si="94"/>
        <v>2010</v>
      </c>
      <c r="Q744">
        <v>1267509600</v>
      </c>
      <c r="R744" s="12">
        <f t="shared" si="99"/>
        <v>40239.25</v>
      </c>
      <c r="S744">
        <f t="shared" si="95"/>
        <v>3</v>
      </c>
      <c r="T744" t="s">
        <v>84</v>
      </c>
      <c r="U744">
        <f t="shared" si="96"/>
        <v>2010</v>
      </c>
      <c r="V744" t="b">
        <v>0</v>
      </c>
      <c r="W744" t="b">
        <v>0</v>
      </c>
      <c r="X744" t="s">
        <v>69</v>
      </c>
      <c r="Y744" t="str" cm="1">
        <f t="array" ref="Y744:Z744">_xlfn.TEXTSPLIT(X744, "/")</f>
        <v>music</v>
      </c>
      <c r="Z744" t="str">
        <v>electric music</v>
      </c>
    </row>
    <row r="745" spans="1:26" ht="31.2" x14ac:dyDescent="0.3">
      <c r="A745">
        <v>743</v>
      </c>
      <c r="B745" t="s">
        <v>1548</v>
      </c>
      <c r="C745" s="3" t="s">
        <v>1549</v>
      </c>
      <c r="D745" s="4">
        <v>3900</v>
      </c>
      <c r="E745" s="4">
        <v>504</v>
      </c>
      <c r="F745" s="5">
        <f t="shared" si="98"/>
        <v>0.12923076923076923</v>
      </c>
      <c r="G745" t="s">
        <v>28</v>
      </c>
      <c r="H745">
        <v>17</v>
      </c>
      <c r="I745" s="4">
        <f t="shared" si="97"/>
        <v>29.647058823529413</v>
      </c>
      <c r="J745" t="s">
        <v>37</v>
      </c>
      <c r="K745" t="s">
        <v>38</v>
      </c>
      <c r="L745">
        <v>1445403600</v>
      </c>
      <c r="M745" s="9">
        <f t="shared" si="91"/>
        <v>42298.208333333328</v>
      </c>
      <c r="N745" s="14">
        <f t="shared" si="93"/>
        <v>10</v>
      </c>
      <c r="O745" s="14" t="s">
        <v>72</v>
      </c>
      <c r="P745" s="14">
        <f t="shared" si="94"/>
        <v>2015</v>
      </c>
      <c r="Q745">
        <v>1445922000</v>
      </c>
      <c r="R745" s="12">
        <f t="shared" si="99"/>
        <v>42304.208333333328</v>
      </c>
      <c r="S745">
        <f t="shared" si="95"/>
        <v>10</v>
      </c>
      <c r="T745" t="s">
        <v>72</v>
      </c>
      <c r="U745">
        <f t="shared" si="96"/>
        <v>2015</v>
      </c>
      <c r="V745" t="b">
        <v>0</v>
      </c>
      <c r="W745" t="b">
        <v>1</v>
      </c>
      <c r="X745" t="s">
        <v>52</v>
      </c>
      <c r="Y745" t="str" cm="1">
        <f t="array" ref="Y745:Z745">_xlfn.TEXTSPLIT(X745, "/")</f>
        <v>theater</v>
      </c>
      <c r="Z745" t="str">
        <v>plays</v>
      </c>
    </row>
    <row r="746" spans="1:26" ht="15.6" x14ac:dyDescent="0.3">
      <c r="A746">
        <v>744</v>
      </c>
      <c r="B746" t="s">
        <v>1550</v>
      </c>
      <c r="C746" s="3" t="s">
        <v>1551</v>
      </c>
      <c r="D746" s="4">
        <v>2000</v>
      </c>
      <c r="E746" s="4">
        <v>14240</v>
      </c>
      <c r="F746" s="5">
        <f t="shared" si="98"/>
        <v>7.12</v>
      </c>
      <c r="G746" t="s">
        <v>36</v>
      </c>
      <c r="H746">
        <v>140</v>
      </c>
      <c r="I746" s="4">
        <f t="shared" si="97"/>
        <v>101.71428571428571</v>
      </c>
      <c r="J746" t="s">
        <v>37</v>
      </c>
      <c r="K746" t="s">
        <v>38</v>
      </c>
      <c r="L746">
        <v>1533877200</v>
      </c>
      <c r="M746" s="9">
        <f t="shared" si="91"/>
        <v>43322.208333333328</v>
      </c>
      <c r="N746" s="14">
        <f t="shared" si="93"/>
        <v>8</v>
      </c>
      <c r="O746" s="14" t="s">
        <v>39</v>
      </c>
      <c r="P746" s="14">
        <f t="shared" si="94"/>
        <v>2018</v>
      </c>
      <c r="Q746">
        <v>1534050000</v>
      </c>
      <c r="R746" s="12">
        <f t="shared" si="99"/>
        <v>43324.208333333328</v>
      </c>
      <c r="S746">
        <f t="shared" si="95"/>
        <v>8</v>
      </c>
      <c r="T746" t="s">
        <v>39</v>
      </c>
      <c r="U746">
        <f t="shared" si="96"/>
        <v>2018</v>
      </c>
      <c r="V746" t="b">
        <v>0</v>
      </c>
      <c r="W746" t="b">
        <v>1</v>
      </c>
      <c r="X746" t="s">
        <v>52</v>
      </c>
      <c r="Y746" t="str" cm="1">
        <f t="array" ref="Y746:Z746">_xlfn.TEXTSPLIT(X746, "/")</f>
        <v>theater</v>
      </c>
      <c r="Z746" t="str">
        <v>plays</v>
      </c>
    </row>
    <row r="747" spans="1:26" ht="31.2" x14ac:dyDescent="0.3">
      <c r="A747">
        <v>745</v>
      </c>
      <c r="B747" t="s">
        <v>1552</v>
      </c>
      <c r="C747" s="3" t="s">
        <v>1553</v>
      </c>
      <c r="D747" s="4">
        <v>6900</v>
      </c>
      <c r="E747" s="4">
        <v>2091</v>
      </c>
      <c r="F747" s="5">
        <f t="shared" si="98"/>
        <v>0.30304347826086958</v>
      </c>
      <c r="G747" t="s">
        <v>28</v>
      </c>
      <c r="H747">
        <v>34</v>
      </c>
      <c r="I747" s="4">
        <f t="shared" si="97"/>
        <v>61.5</v>
      </c>
      <c r="J747" t="s">
        <v>37</v>
      </c>
      <c r="K747" t="s">
        <v>38</v>
      </c>
      <c r="L747">
        <v>1275195600</v>
      </c>
      <c r="M747" s="9">
        <f t="shared" si="91"/>
        <v>40328.208333333336</v>
      </c>
      <c r="N747" s="14">
        <f t="shared" si="93"/>
        <v>5</v>
      </c>
      <c r="O747" s="14" t="s">
        <v>114</v>
      </c>
      <c r="P747" s="14">
        <f t="shared" si="94"/>
        <v>2010</v>
      </c>
      <c r="Q747">
        <v>1277528400</v>
      </c>
      <c r="R747" s="12">
        <f t="shared" si="99"/>
        <v>40355.208333333336</v>
      </c>
      <c r="S747">
        <f t="shared" si="95"/>
        <v>6</v>
      </c>
      <c r="T747" t="s">
        <v>80</v>
      </c>
      <c r="U747">
        <f t="shared" si="96"/>
        <v>2010</v>
      </c>
      <c r="V747" t="b">
        <v>0</v>
      </c>
      <c r="W747" t="b">
        <v>0</v>
      </c>
      <c r="X747" t="s">
        <v>88</v>
      </c>
      <c r="Y747" t="str" cm="1">
        <f t="array" ref="Y747:Z747">_xlfn.TEXTSPLIT(X747, "/")</f>
        <v>technology</v>
      </c>
      <c r="Z747" t="str">
        <v>wearables</v>
      </c>
    </row>
    <row r="748" spans="1:26" ht="15.6" x14ac:dyDescent="0.3">
      <c r="A748">
        <v>746</v>
      </c>
      <c r="B748" t="s">
        <v>1554</v>
      </c>
      <c r="C748" s="3" t="s">
        <v>1555</v>
      </c>
      <c r="D748" s="4">
        <v>55800</v>
      </c>
      <c r="E748" s="4">
        <v>118580</v>
      </c>
      <c r="F748" s="5">
        <f t="shared" si="98"/>
        <v>2.1250896057347672</v>
      </c>
      <c r="G748" t="s">
        <v>36</v>
      </c>
      <c r="H748">
        <v>3388</v>
      </c>
      <c r="I748" s="4">
        <f t="shared" si="97"/>
        <v>35</v>
      </c>
      <c r="J748" t="s">
        <v>37</v>
      </c>
      <c r="K748" t="s">
        <v>38</v>
      </c>
      <c r="L748">
        <v>1318136400</v>
      </c>
      <c r="M748" s="9">
        <f t="shared" si="91"/>
        <v>40825.208333333336</v>
      </c>
      <c r="N748" s="14">
        <f t="shared" si="93"/>
        <v>10</v>
      </c>
      <c r="O748" s="14" t="s">
        <v>72</v>
      </c>
      <c r="P748" s="14">
        <f t="shared" si="94"/>
        <v>2011</v>
      </c>
      <c r="Q748">
        <v>1318568400</v>
      </c>
      <c r="R748" s="12">
        <f t="shared" si="99"/>
        <v>40830.208333333336</v>
      </c>
      <c r="S748">
        <f t="shared" si="95"/>
        <v>10</v>
      </c>
      <c r="T748" t="s">
        <v>72</v>
      </c>
      <c r="U748">
        <f t="shared" si="96"/>
        <v>2011</v>
      </c>
      <c r="V748" t="b">
        <v>0</v>
      </c>
      <c r="W748" t="b">
        <v>0</v>
      </c>
      <c r="X748" t="s">
        <v>45</v>
      </c>
      <c r="Y748" t="str" cm="1">
        <f t="array" ref="Y748:Z748">_xlfn.TEXTSPLIT(X748, "/")</f>
        <v>technology</v>
      </c>
      <c r="Z748" t="str">
        <v>web</v>
      </c>
    </row>
    <row r="749" spans="1:26" ht="15.6" x14ac:dyDescent="0.3">
      <c r="A749">
        <v>747</v>
      </c>
      <c r="B749" t="s">
        <v>1556</v>
      </c>
      <c r="C749" s="3" t="s">
        <v>1557</v>
      </c>
      <c r="D749" s="4">
        <v>4900</v>
      </c>
      <c r="E749" s="4">
        <v>11214</v>
      </c>
      <c r="F749" s="5">
        <f t="shared" si="98"/>
        <v>2.2885714285714287</v>
      </c>
      <c r="G749" t="s">
        <v>36</v>
      </c>
      <c r="H749">
        <v>280</v>
      </c>
      <c r="I749" s="4">
        <f t="shared" si="97"/>
        <v>40.049999999999997</v>
      </c>
      <c r="J749" t="s">
        <v>37</v>
      </c>
      <c r="K749" t="s">
        <v>38</v>
      </c>
      <c r="L749">
        <v>1283403600</v>
      </c>
      <c r="M749" s="9">
        <f t="shared" si="91"/>
        <v>40423.208333333336</v>
      </c>
      <c r="N749" s="14">
        <f t="shared" si="93"/>
        <v>9</v>
      </c>
      <c r="O749" s="14" t="s">
        <v>48</v>
      </c>
      <c r="P749" s="14">
        <f t="shared" si="94"/>
        <v>2010</v>
      </c>
      <c r="Q749">
        <v>1284354000</v>
      </c>
      <c r="R749" s="12">
        <f t="shared" si="99"/>
        <v>40434.208333333336</v>
      </c>
      <c r="S749">
        <f t="shared" si="95"/>
        <v>9</v>
      </c>
      <c r="T749" t="s">
        <v>48</v>
      </c>
      <c r="U749">
        <f t="shared" si="96"/>
        <v>2010</v>
      </c>
      <c r="V749" t="b">
        <v>0</v>
      </c>
      <c r="W749" t="b">
        <v>0</v>
      </c>
      <c r="X749" t="s">
        <v>52</v>
      </c>
      <c r="Y749" t="str" cm="1">
        <f t="array" ref="Y749:Z749">_xlfn.TEXTSPLIT(X749, "/")</f>
        <v>theater</v>
      </c>
      <c r="Z749" t="str">
        <v>plays</v>
      </c>
    </row>
    <row r="750" spans="1:26" ht="15.6" x14ac:dyDescent="0.3">
      <c r="A750">
        <v>748</v>
      </c>
      <c r="B750" t="s">
        <v>1558</v>
      </c>
      <c r="C750" s="3" t="s">
        <v>1559</v>
      </c>
      <c r="D750" s="4">
        <v>194900</v>
      </c>
      <c r="E750" s="4">
        <v>68137</v>
      </c>
      <c r="F750" s="5">
        <f t="shared" si="98"/>
        <v>0.34959979476654696</v>
      </c>
      <c r="G750" t="s">
        <v>98</v>
      </c>
      <c r="H750">
        <v>614</v>
      </c>
      <c r="I750" s="4">
        <f t="shared" si="97"/>
        <v>110.97231270358306</v>
      </c>
      <c r="J750" t="s">
        <v>37</v>
      </c>
      <c r="K750" t="s">
        <v>38</v>
      </c>
      <c r="L750">
        <v>1267423200</v>
      </c>
      <c r="M750" s="9">
        <f t="shared" si="91"/>
        <v>40238.25</v>
      </c>
      <c r="N750" s="14">
        <f t="shared" si="93"/>
        <v>3</v>
      </c>
      <c r="O750" s="14" t="s">
        <v>84</v>
      </c>
      <c r="P750" s="14">
        <f t="shared" si="94"/>
        <v>2010</v>
      </c>
      <c r="Q750">
        <v>1269579600</v>
      </c>
      <c r="R750" s="12">
        <f t="shared" si="99"/>
        <v>40263.208333333336</v>
      </c>
      <c r="S750">
        <f t="shared" si="95"/>
        <v>3</v>
      </c>
      <c r="T750" t="s">
        <v>84</v>
      </c>
      <c r="U750">
        <f t="shared" si="96"/>
        <v>2010</v>
      </c>
      <c r="V750" t="b">
        <v>0</v>
      </c>
      <c r="W750" t="b">
        <v>1</v>
      </c>
      <c r="X750" t="s">
        <v>95</v>
      </c>
      <c r="Y750" t="str" cm="1">
        <f t="array" ref="Y750:Z750">_xlfn.TEXTSPLIT(X750, "/")</f>
        <v>film &amp; video</v>
      </c>
      <c r="Z750" t="str">
        <v>animation</v>
      </c>
    </row>
    <row r="751" spans="1:26" ht="15.6" x14ac:dyDescent="0.3">
      <c r="A751">
        <v>749</v>
      </c>
      <c r="B751" t="s">
        <v>1560</v>
      </c>
      <c r="C751" s="3" t="s">
        <v>1561</v>
      </c>
      <c r="D751" s="4">
        <v>8600</v>
      </c>
      <c r="E751" s="4">
        <v>13527</v>
      </c>
      <c r="F751" s="5">
        <f t="shared" si="98"/>
        <v>1.5729069767441861</v>
      </c>
      <c r="G751" t="s">
        <v>36</v>
      </c>
      <c r="H751">
        <v>366</v>
      </c>
      <c r="I751" s="4">
        <f t="shared" si="97"/>
        <v>36.959016393442624</v>
      </c>
      <c r="J751" t="s">
        <v>133</v>
      </c>
      <c r="K751" t="s">
        <v>134</v>
      </c>
      <c r="L751">
        <v>1412744400</v>
      </c>
      <c r="M751" s="9">
        <f t="shared" si="91"/>
        <v>41920.208333333336</v>
      </c>
      <c r="N751" s="14">
        <f t="shared" si="93"/>
        <v>10</v>
      </c>
      <c r="O751" s="14" t="s">
        <v>72</v>
      </c>
      <c r="P751" s="14">
        <f t="shared" si="94"/>
        <v>2014</v>
      </c>
      <c r="Q751">
        <v>1413781200</v>
      </c>
      <c r="R751" s="12">
        <f t="shared" si="99"/>
        <v>41932.208333333336</v>
      </c>
      <c r="S751">
        <f t="shared" si="95"/>
        <v>10</v>
      </c>
      <c r="T751" t="s">
        <v>72</v>
      </c>
      <c r="U751">
        <f t="shared" si="96"/>
        <v>2014</v>
      </c>
      <c r="V751" t="b">
        <v>0</v>
      </c>
      <c r="W751" t="b">
        <v>1</v>
      </c>
      <c r="X751" t="s">
        <v>88</v>
      </c>
      <c r="Y751" t="str" cm="1">
        <f t="array" ref="Y751:Z751">_xlfn.TEXTSPLIT(X751, "/")</f>
        <v>technology</v>
      </c>
      <c r="Z751" t="str">
        <v>wearables</v>
      </c>
    </row>
    <row r="752" spans="1:26" ht="31.2" x14ac:dyDescent="0.3">
      <c r="A752">
        <v>750</v>
      </c>
      <c r="B752" t="s">
        <v>1562</v>
      </c>
      <c r="C752" s="3" t="s">
        <v>1563</v>
      </c>
      <c r="D752" s="4">
        <v>100</v>
      </c>
      <c r="E752" s="4">
        <v>1</v>
      </c>
      <c r="F752" s="5">
        <f t="shared" si="98"/>
        <v>0.01</v>
      </c>
      <c r="G752" t="s">
        <v>28</v>
      </c>
      <c r="H752">
        <v>1</v>
      </c>
      <c r="I752" s="4">
        <f t="shared" si="97"/>
        <v>1</v>
      </c>
      <c r="J752" t="s">
        <v>59</v>
      </c>
      <c r="K752" t="s">
        <v>60</v>
      </c>
      <c r="L752">
        <v>1277960400</v>
      </c>
      <c r="M752" s="9">
        <f t="shared" si="91"/>
        <v>40360.208333333336</v>
      </c>
      <c r="N752" s="14">
        <f t="shared" si="93"/>
        <v>7</v>
      </c>
      <c r="O752" s="14" t="s">
        <v>103</v>
      </c>
      <c r="P752" s="14">
        <f t="shared" si="94"/>
        <v>2010</v>
      </c>
      <c r="Q752">
        <v>1280120400</v>
      </c>
      <c r="R752" s="12">
        <f t="shared" si="99"/>
        <v>40385.208333333336</v>
      </c>
      <c r="S752">
        <f t="shared" si="95"/>
        <v>7</v>
      </c>
      <c r="T752" t="s">
        <v>103</v>
      </c>
      <c r="U752">
        <f t="shared" si="96"/>
        <v>2010</v>
      </c>
      <c r="V752" t="b">
        <v>0</v>
      </c>
      <c r="W752" t="b">
        <v>0</v>
      </c>
      <c r="X752" t="s">
        <v>69</v>
      </c>
      <c r="Y752" t="str" cm="1">
        <f t="array" ref="Y752:Z752">_xlfn.TEXTSPLIT(X752, "/")</f>
        <v>music</v>
      </c>
      <c r="Z752" t="str">
        <v>electric music</v>
      </c>
    </row>
    <row r="753" spans="1:26" ht="15.6" x14ac:dyDescent="0.3">
      <c r="A753">
        <v>751</v>
      </c>
      <c r="B753" t="s">
        <v>1564</v>
      </c>
      <c r="C753" s="3" t="s">
        <v>1565</v>
      </c>
      <c r="D753" s="4">
        <v>3600</v>
      </c>
      <c r="E753" s="4">
        <v>8363</v>
      </c>
      <c r="F753" s="5">
        <f t="shared" si="98"/>
        <v>2.3230555555555554</v>
      </c>
      <c r="G753" t="s">
        <v>36</v>
      </c>
      <c r="H753">
        <v>270</v>
      </c>
      <c r="I753" s="4">
        <f t="shared" si="97"/>
        <v>30.974074074074075</v>
      </c>
      <c r="J753" t="s">
        <v>37</v>
      </c>
      <c r="K753" t="s">
        <v>38</v>
      </c>
      <c r="L753">
        <v>1458190800</v>
      </c>
      <c r="M753" s="9">
        <f t="shared" si="91"/>
        <v>42446.208333333328</v>
      </c>
      <c r="N753" s="14">
        <f t="shared" si="93"/>
        <v>3</v>
      </c>
      <c r="O753" s="14" t="s">
        <v>84</v>
      </c>
      <c r="P753" s="14">
        <f t="shared" si="94"/>
        <v>2016</v>
      </c>
      <c r="Q753">
        <v>1459486800</v>
      </c>
      <c r="R753" s="12">
        <f t="shared" si="99"/>
        <v>42461.208333333328</v>
      </c>
      <c r="S753">
        <f t="shared" si="95"/>
        <v>4</v>
      </c>
      <c r="T753" t="s">
        <v>85</v>
      </c>
      <c r="U753">
        <f t="shared" si="96"/>
        <v>2016</v>
      </c>
      <c r="V753" t="b">
        <v>1</v>
      </c>
      <c r="W753" t="b">
        <v>1</v>
      </c>
      <c r="X753" t="s">
        <v>92</v>
      </c>
      <c r="Y753" t="str" cm="1">
        <f t="array" ref="Y753:Z753">_xlfn.TEXTSPLIT(X753, "/")</f>
        <v>publishing</v>
      </c>
      <c r="Z753" t="str">
        <v>nonfiction</v>
      </c>
    </row>
    <row r="754" spans="1:26" ht="15.6" x14ac:dyDescent="0.3">
      <c r="A754">
        <v>752</v>
      </c>
      <c r="B754" t="s">
        <v>1566</v>
      </c>
      <c r="C754" s="3" t="s">
        <v>1567</v>
      </c>
      <c r="D754" s="4">
        <v>5800</v>
      </c>
      <c r="E754" s="4">
        <v>5362</v>
      </c>
      <c r="F754" s="5">
        <f t="shared" si="98"/>
        <v>0.92448275862068963</v>
      </c>
      <c r="G754" t="s">
        <v>98</v>
      </c>
      <c r="H754">
        <v>114</v>
      </c>
      <c r="I754" s="4">
        <f t="shared" si="97"/>
        <v>47.035087719298247</v>
      </c>
      <c r="J754" t="s">
        <v>37</v>
      </c>
      <c r="K754" t="s">
        <v>38</v>
      </c>
      <c r="L754">
        <v>1280984400</v>
      </c>
      <c r="M754" s="9">
        <f t="shared" si="91"/>
        <v>40395.208333333336</v>
      </c>
      <c r="N754" s="14">
        <f t="shared" si="93"/>
        <v>8</v>
      </c>
      <c r="O754" s="14" t="s">
        <v>39</v>
      </c>
      <c r="P754" s="14">
        <f t="shared" si="94"/>
        <v>2010</v>
      </c>
      <c r="Q754">
        <v>1282539600</v>
      </c>
      <c r="R754" s="12">
        <f t="shared" si="99"/>
        <v>40413.208333333336</v>
      </c>
      <c r="S754">
        <f t="shared" si="95"/>
        <v>8</v>
      </c>
      <c r="T754" t="s">
        <v>39</v>
      </c>
      <c r="U754">
        <f t="shared" si="96"/>
        <v>2010</v>
      </c>
      <c r="V754" t="b">
        <v>0</v>
      </c>
      <c r="W754" t="b">
        <v>1</v>
      </c>
      <c r="X754" t="s">
        <v>52</v>
      </c>
      <c r="Y754" t="str" cm="1">
        <f t="array" ref="Y754:Z754">_xlfn.TEXTSPLIT(X754, "/")</f>
        <v>theater</v>
      </c>
      <c r="Z754" t="str">
        <v>plays</v>
      </c>
    </row>
    <row r="755" spans="1:26" ht="15.6" x14ac:dyDescent="0.3">
      <c r="A755">
        <v>753</v>
      </c>
      <c r="B755" t="s">
        <v>1568</v>
      </c>
      <c r="C755" s="3" t="s">
        <v>1569</v>
      </c>
      <c r="D755" s="4">
        <v>4700</v>
      </c>
      <c r="E755" s="4">
        <v>12065</v>
      </c>
      <c r="F755" s="5">
        <f t="shared" si="98"/>
        <v>2.5670212765957445</v>
      </c>
      <c r="G755" t="s">
        <v>36</v>
      </c>
      <c r="H755">
        <v>137</v>
      </c>
      <c r="I755" s="4">
        <f t="shared" si="97"/>
        <v>88.065693430656935</v>
      </c>
      <c r="J755" t="s">
        <v>37</v>
      </c>
      <c r="K755" t="s">
        <v>38</v>
      </c>
      <c r="L755">
        <v>1274590800</v>
      </c>
      <c r="M755" s="9">
        <f t="shared" si="91"/>
        <v>40321.208333333336</v>
      </c>
      <c r="N755" s="14">
        <f t="shared" si="93"/>
        <v>5</v>
      </c>
      <c r="O755" s="14" t="s">
        <v>114</v>
      </c>
      <c r="P755" s="14">
        <f t="shared" si="94"/>
        <v>2010</v>
      </c>
      <c r="Q755">
        <v>1275886800</v>
      </c>
      <c r="R755" s="12">
        <f t="shared" si="99"/>
        <v>40336.208333333336</v>
      </c>
      <c r="S755">
        <f t="shared" si="95"/>
        <v>6</v>
      </c>
      <c r="T755" t="s">
        <v>80</v>
      </c>
      <c r="U755">
        <f t="shared" si="96"/>
        <v>2010</v>
      </c>
      <c r="V755" t="b">
        <v>0</v>
      </c>
      <c r="W755" t="b">
        <v>0</v>
      </c>
      <c r="X755" t="s">
        <v>148</v>
      </c>
      <c r="Y755" t="str" cm="1">
        <f t="array" ref="Y755:Z755">_xlfn.TEXTSPLIT(X755, "/")</f>
        <v>photography</v>
      </c>
      <c r="Z755" t="str">
        <v>photography books</v>
      </c>
    </row>
    <row r="756" spans="1:26" ht="15.6" x14ac:dyDescent="0.3">
      <c r="A756">
        <v>754</v>
      </c>
      <c r="B756" t="s">
        <v>1570</v>
      </c>
      <c r="C756" s="3" t="s">
        <v>1571</v>
      </c>
      <c r="D756" s="4">
        <v>70400</v>
      </c>
      <c r="E756" s="4">
        <v>118603</v>
      </c>
      <c r="F756" s="5">
        <f t="shared" si="98"/>
        <v>1.6847017045454546</v>
      </c>
      <c r="G756" t="s">
        <v>36</v>
      </c>
      <c r="H756">
        <v>3205</v>
      </c>
      <c r="I756" s="4">
        <f t="shared" si="97"/>
        <v>37.005616224648989</v>
      </c>
      <c r="J756" t="s">
        <v>37</v>
      </c>
      <c r="K756" t="s">
        <v>38</v>
      </c>
      <c r="L756">
        <v>1351400400</v>
      </c>
      <c r="M756" s="9">
        <f t="shared" si="91"/>
        <v>41210.208333333336</v>
      </c>
      <c r="N756" s="14">
        <f t="shared" si="93"/>
        <v>10</v>
      </c>
      <c r="O756" s="14" t="s">
        <v>72</v>
      </c>
      <c r="P756" s="14">
        <f t="shared" si="94"/>
        <v>2012</v>
      </c>
      <c r="Q756">
        <v>1355983200</v>
      </c>
      <c r="R756" s="12">
        <f t="shared" si="99"/>
        <v>41263.25</v>
      </c>
      <c r="S756">
        <f t="shared" si="95"/>
        <v>12</v>
      </c>
      <c r="T756" t="s">
        <v>32</v>
      </c>
      <c r="U756">
        <f t="shared" si="96"/>
        <v>2012</v>
      </c>
      <c r="V756" t="b">
        <v>0</v>
      </c>
      <c r="W756" t="b">
        <v>0</v>
      </c>
      <c r="X756" t="s">
        <v>52</v>
      </c>
      <c r="Y756" t="str" cm="1">
        <f t="array" ref="Y756:Z756">_xlfn.TEXTSPLIT(X756, "/")</f>
        <v>theater</v>
      </c>
      <c r="Z756" t="str">
        <v>plays</v>
      </c>
    </row>
    <row r="757" spans="1:26" ht="15.6" x14ac:dyDescent="0.3">
      <c r="A757">
        <v>755</v>
      </c>
      <c r="B757" t="s">
        <v>1572</v>
      </c>
      <c r="C757" s="3" t="s">
        <v>1573</v>
      </c>
      <c r="D757" s="4">
        <v>4500</v>
      </c>
      <c r="E757" s="4">
        <v>7496</v>
      </c>
      <c r="F757" s="5">
        <f t="shared" si="98"/>
        <v>1.6657777777777778</v>
      </c>
      <c r="G757" t="s">
        <v>36</v>
      </c>
      <c r="H757">
        <v>288</v>
      </c>
      <c r="I757" s="4">
        <f t="shared" si="97"/>
        <v>26.027777777777779</v>
      </c>
      <c r="J757" t="s">
        <v>55</v>
      </c>
      <c r="K757" t="s">
        <v>56</v>
      </c>
      <c r="L757">
        <v>1514354400</v>
      </c>
      <c r="M757" s="9">
        <f t="shared" si="91"/>
        <v>43096.25</v>
      </c>
      <c r="N757" s="14">
        <f t="shared" si="93"/>
        <v>12</v>
      </c>
      <c r="O757" s="14" t="s">
        <v>32</v>
      </c>
      <c r="P757" s="14">
        <f t="shared" si="94"/>
        <v>2017</v>
      </c>
      <c r="Q757">
        <v>1515391200</v>
      </c>
      <c r="R757" s="12">
        <f t="shared" si="99"/>
        <v>43108.25</v>
      </c>
      <c r="S757">
        <f t="shared" si="95"/>
        <v>1</v>
      </c>
      <c r="T757" t="s">
        <v>51</v>
      </c>
      <c r="U757">
        <f t="shared" si="96"/>
        <v>2018</v>
      </c>
      <c r="V757" t="b">
        <v>0</v>
      </c>
      <c r="W757" t="b">
        <v>1</v>
      </c>
      <c r="X757" t="s">
        <v>52</v>
      </c>
      <c r="Y757" t="str" cm="1">
        <f t="array" ref="Y757:Z757">_xlfn.TEXTSPLIT(X757, "/")</f>
        <v>theater</v>
      </c>
      <c r="Z757" t="str">
        <v>plays</v>
      </c>
    </row>
    <row r="758" spans="1:26" ht="31.2" x14ac:dyDescent="0.3">
      <c r="A758">
        <v>756</v>
      </c>
      <c r="B758" t="s">
        <v>1574</v>
      </c>
      <c r="C758" s="3" t="s">
        <v>1575</v>
      </c>
      <c r="D758" s="4">
        <v>1300</v>
      </c>
      <c r="E758" s="4">
        <v>10037</v>
      </c>
      <c r="F758" s="5">
        <f t="shared" si="98"/>
        <v>7.7207692307692311</v>
      </c>
      <c r="G758" t="s">
        <v>36</v>
      </c>
      <c r="H758">
        <v>148</v>
      </c>
      <c r="I758" s="4">
        <f t="shared" si="97"/>
        <v>67.817567567567565</v>
      </c>
      <c r="J758" t="s">
        <v>37</v>
      </c>
      <c r="K758" t="s">
        <v>38</v>
      </c>
      <c r="L758">
        <v>1421733600</v>
      </c>
      <c r="M758" s="9">
        <f t="shared" si="91"/>
        <v>42024.25</v>
      </c>
      <c r="N758" s="14">
        <f t="shared" si="93"/>
        <v>1</v>
      </c>
      <c r="O758" s="14" t="s">
        <v>51</v>
      </c>
      <c r="P758" s="14">
        <f t="shared" si="94"/>
        <v>2015</v>
      </c>
      <c r="Q758">
        <v>1422252000</v>
      </c>
      <c r="R758" s="12">
        <f t="shared" si="99"/>
        <v>42030.25</v>
      </c>
      <c r="S758">
        <f t="shared" si="95"/>
        <v>1</v>
      </c>
      <c r="T758" t="s">
        <v>51</v>
      </c>
      <c r="U758">
        <f t="shared" si="96"/>
        <v>2015</v>
      </c>
      <c r="V758" t="b">
        <v>0</v>
      </c>
      <c r="W758" t="b">
        <v>0</v>
      </c>
      <c r="X758" t="s">
        <v>52</v>
      </c>
      <c r="Y758" t="str" cm="1">
        <f t="array" ref="Y758:Z758">_xlfn.TEXTSPLIT(X758, "/")</f>
        <v>theater</v>
      </c>
      <c r="Z758" t="str">
        <v>plays</v>
      </c>
    </row>
    <row r="759" spans="1:26" ht="15.6" x14ac:dyDescent="0.3">
      <c r="A759">
        <v>757</v>
      </c>
      <c r="B759" t="s">
        <v>1576</v>
      </c>
      <c r="C759" s="3" t="s">
        <v>1577</v>
      </c>
      <c r="D759" s="4">
        <v>1400</v>
      </c>
      <c r="E759" s="4">
        <v>5696</v>
      </c>
      <c r="F759" s="5">
        <f t="shared" si="98"/>
        <v>4.0685714285714285</v>
      </c>
      <c r="G759" t="s">
        <v>36</v>
      </c>
      <c r="H759">
        <v>114</v>
      </c>
      <c r="I759" s="4">
        <f t="shared" si="97"/>
        <v>49.964912280701753</v>
      </c>
      <c r="J759" t="s">
        <v>37</v>
      </c>
      <c r="K759" t="s">
        <v>38</v>
      </c>
      <c r="L759">
        <v>1305176400</v>
      </c>
      <c r="M759" s="9">
        <f t="shared" si="91"/>
        <v>40675.208333333336</v>
      </c>
      <c r="N759" s="14">
        <f t="shared" si="93"/>
        <v>5</v>
      </c>
      <c r="O759" s="14" t="s">
        <v>114</v>
      </c>
      <c r="P759" s="14">
        <f t="shared" si="94"/>
        <v>2011</v>
      </c>
      <c r="Q759">
        <v>1305522000</v>
      </c>
      <c r="R759" s="12">
        <f t="shared" si="99"/>
        <v>40679.208333333336</v>
      </c>
      <c r="S759">
        <f t="shared" si="95"/>
        <v>5</v>
      </c>
      <c r="T759" t="s">
        <v>114</v>
      </c>
      <c r="U759">
        <f t="shared" si="96"/>
        <v>2011</v>
      </c>
      <c r="V759" t="b">
        <v>0</v>
      </c>
      <c r="W759" t="b">
        <v>0</v>
      </c>
      <c r="X759" t="s">
        <v>73</v>
      </c>
      <c r="Y759" t="str" cm="1">
        <f t="array" ref="Y759:Z759">_xlfn.TEXTSPLIT(X759, "/")</f>
        <v>film &amp; video</v>
      </c>
      <c r="Z759" t="str">
        <v>drama</v>
      </c>
    </row>
    <row r="760" spans="1:26" ht="15.6" x14ac:dyDescent="0.3">
      <c r="A760">
        <v>758</v>
      </c>
      <c r="B760" t="s">
        <v>1578</v>
      </c>
      <c r="C760" s="3" t="s">
        <v>1579</v>
      </c>
      <c r="D760" s="4">
        <v>29600</v>
      </c>
      <c r="E760" s="4">
        <v>167005</v>
      </c>
      <c r="F760" s="5">
        <f t="shared" si="98"/>
        <v>5.6420608108108112</v>
      </c>
      <c r="G760" t="s">
        <v>36</v>
      </c>
      <c r="H760">
        <v>1518</v>
      </c>
      <c r="I760" s="4">
        <f t="shared" si="97"/>
        <v>110.01646903820817</v>
      </c>
      <c r="J760" t="s">
        <v>29</v>
      </c>
      <c r="K760" t="s">
        <v>30</v>
      </c>
      <c r="L760">
        <v>1414126800</v>
      </c>
      <c r="M760" s="9">
        <f t="shared" si="91"/>
        <v>41936.208333333336</v>
      </c>
      <c r="N760" s="14">
        <f t="shared" si="93"/>
        <v>10</v>
      </c>
      <c r="O760" s="14" t="s">
        <v>72</v>
      </c>
      <c r="P760" s="14">
        <f t="shared" si="94"/>
        <v>2014</v>
      </c>
      <c r="Q760">
        <v>1414904400</v>
      </c>
      <c r="R760" s="12">
        <f t="shared" si="99"/>
        <v>41945.208333333336</v>
      </c>
      <c r="S760">
        <f t="shared" si="95"/>
        <v>11</v>
      </c>
      <c r="T760" t="s">
        <v>31</v>
      </c>
      <c r="U760">
        <f t="shared" si="96"/>
        <v>2014</v>
      </c>
      <c r="V760" t="b">
        <v>0</v>
      </c>
      <c r="W760" t="b">
        <v>0</v>
      </c>
      <c r="X760" t="s">
        <v>40</v>
      </c>
      <c r="Y760" t="str" cm="1">
        <f t="array" ref="Y760:Z760">_xlfn.TEXTSPLIT(X760, "/")</f>
        <v>music</v>
      </c>
      <c r="Z760" t="str">
        <v>rock</v>
      </c>
    </row>
    <row r="761" spans="1:26" ht="31.2" x14ac:dyDescent="0.3">
      <c r="A761">
        <v>759</v>
      </c>
      <c r="B761" t="s">
        <v>1580</v>
      </c>
      <c r="C761" s="3" t="s">
        <v>1581</v>
      </c>
      <c r="D761" s="4">
        <v>167500</v>
      </c>
      <c r="E761" s="4">
        <v>114615</v>
      </c>
      <c r="F761" s="5">
        <f t="shared" si="98"/>
        <v>0.6842686567164179</v>
      </c>
      <c r="G761" t="s">
        <v>28</v>
      </c>
      <c r="H761">
        <v>1274</v>
      </c>
      <c r="I761" s="4">
        <f t="shared" si="97"/>
        <v>89.964678178963894</v>
      </c>
      <c r="J761" t="s">
        <v>37</v>
      </c>
      <c r="K761" t="s">
        <v>38</v>
      </c>
      <c r="L761">
        <v>1517810400</v>
      </c>
      <c r="M761" s="9">
        <f t="shared" si="91"/>
        <v>43136.25</v>
      </c>
      <c r="N761" s="14">
        <f t="shared" si="93"/>
        <v>2</v>
      </c>
      <c r="O761" s="14" t="s">
        <v>91</v>
      </c>
      <c r="P761" s="14">
        <f t="shared" si="94"/>
        <v>2018</v>
      </c>
      <c r="Q761">
        <v>1520402400</v>
      </c>
      <c r="R761" s="12">
        <f t="shared" si="99"/>
        <v>43166.25</v>
      </c>
      <c r="S761">
        <f t="shared" si="95"/>
        <v>3</v>
      </c>
      <c r="T761" t="s">
        <v>84</v>
      </c>
      <c r="U761">
        <f t="shared" si="96"/>
        <v>2018</v>
      </c>
      <c r="V761" t="b">
        <v>0</v>
      </c>
      <c r="W761" t="b">
        <v>0</v>
      </c>
      <c r="X761" t="s">
        <v>69</v>
      </c>
      <c r="Y761" t="str" cm="1">
        <f t="array" ref="Y761:Z761">_xlfn.TEXTSPLIT(X761, "/")</f>
        <v>music</v>
      </c>
      <c r="Z761" t="str">
        <v>electric music</v>
      </c>
    </row>
    <row r="762" spans="1:26" ht="15.6" x14ac:dyDescent="0.3">
      <c r="A762">
        <v>760</v>
      </c>
      <c r="B762" t="s">
        <v>1582</v>
      </c>
      <c r="C762" s="3" t="s">
        <v>1583</v>
      </c>
      <c r="D762" s="4">
        <v>48300</v>
      </c>
      <c r="E762" s="4">
        <v>16592</v>
      </c>
      <c r="F762" s="5">
        <f t="shared" si="98"/>
        <v>0.34351966873706002</v>
      </c>
      <c r="G762" t="s">
        <v>28</v>
      </c>
      <c r="H762">
        <v>210</v>
      </c>
      <c r="I762" s="4">
        <f t="shared" si="97"/>
        <v>79.009523809523813</v>
      </c>
      <c r="J762" t="s">
        <v>133</v>
      </c>
      <c r="K762" t="s">
        <v>134</v>
      </c>
      <c r="L762">
        <v>1564635600</v>
      </c>
      <c r="M762" s="9">
        <f t="shared" si="91"/>
        <v>43678.208333333328</v>
      </c>
      <c r="N762" s="14">
        <f t="shared" si="93"/>
        <v>8</v>
      </c>
      <c r="O762" s="14" t="s">
        <v>39</v>
      </c>
      <c r="P762" s="14">
        <f t="shared" si="94"/>
        <v>2019</v>
      </c>
      <c r="Q762">
        <v>1567141200</v>
      </c>
      <c r="R762" s="12">
        <f t="shared" si="99"/>
        <v>43707.208333333328</v>
      </c>
      <c r="S762">
        <f t="shared" si="95"/>
        <v>8</v>
      </c>
      <c r="T762" t="s">
        <v>39</v>
      </c>
      <c r="U762">
        <f t="shared" si="96"/>
        <v>2019</v>
      </c>
      <c r="V762" t="b">
        <v>0</v>
      </c>
      <c r="W762" t="b">
        <v>1</v>
      </c>
      <c r="X762" t="s">
        <v>115</v>
      </c>
      <c r="Y762" t="str" cm="1">
        <f t="array" ref="Y762:Z762">_xlfn.TEXTSPLIT(X762, "/")</f>
        <v>games</v>
      </c>
      <c r="Z762" t="str">
        <v>video games</v>
      </c>
    </row>
    <row r="763" spans="1:26" ht="15.6" x14ac:dyDescent="0.3">
      <c r="A763">
        <v>761</v>
      </c>
      <c r="B763" t="s">
        <v>1584</v>
      </c>
      <c r="C763" s="3" t="s">
        <v>1585</v>
      </c>
      <c r="D763" s="4">
        <v>2200</v>
      </c>
      <c r="E763" s="4">
        <v>14420</v>
      </c>
      <c r="F763" s="5">
        <f t="shared" si="98"/>
        <v>6.5545454545454547</v>
      </c>
      <c r="G763" t="s">
        <v>36</v>
      </c>
      <c r="H763">
        <v>166</v>
      </c>
      <c r="I763" s="4">
        <f t="shared" si="97"/>
        <v>86.867469879518069</v>
      </c>
      <c r="J763" t="s">
        <v>37</v>
      </c>
      <c r="K763" t="s">
        <v>38</v>
      </c>
      <c r="L763">
        <v>1500699600</v>
      </c>
      <c r="M763" s="9">
        <f t="shared" si="91"/>
        <v>42938.208333333328</v>
      </c>
      <c r="N763" s="14">
        <f t="shared" si="93"/>
        <v>7</v>
      </c>
      <c r="O763" s="14" t="s">
        <v>103</v>
      </c>
      <c r="P763" s="14">
        <f t="shared" si="94"/>
        <v>2017</v>
      </c>
      <c r="Q763">
        <v>1501131600</v>
      </c>
      <c r="R763" s="12">
        <f t="shared" si="99"/>
        <v>42943.208333333328</v>
      </c>
      <c r="S763">
        <f t="shared" si="95"/>
        <v>7</v>
      </c>
      <c r="T763" t="s">
        <v>103</v>
      </c>
      <c r="U763">
        <f t="shared" si="96"/>
        <v>2017</v>
      </c>
      <c r="V763" t="b">
        <v>0</v>
      </c>
      <c r="W763" t="b">
        <v>0</v>
      </c>
      <c r="X763" t="s">
        <v>40</v>
      </c>
      <c r="Y763" t="str" cm="1">
        <f t="array" ref="Y763:Z763">_xlfn.TEXTSPLIT(X763, "/")</f>
        <v>music</v>
      </c>
      <c r="Z763" t="str">
        <v>rock</v>
      </c>
    </row>
    <row r="764" spans="1:26" ht="15.6" x14ac:dyDescent="0.3">
      <c r="A764">
        <v>762</v>
      </c>
      <c r="B764" t="s">
        <v>694</v>
      </c>
      <c r="C764" s="3" t="s">
        <v>1586</v>
      </c>
      <c r="D764" s="4">
        <v>3500</v>
      </c>
      <c r="E764" s="4">
        <v>6204</v>
      </c>
      <c r="F764" s="5">
        <f t="shared" si="98"/>
        <v>1.7725714285714285</v>
      </c>
      <c r="G764" t="s">
        <v>36</v>
      </c>
      <c r="H764">
        <v>100</v>
      </c>
      <c r="I764" s="4">
        <f t="shared" si="97"/>
        <v>62.04</v>
      </c>
      <c r="J764" t="s">
        <v>43</v>
      </c>
      <c r="K764" t="s">
        <v>44</v>
      </c>
      <c r="L764">
        <v>1354082400</v>
      </c>
      <c r="M764" s="9">
        <f t="shared" si="91"/>
        <v>41241.25</v>
      </c>
      <c r="N764" s="14">
        <f t="shared" si="93"/>
        <v>11</v>
      </c>
      <c r="O764" s="14" t="s">
        <v>31</v>
      </c>
      <c r="P764" s="14">
        <f t="shared" si="94"/>
        <v>2012</v>
      </c>
      <c r="Q764">
        <v>1355032800</v>
      </c>
      <c r="R764" s="12">
        <f t="shared" si="99"/>
        <v>41252.25</v>
      </c>
      <c r="S764">
        <f t="shared" si="95"/>
        <v>12</v>
      </c>
      <c r="T764" t="s">
        <v>32</v>
      </c>
      <c r="U764">
        <f t="shared" si="96"/>
        <v>2012</v>
      </c>
      <c r="V764" t="b">
        <v>0</v>
      </c>
      <c r="W764" t="b">
        <v>0</v>
      </c>
      <c r="X764" t="s">
        <v>185</v>
      </c>
      <c r="Y764" t="str" cm="1">
        <f t="array" ref="Y764:Z764">_xlfn.TEXTSPLIT(X764, "/")</f>
        <v>music</v>
      </c>
      <c r="Z764" t="str">
        <v>jazz</v>
      </c>
    </row>
    <row r="765" spans="1:26" ht="15.6" x14ac:dyDescent="0.3">
      <c r="A765">
        <v>763</v>
      </c>
      <c r="B765" t="s">
        <v>1587</v>
      </c>
      <c r="C765" s="3" t="s">
        <v>1588</v>
      </c>
      <c r="D765" s="4">
        <v>5600</v>
      </c>
      <c r="E765" s="4">
        <v>6338</v>
      </c>
      <c r="F765" s="5">
        <f t="shared" si="98"/>
        <v>1.1317857142857144</v>
      </c>
      <c r="G765" t="s">
        <v>36</v>
      </c>
      <c r="H765">
        <v>235</v>
      </c>
      <c r="I765" s="4">
        <f t="shared" si="97"/>
        <v>26.970212765957445</v>
      </c>
      <c r="J765" t="s">
        <v>37</v>
      </c>
      <c r="K765" t="s">
        <v>38</v>
      </c>
      <c r="L765">
        <v>1336453200</v>
      </c>
      <c r="M765" s="9">
        <f t="shared" si="91"/>
        <v>41037.208333333336</v>
      </c>
      <c r="N765" s="14">
        <f t="shared" si="93"/>
        <v>5</v>
      </c>
      <c r="O765" s="14" t="s">
        <v>114</v>
      </c>
      <c r="P765" s="14">
        <f t="shared" si="94"/>
        <v>2012</v>
      </c>
      <c r="Q765">
        <v>1339477200</v>
      </c>
      <c r="R765" s="12">
        <f t="shared" si="99"/>
        <v>41072.208333333336</v>
      </c>
      <c r="S765">
        <f t="shared" si="95"/>
        <v>6</v>
      </c>
      <c r="T765" t="s">
        <v>80</v>
      </c>
      <c r="U765">
        <f t="shared" si="96"/>
        <v>2012</v>
      </c>
      <c r="V765" t="b">
        <v>0</v>
      </c>
      <c r="W765" t="b">
        <v>1</v>
      </c>
      <c r="X765" t="s">
        <v>52</v>
      </c>
      <c r="Y765" t="str" cm="1">
        <f t="array" ref="Y765:Z765">_xlfn.TEXTSPLIT(X765, "/")</f>
        <v>theater</v>
      </c>
      <c r="Z765" t="str">
        <v>plays</v>
      </c>
    </row>
    <row r="766" spans="1:26" ht="31.2" x14ac:dyDescent="0.3">
      <c r="A766">
        <v>764</v>
      </c>
      <c r="B766" t="s">
        <v>1589</v>
      </c>
      <c r="C766" s="3" t="s">
        <v>1590</v>
      </c>
      <c r="D766" s="4">
        <v>1100</v>
      </c>
      <c r="E766" s="4">
        <v>8010</v>
      </c>
      <c r="F766" s="5">
        <f t="shared" si="98"/>
        <v>7.2818181818181822</v>
      </c>
      <c r="G766" t="s">
        <v>36</v>
      </c>
      <c r="H766">
        <v>148</v>
      </c>
      <c r="I766" s="4">
        <f t="shared" si="97"/>
        <v>54.121621621621621</v>
      </c>
      <c r="J766" t="s">
        <v>37</v>
      </c>
      <c r="K766" t="s">
        <v>38</v>
      </c>
      <c r="L766">
        <v>1305262800</v>
      </c>
      <c r="M766" s="9">
        <f t="shared" si="91"/>
        <v>40676.208333333336</v>
      </c>
      <c r="N766" s="14">
        <f t="shared" si="93"/>
        <v>5</v>
      </c>
      <c r="O766" s="14" t="s">
        <v>114</v>
      </c>
      <c r="P766" s="14">
        <f t="shared" si="94"/>
        <v>2011</v>
      </c>
      <c r="Q766">
        <v>1305954000</v>
      </c>
      <c r="R766" s="12">
        <f t="shared" si="99"/>
        <v>40684.208333333336</v>
      </c>
      <c r="S766">
        <f t="shared" si="95"/>
        <v>5</v>
      </c>
      <c r="T766" t="s">
        <v>114</v>
      </c>
      <c r="U766">
        <f t="shared" si="96"/>
        <v>2011</v>
      </c>
      <c r="V766" t="b">
        <v>0</v>
      </c>
      <c r="W766" t="b">
        <v>0</v>
      </c>
      <c r="X766" t="s">
        <v>40</v>
      </c>
      <c r="Y766" t="str" cm="1">
        <f t="array" ref="Y766:Z766">_xlfn.TEXTSPLIT(X766, "/")</f>
        <v>music</v>
      </c>
      <c r="Z766" t="str">
        <v>rock</v>
      </c>
    </row>
    <row r="767" spans="1:26" ht="15.6" x14ac:dyDescent="0.3">
      <c r="A767">
        <v>765</v>
      </c>
      <c r="B767" t="s">
        <v>1591</v>
      </c>
      <c r="C767" s="3" t="s">
        <v>1592</v>
      </c>
      <c r="D767" s="4">
        <v>3900</v>
      </c>
      <c r="E767" s="4">
        <v>8125</v>
      </c>
      <c r="F767" s="5">
        <f t="shared" si="98"/>
        <v>2.0833333333333335</v>
      </c>
      <c r="G767" t="s">
        <v>36</v>
      </c>
      <c r="H767">
        <v>198</v>
      </c>
      <c r="I767" s="4">
        <f t="shared" si="97"/>
        <v>41.035353535353536</v>
      </c>
      <c r="J767" t="s">
        <v>37</v>
      </c>
      <c r="K767" t="s">
        <v>38</v>
      </c>
      <c r="L767">
        <v>1492232400</v>
      </c>
      <c r="M767" s="9">
        <f t="shared" ref="M767:M777" si="100">(((L767/60)/60)/24)+DATE(1970,1,1)</f>
        <v>42840.208333333328</v>
      </c>
      <c r="N767" s="14">
        <f t="shared" si="93"/>
        <v>4</v>
      </c>
      <c r="O767" s="14" t="s">
        <v>85</v>
      </c>
      <c r="P767" s="14">
        <f t="shared" si="94"/>
        <v>2017</v>
      </c>
      <c r="Q767">
        <v>1494392400</v>
      </c>
      <c r="R767" s="12">
        <f t="shared" si="99"/>
        <v>42865.208333333328</v>
      </c>
      <c r="S767">
        <f t="shared" si="95"/>
        <v>5</v>
      </c>
      <c r="T767" t="s">
        <v>114</v>
      </c>
      <c r="U767">
        <f t="shared" si="96"/>
        <v>2017</v>
      </c>
      <c r="V767" t="b">
        <v>1</v>
      </c>
      <c r="W767" t="b">
        <v>1</v>
      </c>
      <c r="X767" t="s">
        <v>81</v>
      </c>
      <c r="Y767" t="str" cm="1">
        <f t="array" ref="Y767:Z767">_xlfn.TEXTSPLIT(X767, "/")</f>
        <v>music</v>
      </c>
      <c r="Z767" t="str">
        <v>indie rock</v>
      </c>
    </row>
    <row r="768" spans="1:26" ht="31.2" x14ac:dyDescent="0.3">
      <c r="A768">
        <v>766</v>
      </c>
      <c r="B768" t="s">
        <v>1593</v>
      </c>
      <c r="C768" s="3" t="s">
        <v>1594</v>
      </c>
      <c r="D768" s="4">
        <v>43800</v>
      </c>
      <c r="E768" s="4">
        <v>13653</v>
      </c>
      <c r="F768" s="5">
        <f t="shared" si="98"/>
        <v>0.31171232876712329</v>
      </c>
      <c r="G768" t="s">
        <v>28</v>
      </c>
      <c r="H768">
        <v>248</v>
      </c>
      <c r="I768" s="4">
        <f t="shared" si="97"/>
        <v>55.052419354838712</v>
      </c>
      <c r="J768" t="s">
        <v>43</v>
      </c>
      <c r="K768" t="s">
        <v>44</v>
      </c>
      <c r="L768">
        <v>1537333200</v>
      </c>
      <c r="M768" s="9">
        <f t="shared" si="100"/>
        <v>43362.208333333328</v>
      </c>
      <c r="N768" s="14">
        <f t="shared" si="93"/>
        <v>9</v>
      </c>
      <c r="O768" s="14" t="s">
        <v>48</v>
      </c>
      <c r="P768" s="14">
        <f t="shared" si="94"/>
        <v>2018</v>
      </c>
      <c r="Q768">
        <v>1537419600</v>
      </c>
      <c r="R768" s="12">
        <f t="shared" si="99"/>
        <v>43363.208333333328</v>
      </c>
      <c r="S768">
        <f t="shared" si="95"/>
        <v>9</v>
      </c>
      <c r="T768" t="s">
        <v>48</v>
      </c>
      <c r="U768">
        <f t="shared" si="96"/>
        <v>2018</v>
      </c>
      <c r="V768" t="b">
        <v>0</v>
      </c>
      <c r="W768" t="b">
        <v>0</v>
      </c>
      <c r="X768" t="s">
        <v>500</v>
      </c>
      <c r="Y768" t="str" cm="1">
        <f t="array" ref="Y768:Z768">_xlfn.TEXTSPLIT(X768, "/")</f>
        <v>film &amp; video</v>
      </c>
      <c r="Z768" t="str">
        <v>science fiction</v>
      </c>
    </row>
    <row r="769" spans="1:26" ht="15.6" x14ac:dyDescent="0.3">
      <c r="A769">
        <v>767</v>
      </c>
      <c r="B769" t="s">
        <v>1595</v>
      </c>
      <c r="C769" s="3" t="s">
        <v>1596</v>
      </c>
      <c r="D769" s="4">
        <v>97200</v>
      </c>
      <c r="E769" s="4">
        <v>55372</v>
      </c>
      <c r="F769" s="5">
        <f t="shared" si="98"/>
        <v>0.56967078189300413</v>
      </c>
      <c r="G769" t="s">
        <v>28</v>
      </c>
      <c r="H769">
        <v>513</v>
      </c>
      <c r="I769" s="4">
        <f t="shared" si="97"/>
        <v>107.93762183235867</v>
      </c>
      <c r="J769" t="s">
        <v>37</v>
      </c>
      <c r="K769" t="s">
        <v>38</v>
      </c>
      <c r="L769">
        <v>1444107600</v>
      </c>
      <c r="M769" s="9">
        <f t="shared" si="100"/>
        <v>42283.208333333328</v>
      </c>
      <c r="N769" s="14">
        <f t="shared" si="93"/>
        <v>10</v>
      </c>
      <c r="O769" s="14" t="s">
        <v>72</v>
      </c>
      <c r="P769" s="14">
        <f t="shared" si="94"/>
        <v>2015</v>
      </c>
      <c r="Q769">
        <v>1447999200</v>
      </c>
      <c r="R769" s="12">
        <f t="shared" si="99"/>
        <v>42328.25</v>
      </c>
      <c r="S769">
        <f t="shared" si="95"/>
        <v>11</v>
      </c>
      <c r="T769" t="s">
        <v>31</v>
      </c>
      <c r="U769">
        <f t="shared" si="96"/>
        <v>2015</v>
      </c>
      <c r="V769" t="b">
        <v>0</v>
      </c>
      <c r="W769" t="b">
        <v>0</v>
      </c>
      <c r="X769" t="s">
        <v>232</v>
      </c>
      <c r="Y769" t="str" cm="1">
        <f t="array" ref="Y769:Z769">_xlfn.TEXTSPLIT(X769, "/")</f>
        <v>publishing</v>
      </c>
      <c r="Z769" t="str">
        <v>translations</v>
      </c>
    </row>
    <row r="770" spans="1:26" ht="15.6" x14ac:dyDescent="0.3">
      <c r="A770">
        <v>768</v>
      </c>
      <c r="B770" t="s">
        <v>1597</v>
      </c>
      <c r="C770" s="3" t="s">
        <v>1598</v>
      </c>
      <c r="D770" s="4">
        <v>4800</v>
      </c>
      <c r="E770" s="4">
        <v>11088</v>
      </c>
      <c r="F770" s="5">
        <f t="shared" si="98"/>
        <v>2.31</v>
      </c>
      <c r="G770" t="s">
        <v>36</v>
      </c>
      <c r="H770">
        <v>150</v>
      </c>
      <c r="I770" s="4">
        <f t="shared" si="97"/>
        <v>73.92</v>
      </c>
      <c r="J770" t="s">
        <v>37</v>
      </c>
      <c r="K770" t="s">
        <v>38</v>
      </c>
      <c r="L770">
        <v>1386741600</v>
      </c>
      <c r="M770" s="9">
        <f t="shared" si="100"/>
        <v>41619.25</v>
      </c>
      <c r="N770" s="14">
        <f t="shared" si="93"/>
        <v>12</v>
      </c>
      <c r="O770" s="14" t="s">
        <v>32</v>
      </c>
      <c r="P770" s="14">
        <f t="shared" si="94"/>
        <v>2013</v>
      </c>
      <c r="Q770">
        <v>1388037600</v>
      </c>
      <c r="R770" s="12">
        <f t="shared" si="99"/>
        <v>41634.25</v>
      </c>
      <c r="S770">
        <f t="shared" si="95"/>
        <v>12</v>
      </c>
      <c r="T770" t="s">
        <v>32</v>
      </c>
      <c r="U770">
        <f t="shared" si="96"/>
        <v>2013</v>
      </c>
      <c r="V770" t="b">
        <v>0</v>
      </c>
      <c r="W770" t="b">
        <v>0</v>
      </c>
      <c r="X770" t="s">
        <v>52</v>
      </c>
      <c r="Y770" t="str" cm="1">
        <f t="array" ref="Y770:Z770">_xlfn.TEXTSPLIT(X770, "/")</f>
        <v>theater</v>
      </c>
      <c r="Z770" t="str">
        <v>plays</v>
      </c>
    </row>
    <row r="771" spans="1:26" ht="15.6" x14ac:dyDescent="0.3">
      <c r="A771">
        <v>769</v>
      </c>
      <c r="B771" t="s">
        <v>1599</v>
      </c>
      <c r="C771" s="3" t="s">
        <v>1600</v>
      </c>
      <c r="D771" s="4">
        <v>125600</v>
      </c>
      <c r="E771" s="4">
        <v>109106</v>
      </c>
      <c r="F771" s="5">
        <f t="shared" si="98"/>
        <v>0.86867834394904464</v>
      </c>
      <c r="G771" t="s">
        <v>28</v>
      </c>
      <c r="H771">
        <v>3410</v>
      </c>
      <c r="I771" s="4">
        <f t="shared" si="97"/>
        <v>31.995894428152493</v>
      </c>
      <c r="J771" t="s">
        <v>37</v>
      </c>
      <c r="K771" t="s">
        <v>38</v>
      </c>
      <c r="L771">
        <v>1376542800</v>
      </c>
      <c r="M771" s="9">
        <f t="shared" si="100"/>
        <v>41501.208333333336</v>
      </c>
      <c r="N771" s="14">
        <f t="shared" ref="N771:N834" si="101">MONTH(M771)</f>
        <v>8</v>
      </c>
      <c r="O771" s="14" t="s">
        <v>39</v>
      </c>
      <c r="P771" s="14">
        <f t="shared" ref="P771:P834" si="102">YEAR(M771)</f>
        <v>2013</v>
      </c>
      <c r="Q771">
        <v>1378789200</v>
      </c>
      <c r="R771" s="12">
        <f t="shared" si="99"/>
        <v>41527.208333333336</v>
      </c>
      <c r="S771">
        <f t="shared" ref="S771:S834" si="103">MONTH(R771)</f>
        <v>9</v>
      </c>
      <c r="T771" t="s">
        <v>48</v>
      </c>
      <c r="U771">
        <f t="shared" ref="U771:U834" si="104">YEAR(R771)</f>
        <v>2013</v>
      </c>
      <c r="V771" t="b">
        <v>0</v>
      </c>
      <c r="W771" t="b">
        <v>0</v>
      </c>
      <c r="X771" t="s">
        <v>115</v>
      </c>
      <c r="Y771" t="str" cm="1">
        <f t="array" ref="Y771:Z771">_xlfn.TEXTSPLIT(X771, "/")</f>
        <v>games</v>
      </c>
      <c r="Z771" t="str">
        <v>video games</v>
      </c>
    </row>
    <row r="772" spans="1:26" ht="31.2" x14ac:dyDescent="0.3">
      <c r="A772">
        <v>770</v>
      </c>
      <c r="B772" t="s">
        <v>1601</v>
      </c>
      <c r="C772" s="3" t="s">
        <v>1602</v>
      </c>
      <c r="D772" s="4">
        <v>4300</v>
      </c>
      <c r="E772" s="4">
        <v>11642</v>
      </c>
      <c r="F772" s="5">
        <f t="shared" si="98"/>
        <v>2.7074418604651163</v>
      </c>
      <c r="G772" t="s">
        <v>36</v>
      </c>
      <c r="H772">
        <v>216</v>
      </c>
      <c r="I772" s="4">
        <f t="shared" si="97"/>
        <v>53.898148148148145</v>
      </c>
      <c r="J772" t="s">
        <v>133</v>
      </c>
      <c r="K772" t="s">
        <v>134</v>
      </c>
      <c r="L772">
        <v>1397451600</v>
      </c>
      <c r="M772" s="9">
        <f t="shared" si="100"/>
        <v>41743.208333333336</v>
      </c>
      <c r="N772" s="14">
        <f t="shared" si="101"/>
        <v>4</v>
      </c>
      <c r="O772" s="14" t="s">
        <v>85</v>
      </c>
      <c r="P772" s="14">
        <f t="shared" si="102"/>
        <v>2014</v>
      </c>
      <c r="Q772">
        <v>1398056400</v>
      </c>
      <c r="R772" s="12">
        <f t="shared" si="99"/>
        <v>41750.208333333336</v>
      </c>
      <c r="S772">
        <f t="shared" si="103"/>
        <v>4</v>
      </c>
      <c r="T772" t="s">
        <v>85</v>
      </c>
      <c r="U772">
        <f t="shared" si="104"/>
        <v>2014</v>
      </c>
      <c r="V772" t="b">
        <v>0</v>
      </c>
      <c r="W772" t="b">
        <v>1</v>
      </c>
      <c r="X772" t="s">
        <v>52</v>
      </c>
      <c r="Y772" t="str" cm="1">
        <f t="array" ref="Y772:Z772">_xlfn.TEXTSPLIT(X772, "/")</f>
        <v>theater</v>
      </c>
      <c r="Z772" t="str">
        <v>plays</v>
      </c>
    </row>
    <row r="773" spans="1:26" ht="15.6" x14ac:dyDescent="0.3">
      <c r="A773">
        <v>771</v>
      </c>
      <c r="B773" t="s">
        <v>1603</v>
      </c>
      <c r="C773" s="3" t="s">
        <v>1604</v>
      </c>
      <c r="D773" s="4">
        <v>5600</v>
      </c>
      <c r="E773" s="4">
        <v>2769</v>
      </c>
      <c r="F773" s="5">
        <f t="shared" si="98"/>
        <v>0.49446428571428569</v>
      </c>
      <c r="G773" t="s">
        <v>98</v>
      </c>
      <c r="H773">
        <v>26</v>
      </c>
      <c r="I773" s="4">
        <f t="shared" si="97"/>
        <v>106.5</v>
      </c>
      <c r="J773" t="s">
        <v>37</v>
      </c>
      <c r="K773" t="s">
        <v>38</v>
      </c>
      <c r="L773">
        <v>1548482400</v>
      </c>
      <c r="M773" s="9">
        <f t="shared" si="100"/>
        <v>43491.25</v>
      </c>
      <c r="N773" s="14">
        <f t="shared" si="101"/>
        <v>1</v>
      </c>
      <c r="O773" s="14" t="s">
        <v>51</v>
      </c>
      <c r="P773" s="14">
        <f t="shared" si="102"/>
        <v>2019</v>
      </c>
      <c r="Q773">
        <v>1550815200</v>
      </c>
      <c r="R773" s="12">
        <f t="shared" si="99"/>
        <v>43518.25</v>
      </c>
      <c r="S773">
        <f t="shared" si="103"/>
        <v>2</v>
      </c>
      <c r="T773" t="s">
        <v>91</v>
      </c>
      <c r="U773">
        <f t="shared" si="104"/>
        <v>2019</v>
      </c>
      <c r="V773" t="b">
        <v>0</v>
      </c>
      <c r="W773" t="b">
        <v>0</v>
      </c>
      <c r="X773" t="s">
        <v>52</v>
      </c>
      <c r="Y773" t="str" cm="1">
        <f t="array" ref="Y773:Z773">_xlfn.TEXTSPLIT(X773, "/")</f>
        <v>theater</v>
      </c>
      <c r="Z773" t="str">
        <v>plays</v>
      </c>
    </row>
    <row r="774" spans="1:26" ht="15.6" x14ac:dyDescent="0.3">
      <c r="A774">
        <v>772</v>
      </c>
      <c r="B774" t="s">
        <v>1605</v>
      </c>
      <c r="C774" s="3" t="s">
        <v>1606</v>
      </c>
      <c r="D774" s="4">
        <v>149600</v>
      </c>
      <c r="E774" s="4">
        <v>169586</v>
      </c>
      <c r="F774" s="5">
        <f t="shared" si="98"/>
        <v>1.1335962566844919</v>
      </c>
      <c r="G774" t="s">
        <v>36</v>
      </c>
      <c r="H774">
        <v>5139</v>
      </c>
      <c r="I774" s="4">
        <f t="shared" si="97"/>
        <v>32.999805409612762</v>
      </c>
      <c r="J774" t="s">
        <v>37</v>
      </c>
      <c r="K774" t="s">
        <v>38</v>
      </c>
      <c r="L774">
        <v>1549692000</v>
      </c>
      <c r="M774" s="9">
        <f t="shared" si="100"/>
        <v>43505.25</v>
      </c>
      <c r="N774" s="14">
        <f t="shared" si="101"/>
        <v>2</v>
      </c>
      <c r="O774" s="14" t="s">
        <v>91</v>
      </c>
      <c r="P774" s="14">
        <f t="shared" si="102"/>
        <v>2019</v>
      </c>
      <c r="Q774">
        <v>1550037600</v>
      </c>
      <c r="R774" s="12">
        <f t="shared" si="99"/>
        <v>43509.25</v>
      </c>
      <c r="S774">
        <f t="shared" si="103"/>
        <v>2</v>
      </c>
      <c r="T774" t="s">
        <v>91</v>
      </c>
      <c r="U774">
        <f t="shared" si="104"/>
        <v>2019</v>
      </c>
      <c r="V774" t="b">
        <v>0</v>
      </c>
      <c r="W774" t="b">
        <v>0</v>
      </c>
      <c r="X774" t="s">
        <v>81</v>
      </c>
      <c r="Y774" t="str" cm="1">
        <f t="array" ref="Y774:Z774">_xlfn.TEXTSPLIT(X774, "/")</f>
        <v>music</v>
      </c>
      <c r="Z774" t="str">
        <v>indie rock</v>
      </c>
    </row>
    <row r="775" spans="1:26" ht="15.6" x14ac:dyDescent="0.3">
      <c r="A775">
        <v>773</v>
      </c>
      <c r="B775" t="s">
        <v>1607</v>
      </c>
      <c r="C775" s="3" t="s">
        <v>1608</v>
      </c>
      <c r="D775" s="4">
        <v>53100</v>
      </c>
      <c r="E775" s="4">
        <v>101185</v>
      </c>
      <c r="F775" s="5">
        <f t="shared" si="98"/>
        <v>1.9055555555555554</v>
      </c>
      <c r="G775" t="s">
        <v>36</v>
      </c>
      <c r="H775">
        <v>2353</v>
      </c>
      <c r="I775" s="4">
        <f t="shared" si="97"/>
        <v>43.00254993625159</v>
      </c>
      <c r="J775" t="s">
        <v>37</v>
      </c>
      <c r="K775" t="s">
        <v>38</v>
      </c>
      <c r="L775">
        <v>1492059600</v>
      </c>
      <c r="M775" s="9">
        <f t="shared" si="100"/>
        <v>42838.208333333328</v>
      </c>
      <c r="N775" s="14">
        <f t="shared" si="101"/>
        <v>4</v>
      </c>
      <c r="O775" s="14" t="s">
        <v>85</v>
      </c>
      <c r="P775" s="14">
        <f t="shared" si="102"/>
        <v>2017</v>
      </c>
      <c r="Q775">
        <v>1492923600</v>
      </c>
      <c r="R775" s="12">
        <f t="shared" si="99"/>
        <v>42848.208333333328</v>
      </c>
      <c r="S775">
        <f t="shared" si="103"/>
        <v>4</v>
      </c>
      <c r="T775" t="s">
        <v>85</v>
      </c>
      <c r="U775">
        <f t="shared" si="104"/>
        <v>2017</v>
      </c>
      <c r="V775" t="b">
        <v>0</v>
      </c>
      <c r="W775" t="b">
        <v>0</v>
      </c>
      <c r="X775" t="s">
        <v>52</v>
      </c>
      <c r="Y775" t="str" cm="1">
        <f t="array" ref="Y775:Z775">_xlfn.TEXTSPLIT(X775, "/")</f>
        <v>theater</v>
      </c>
      <c r="Z775" t="str">
        <v>plays</v>
      </c>
    </row>
    <row r="776" spans="1:26" ht="15.6" x14ac:dyDescent="0.3">
      <c r="A776">
        <v>774</v>
      </c>
      <c r="B776" t="s">
        <v>1609</v>
      </c>
      <c r="C776" s="3" t="s">
        <v>1610</v>
      </c>
      <c r="D776" s="4">
        <v>5000</v>
      </c>
      <c r="E776" s="4">
        <v>6775</v>
      </c>
      <c r="F776" s="5">
        <f t="shared" si="98"/>
        <v>1.355</v>
      </c>
      <c r="G776" t="s">
        <v>36</v>
      </c>
      <c r="H776">
        <v>78</v>
      </c>
      <c r="I776" s="4">
        <f t="shared" ref="I776:I839" si="105">IFERROR(E776/H776,0)</f>
        <v>86.858974358974365</v>
      </c>
      <c r="J776" t="s">
        <v>133</v>
      </c>
      <c r="K776" t="s">
        <v>134</v>
      </c>
      <c r="L776">
        <v>1463979600</v>
      </c>
      <c r="M776" s="9">
        <f t="shared" si="100"/>
        <v>42513.208333333328</v>
      </c>
      <c r="N776" s="14">
        <f t="shared" si="101"/>
        <v>5</v>
      </c>
      <c r="O776" s="14" t="s">
        <v>114</v>
      </c>
      <c r="P776" s="14">
        <f t="shared" si="102"/>
        <v>2016</v>
      </c>
      <c r="Q776">
        <v>1467522000</v>
      </c>
      <c r="R776" s="12">
        <f t="shared" si="99"/>
        <v>42554.208333333328</v>
      </c>
      <c r="S776">
        <f t="shared" si="103"/>
        <v>7</v>
      </c>
      <c r="T776" t="s">
        <v>103</v>
      </c>
      <c r="U776">
        <f t="shared" si="104"/>
        <v>2016</v>
      </c>
      <c r="V776" t="b">
        <v>0</v>
      </c>
      <c r="W776" t="b">
        <v>0</v>
      </c>
      <c r="X776" t="s">
        <v>45</v>
      </c>
      <c r="Y776" t="str" cm="1">
        <f t="array" ref="Y776:Z776">_xlfn.TEXTSPLIT(X776, "/")</f>
        <v>technology</v>
      </c>
      <c r="Z776" t="str">
        <v>web</v>
      </c>
    </row>
    <row r="777" spans="1:26" ht="31.2" x14ac:dyDescent="0.3">
      <c r="A777">
        <v>775</v>
      </c>
      <c r="B777" t="s">
        <v>1611</v>
      </c>
      <c r="C777" s="3" t="s">
        <v>1612</v>
      </c>
      <c r="D777" s="4">
        <v>9400</v>
      </c>
      <c r="E777" s="4">
        <v>968</v>
      </c>
      <c r="F777" s="5">
        <f t="shared" si="98"/>
        <v>0.10297872340425532</v>
      </c>
      <c r="G777" t="s">
        <v>28</v>
      </c>
      <c r="H777">
        <v>10</v>
      </c>
      <c r="I777" s="4">
        <f t="shared" si="105"/>
        <v>96.8</v>
      </c>
      <c r="J777" t="s">
        <v>37</v>
      </c>
      <c r="K777" t="s">
        <v>38</v>
      </c>
      <c r="L777">
        <v>1415253600</v>
      </c>
      <c r="M777" s="9">
        <f t="shared" si="100"/>
        <v>41949.25</v>
      </c>
      <c r="N777" s="14">
        <f t="shared" si="101"/>
        <v>11</v>
      </c>
      <c r="O777" s="14" t="s">
        <v>31</v>
      </c>
      <c r="P777" s="14">
        <f t="shared" si="102"/>
        <v>2014</v>
      </c>
      <c r="Q777">
        <v>1416117600</v>
      </c>
      <c r="R777" s="12">
        <f t="shared" si="99"/>
        <v>41959.25</v>
      </c>
      <c r="S777">
        <f t="shared" si="103"/>
        <v>11</v>
      </c>
      <c r="T777" t="s">
        <v>31</v>
      </c>
      <c r="U777">
        <f t="shared" si="104"/>
        <v>2014</v>
      </c>
      <c r="V777" t="b">
        <v>0</v>
      </c>
      <c r="W777" t="b">
        <v>0</v>
      </c>
      <c r="X777" t="s">
        <v>40</v>
      </c>
      <c r="Y777" t="str" cm="1">
        <f t="array" ref="Y777:Z777">_xlfn.TEXTSPLIT(X777, "/")</f>
        <v>music</v>
      </c>
      <c r="Z777" t="str">
        <v>rock</v>
      </c>
    </row>
    <row r="778" spans="1:26" ht="15.6" x14ac:dyDescent="0.3">
      <c r="A778">
        <v>776</v>
      </c>
      <c r="B778" t="s">
        <v>1613</v>
      </c>
      <c r="C778" s="3" t="s">
        <v>1614</v>
      </c>
      <c r="D778" s="4">
        <v>110800</v>
      </c>
      <c r="E778" s="4">
        <v>72623</v>
      </c>
      <c r="F778" s="5">
        <f t="shared" si="98"/>
        <v>0.65544223826714798</v>
      </c>
      <c r="G778" t="s">
        <v>28</v>
      </c>
      <c r="H778">
        <v>2201</v>
      </c>
      <c r="I778" s="4">
        <f t="shared" si="105"/>
        <v>32.995456610631528</v>
      </c>
      <c r="J778" t="s">
        <v>37</v>
      </c>
      <c r="K778" t="s">
        <v>38</v>
      </c>
      <c r="L778">
        <v>1562216400</v>
      </c>
      <c r="M778" s="9">
        <f>(((L778/60)/60)/24)+DATE(1970,1,1)</f>
        <v>43650.208333333328</v>
      </c>
      <c r="N778" s="14">
        <f t="shared" si="101"/>
        <v>7</v>
      </c>
      <c r="O778" s="14" t="s">
        <v>103</v>
      </c>
      <c r="P778" s="14">
        <f t="shared" si="102"/>
        <v>2019</v>
      </c>
      <c r="Q778">
        <v>1563771600</v>
      </c>
      <c r="R778" s="12">
        <f t="shared" si="99"/>
        <v>43668.208333333328</v>
      </c>
      <c r="S778">
        <f t="shared" si="103"/>
        <v>7</v>
      </c>
      <c r="T778" t="s">
        <v>103</v>
      </c>
      <c r="U778">
        <f t="shared" si="104"/>
        <v>2019</v>
      </c>
      <c r="V778" t="b">
        <v>0</v>
      </c>
      <c r="W778" t="b">
        <v>0</v>
      </c>
      <c r="X778" t="s">
        <v>52</v>
      </c>
      <c r="Y778" t="str" cm="1">
        <f t="array" ref="Y778:Z778">_xlfn.TEXTSPLIT(X778, "/")</f>
        <v>theater</v>
      </c>
      <c r="Z778" t="str">
        <v>plays</v>
      </c>
    </row>
    <row r="779" spans="1:26" ht="15.6" x14ac:dyDescent="0.3">
      <c r="A779">
        <v>777</v>
      </c>
      <c r="B779" t="s">
        <v>1615</v>
      </c>
      <c r="C779" s="3" t="s">
        <v>1616</v>
      </c>
      <c r="D779" s="4">
        <v>93800</v>
      </c>
      <c r="E779" s="4">
        <v>45987</v>
      </c>
      <c r="F779" s="5">
        <f t="shared" ref="F779:F842" si="106">E779/D779</f>
        <v>0.49026652452025588</v>
      </c>
      <c r="G779" t="s">
        <v>28</v>
      </c>
      <c r="H779">
        <v>676</v>
      </c>
      <c r="I779" s="4">
        <f t="shared" si="105"/>
        <v>68.028106508875737</v>
      </c>
      <c r="J779" t="s">
        <v>37</v>
      </c>
      <c r="K779" t="s">
        <v>38</v>
      </c>
      <c r="L779">
        <v>1316754000</v>
      </c>
      <c r="M779" s="9">
        <f t="shared" ref="M779:M842" si="107">(((L779/60)/60)/24)+DATE(1970,1,1)</f>
        <v>40809.208333333336</v>
      </c>
      <c r="N779" s="14">
        <f t="shared" si="101"/>
        <v>9</v>
      </c>
      <c r="O779" s="14" t="s">
        <v>48</v>
      </c>
      <c r="P779" s="14">
        <f t="shared" si="102"/>
        <v>2011</v>
      </c>
      <c r="Q779">
        <v>1319259600</v>
      </c>
      <c r="R779" s="12">
        <f t="shared" si="99"/>
        <v>40838.208333333336</v>
      </c>
      <c r="S779">
        <f t="shared" si="103"/>
        <v>10</v>
      </c>
      <c r="T779" t="s">
        <v>72</v>
      </c>
      <c r="U779">
        <f t="shared" si="104"/>
        <v>2011</v>
      </c>
      <c r="V779" t="b">
        <v>0</v>
      </c>
      <c r="W779" t="b">
        <v>0</v>
      </c>
      <c r="X779" t="s">
        <v>52</v>
      </c>
      <c r="Y779" t="str" cm="1">
        <f t="array" ref="Y779:Z779">_xlfn.TEXTSPLIT(X779, "/")</f>
        <v>theater</v>
      </c>
      <c r="Z779" t="str">
        <v>plays</v>
      </c>
    </row>
    <row r="780" spans="1:26" ht="15.6" x14ac:dyDescent="0.3">
      <c r="A780">
        <v>778</v>
      </c>
      <c r="B780" t="s">
        <v>1617</v>
      </c>
      <c r="C780" s="3" t="s">
        <v>1618</v>
      </c>
      <c r="D780" s="4">
        <v>1300</v>
      </c>
      <c r="E780" s="4">
        <v>10243</v>
      </c>
      <c r="F780" s="5">
        <f t="shared" si="106"/>
        <v>7.8792307692307695</v>
      </c>
      <c r="G780" t="s">
        <v>36</v>
      </c>
      <c r="H780">
        <v>174</v>
      </c>
      <c r="I780" s="4">
        <f t="shared" si="105"/>
        <v>58.867816091954026</v>
      </c>
      <c r="J780" t="s">
        <v>124</v>
      </c>
      <c r="K780" t="s">
        <v>125</v>
      </c>
      <c r="L780">
        <v>1313211600</v>
      </c>
      <c r="M780" s="9">
        <f t="shared" si="107"/>
        <v>40768.208333333336</v>
      </c>
      <c r="N780" s="14">
        <f t="shared" si="101"/>
        <v>8</v>
      </c>
      <c r="O780" s="14" t="s">
        <v>39</v>
      </c>
      <c r="P780" s="14">
        <f t="shared" si="102"/>
        <v>2011</v>
      </c>
      <c r="Q780">
        <v>1313643600</v>
      </c>
      <c r="R780" s="12">
        <f t="shared" si="99"/>
        <v>40773.208333333336</v>
      </c>
      <c r="S780">
        <f t="shared" si="103"/>
        <v>8</v>
      </c>
      <c r="T780" t="s">
        <v>39</v>
      </c>
      <c r="U780">
        <f t="shared" si="104"/>
        <v>2011</v>
      </c>
      <c r="V780" t="b">
        <v>0</v>
      </c>
      <c r="W780" t="b">
        <v>0</v>
      </c>
      <c r="X780" t="s">
        <v>95</v>
      </c>
      <c r="Y780" t="str" cm="1">
        <f t="array" ref="Y780:Z780">_xlfn.TEXTSPLIT(X780, "/")</f>
        <v>film &amp; video</v>
      </c>
      <c r="Z780" t="str">
        <v>animation</v>
      </c>
    </row>
    <row r="781" spans="1:26" ht="15.6" x14ac:dyDescent="0.3">
      <c r="A781">
        <v>779</v>
      </c>
      <c r="B781" t="s">
        <v>1619</v>
      </c>
      <c r="C781" s="3" t="s">
        <v>1620</v>
      </c>
      <c r="D781" s="4">
        <v>108700</v>
      </c>
      <c r="E781" s="4">
        <v>87293</v>
      </c>
      <c r="F781" s="5">
        <f t="shared" si="106"/>
        <v>0.80306347746090156</v>
      </c>
      <c r="G781" t="s">
        <v>28</v>
      </c>
      <c r="H781">
        <v>831</v>
      </c>
      <c r="I781" s="4">
        <f t="shared" si="105"/>
        <v>105.04572803850782</v>
      </c>
      <c r="J781" t="s">
        <v>37</v>
      </c>
      <c r="K781" t="s">
        <v>38</v>
      </c>
      <c r="L781">
        <v>1439528400</v>
      </c>
      <c r="M781" s="9">
        <f t="shared" si="107"/>
        <v>42230.208333333328</v>
      </c>
      <c r="N781" s="14">
        <f t="shared" si="101"/>
        <v>8</v>
      </c>
      <c r="O781" s="14" t="s">
        <v>39</v>
      </c>
      <c r="P781" s="14">
        <f t="shared" si="102"/>
        <v>2015</v>
      </c>
      <c r="Q781">
        <v>1440306000</v>
      </c>
      <c r="R781" s="12">
        <f t="shared" si="99"/>
        <v>42239.208333333328</v>
      </c>
      <c r="S781">
        <f t="shared" si="103"/>
        <v>8</v>
      </c>
      <c r="T781" t="s">
        <v>39</v>
      </c>
      <c r="U781">
        <f t="shared" si="104"/>
        <v>2015</v>
      </c>
      <c r="V781" t="b">
        <v>0</v>
      </c>
      <c r="W781" t="b">
        <v>1</v>
      </c>
      <c r="X781" t="s">
        <v>52</v>
      </c>
      <c r="Y781" t="str" cm="1">
        <f t="array" ref="Y781:Z781">_xlfn.TEXTSPLIT(X781, "/")</f>
        <v>theater</v>
      </c>
      <c r="Z781" t="str">
        <v>plays</v>
      </c>
    </row>
    <row r="782" spans="1:26" ht="31.2" x14ac:dyDescent="0.3">
      <c r="A782">
        <v>780</v>
      </c>
      <c r="B782" t="s">
        <v>1621</v>
      </c>
      <c r="C782" s="3" t="s">
        <v>1622</v>
      </c>
      <c r="D782" s="4">
        <v>5100</v>
      </c>
      <c r="E782" s="4">
        <v>5421</v>
      </c>
      <c r="F782" s="5">
        <f t="shared" si="106"/>
        <v>1.0629411764705883</v>
      </c>
      <c r="G782" t="s">
        <v>36</v>
      </c>
      <c r="H782">
        <v>164</v>
      </c>
      <c r="I782" s="4">
        <f t="shared" si="105"/>
        <v>33.054878048780488</v>
      </c>
      <c r="J782" t="s">
        <v>37</v>
      </c>
      <c r="K782" t="s">
        <v>38</v>
      </c>
      <c r="L782">
        <v>1469163600</v>
      </c>
      <c r="M782" s="9">
        <f t="shared" si="107"/>
        <v>42573.208333333328</v>
      </c>
      <c r="N782" s="14">
        <f t="shared" si="101"/>
        <v>7</v>
      </c>
      <c r="O782" s="14" t="s">
        <v>103</v>
      </c>
      <c r="P782" s="14">
        <f t="shared" si="102"/>
        <v>2016</v>
      </c>
      <c r="Q782">
        <v>1470805200</v>
      </c>
      <c r="R782" s="12">
        <f t="shared" si="99"/>
        <v>42592.208333333328</v>
      </c>
      <c r="S782">
        <f t="shared" si="103"/>
        <v>8</v>
      </c>
      <c r="T782" t="s">
        <v>39</v>
      </c>
      <c r="U782">
        <f t="shared" si="104"/>
        <v>2016</v>
      </c>
      <c r="V782" t="b">
        <v>0</v>
      </c>
      <c r="W782" t="b">
        <v>1</v>
      </c>
      <c r="X782" t="s">
        <v>73</v>
      </c>
      <c r="Y782" t="str" cm="1">
        <f t="array" ref="Y782:Z782">_xlfn.TEXTSPLIT(X782, "/")</f>
        <v>film &amp; video</v>
      </c>
      <c r="Z782" t="str">
        <v>drama</v>
      </c>
    </row>
    <row r="783" spans="1:26" ht="15.6" x14ac:dyDescent="0.3">
      <c r="A783">
        <v>781</v>
      </c>
      <c r="B783" t="s">
        <v>1623</v>
      </c>
      <c r="C783" s="3" t="s">
        <v>1624</v>
      </c>
      <c r="D783" s="4">
        <v>8700</v>
      </c>
      <c r="E783" s="4">
        <v>4414</v>
      </c>
      <c r="F783" s="5">
        <f t="shared" si="106"/>
        <v>0.50735632183908042</v>
      </c>
      <c r="G783" t="s">
        <v>98</v>
      </c>
      <c r="H783">
        <v>56</v>
      </c>
      <c r="I783" s="4">
        <f t="shared" si="105"/>
        <v>78.821428571428569</v>
      </c>
      <c r="J783" t="s">
        <v>124</v>
      </c>
      <c r="K783" t="s">
        <v>125</v>
      </c>
      <c r="L783">
        <v>1288501200</v>
      </c>
      <c r="M783" s="9">
        <f t="shared" si="107"/>
        <v>40482.208333333336</v>
      </c>
      <c r="N783" s="14">
        <f t="shared" si="101"/>
        <v>10</v>
      </c>
      <c r="O783" s="14" t="s">
        <v>72</v>
      </c>
      <c r="P783" s="14">
        <f t="shared" si="102"/>
        <v>2010</v>
      </c>
      <c r="Q783">
        <v>1292911200</v>
      </c>
      <c r="R783" s="12">
        <f t="shared" si="99"/>
        <v>40533.25</v>
      </c>
      <c r="S783">
        <f t="shared" si="103"/>
        <v>12</v>
      </c>
      <c r="T783" t="s">
        <v>32</v>
      </c>
      <c r="U783">
        <f t="shared" si="104"/>
        <v>2010</v>
      </c>
      <c r="V783" t="b">
        <v>0</v>
      </c>
      <c r="W783" t="b">
        <v>0</v>
      </c>
      <c r="X783" t="s">
        <v>52</v>
      </c>
      <c r="Y783" t="str" cm="1">
        <f t="array" ref="Y783:Z783">_xlfn.TEXTSPLIT(X783, "/")</f>
        <v>theater</v>
      </c>
      <c r="Z783" t="str">
        <v>plays</v>
      </c>
    </row>
    <row r="784" spans="1:26" ht="15.6" x14ac:dyDescent="0.3">
      <c r="A784">
        <v>782</v>
      </c>
      <c r="B784" t="s">
        <v>1625</v>
      </c>
      <c r="C784" s="3" t="s">
        <v>1626</v>
      </c>
      <c r="D784" s="4">
        <v>5100</v>
      </c>
      <c r="E784" s="4">
        <v>10981</v>
      </c>
      <c r="F784" s="5">
        <f t="shared" si="106"/>
        <v>2.153137254901961</v>
      </c>
      <c r="G784" t="s">
        <v>36</v>
      </c>
      <c r="H784">
        <v>161</v>
      </c>
      <c r="I784" s="4">
        <f t="shared" si="105"/>
        <v>68.204968944099377</v>
      </c>
      <c r="J784" t="s">
        <v>37</v>
      </c>
      <c r="K784" t="s">
        <v>38</v>
      </c>
      <c r="L784">
        <v>1298959200</v>
      </c>
      <c r="M784" s="9">
        <f t="shared" si="107"/>
        <v>40603.25</v>
      </c>
      <c r="N784" s="14">
        <f t="shared" si="101"/>
        <v>3</v>
      </c>
      <c r="O784" s="14" t="s">
        <v>84</v>
      </c>
      <c r="P784" s="14">
        <f t="shared" si="102"/>
        <v>2011</v>
      </c>
      <c r="Q784">
        <v>1301374800</v>
      </c>
      <c r="R784" s="12">
        <f t="shared" si="99"/>
        <v>40631.208333333336</v>
      </c>
      <c r="S784">
        <f t="shared" si="103"/>
        <v>3</v>
      </c>
      <c r="T784" t="s">
        <v>84</v>
      </c>
      <c r="U784">
        <f t="shared" si="104"/>
        <v>2011</v>
      </c>
      <c r="V784" t="b">
        <v>0</v>
      </c>
      <c r="W784" t="b">
        <v>1</v>
      </c>
      <c r="X784" t="s">
        <v>95</v>
      </c>
      <c r="Y784" t="str" cm="1">
        <f t="array" ref="Y784:Z784">_xlfn.TEXTSPLIT(X784, "/")</f>
        <v>film &amp; video</v>
      </c>
      <c r="Z784" t="str">
        <v>animation</v>
      </c>
    </row>
    <row r="785" spans="1:26" ht="15.6" x14ac:dyDescent="0.3">
      <c r="A785">
        <v>783</v>
      </c>
      <c r="B785" t="s">
        <v>1627</v>
      </c>
      <c r="C785" s="3" t="s">
        <v>1628</v>
      </c>
      <c r="D785" s="4">
        <v>7400</v>
      </c>
      <c r="E785" s="4">
        <v>10451</v>
      </c>
      <c r="F785" s="5">
        <f t="shared" si="106"/>
        <v>1.4122972972972974</v>
      </c>
      <c r="G785" t="s">
        <v>36</v>
      </c>
      <c r="H785">
        <v>138</v>
      </c>
      <c r="I785" s="4">
        <f t="shared" si="105"/>
        <v>75.731884057971016</v>
      </c>
      <c r="J785" t="s">
        <v>37</v>
      </c>
      <c r="K785" t="s">
        <v>38</v>
      </c>
      <c r="L785">
        <v>1387260000</v>
      </c>
      <c r="M785" s="9">
        <f t="shared" si="107"/>
        <v>41625.25</v>
      </c>
      <c r="N785" s="14">
        <f t="shared" si="101"/>
        <v>12</v>
      </c>
      <c r="O785" s="14" t="s">
        <v>32</v>
      </c>
      <c r="P785" s="14">
        <f t="shared" si="102"/>
        <v>2013</v>
      </c>
      <c r="Q785">
        <v>1387864800</v>
      </c>
      <c r="R785" s="12">
        <f t="shared" si="99"/>
        <v>41632.25</v>
      </c>
      <c r="S785">
        <f t="shared" si="103"/>
        <v>12</v>
      </c>
      <c r="T785" t="s">
        <v>32</v>
      </c>
      <c r="U785">
        <f t="shared" si="104"/>
        <v>2013</v>
      </c>
      <c r="V785" t="b">
        <v>0</v>
      </c>
      <c r="W785" t="b">
        <v>0</v>
      </c>
      <c r="X785" t="s">
        <v>40</v>
      </c>
      <c r="Y785" t="str" cm="1">
        <f t="array" ref="Y785:Z785">_xlfn.TEXTSPLIT(X785, "/")</f>
        <v>music</v>
      </c>
      <c r="Z785" t="str">
        <v>rock</v>
      </c>
    </row>
    <row r="786" spans="1:26" ht="15.6" x14ac:dyDescent="0.3">
      <c r="A786">
        <v>784</v>
      </c>
      <c r="B786" t="s">
        <v>1629</v>
      </c>
      <c r="C786" s="3" t="s">
        <v>1630</v>
      </c>
      <c r="D786" s="4">
        <v>88900</v>
      </c>
      <c r="E786" s="4">
        <v>102535</v>
      </c>
      <c r="F786" s="5">
        <f t="shared" si="106"/>
        <v>1.1533745781777278</v>
      </c>
      <c r="G786" t="s">
        <v>36</v>
      </c>
      <c r="H786">
        <v>3308</v>
      </c>
      <c r="I786" s="4">
        <f t="shared" si="105"/>
        <v>30.996070133010882</v>
      </c>
      <c r="J786" t="s">
        <v>37</v>
      </c>
      <c r="K786" t="s">
        <v>38</v>
      </c>
      <c r="L786">
        <v>1457244000</v>
      </c>
      <c r="M786" s="9">
        <f t="shared" si="107"/>
        <v>42435.25</v>
      </c>
      <c r="N786" s="14">
        <f t="shared" si="101"/>
        <v>3</v>
      </c>
      <c r="O786" s="14" t="s">
        <v>84</v>
      </c>
      <c r="P786" s="14">
        <f t="shared" si="102"/>
        <v>2016</v>
      </c>
      <c r="Q786">
        <v>1458190800</v>
      </c>
      <c r="R786" s="12">
        <f t="shared" si="99"/>
        <v>42446.208333333328</v>
      </c>
      <c r="S786">
        <f t="shared" si="103"/>
        <v>3</v>
      </c>
      <c r="T786" t="s">
        <v>84</v>
      </c>
      <c r="U786">
        <f t="shared" si="104"/>
        <v>2016</v>
      </c>
      <c r="V786" t="b">
        <v>0</v>
      </c>
      <c r="W786" t="b">
        <v>0</v>
      </c>
      <c r="X786" t="s">
        <v>45</v>
      </c>
      <c r="Y786" t="str" cm="1">
        <f t="array" ref="Y786:Z786">_xlfn.TEXTSPLIT(X786, "/")</f>
        <v>technology</v>
      </c>
      <c r="Z786" t="str">
        <v>web</v>
      </c>
    </row>
    <row r="787" spans="1:26" ht="31.2" x14ac:dyDescent="0.3">
      <c r="A787">
        <v>785</v>
      </c>
      <c r="B787" t="s">
        <v>1631</v>
      </c>
      <c r="C787" s="3" t="s">
        <v>1632</v>
      </c>
      <c r="D787" s="4">
        <v>6700</v>
      </c>
      <c r="E787" s="4">
        <v>12939</v>
      </c>
      <c r="F787" s="5">
        <f t="shared" si="106"/>
        <v>1.9311940298507462</v>
      </c>
      <c r="G787" t="s">
        <v>36</v>
      </c>
      <c r="H787">
        <v>127</v>
      </c>
      <c r="I787" s="4">
        <f t="shared" si="105"/>
        <v>101.88188976377953</v>
      </c>
      <c r="J787" t="s">
        <v>43</v>
      </c>
      <c r="K787" t="s">
        <v>44</v>
      </c>
      <c r="L787">
        <v>1556341200</v>
      </c>
      <c r="M787" s="9">
        <f t="shared" si="107"/>
        <v>43582.208333333328</v>
      </c>
      <c r="N787" s="14">
        <f t="shared" si="101"/>
        <v>4</v>
      </c>
      <c r="O787" s="14" t="s">
        <v>85</v>
      </c>
      <c r="P787" s="14">
        <f t="shared" si="102"/>
        <v>2019</v>
      </c>
      <c r="Q787">
        <v>1559278800</v>
      </c>
      <c r="R787" s="12">
        <f t="shared" si="99"/>
        <v>43616.208333333328</v>
      </c>
      <c r="S787">
        <f t="shared" si="103"/>
        <v>5</v>
      </c>
      <c r="T787" t="s">
        <v>114</v>
      </c>
      <c r="U787">
        <f t="shared" si="104"/>
        <v>2019</v>
      </c>
      <c r="V787" t="b">
        <v>0</v>
      </c>
      <c r="W787" t="b">
        <v>1</v>
      </c>
      <c r="X787" t="s">
        <v>95</v>
      </c>
      <c r="Y787" t="str" cm="1">
        <f t="array" ref="Y787:Z787">_xlfn.TEXTSPLIT(X787, "/")</f>
        <v>film &amp; video</v>
      </c>
      <c r="Z787" t="str">
        <v>animation</v>
      </c>
    </row>
    <row r="788" spans="1:26" ht="15.6" x14ac:dyDescent="0.3">
      <c r="A788">
        <v>786</v>
      </c>
      <c r="B788" t="s">
        <v>1633</v>
      </c>
      <c r="C788" s="3" t="s">
        <v>1634</v>
      </c>
      <c r="D788" s="4">
        <v>1500</v>
      </c>
      <c r="E788" s="4">
        <v>10946</v>
      </c>
      <c r="F788" s="5">
        <f t="shared" si="106"/>
        <v>7.2973333333333334</v>
      </c>
      <c r="G788" t="s">
        <v>36</v>
      </c>
      <c r="H788">
        <v>207</v>
      </c>
      <c r="I788" s="4">
        <f t="shared" si="105"/>
        <v>52.879227053140099</v>
      </c>
      <c r="J788" t="s">
        <v>133</v>
      </c>
      <c r="K788" t="s">
        <v>134</v>
      </c>
      <c r="L788">
        <v>1522126800</v>
      </c>
      <c r="M788" s="9">
        <f t="shared" si="107"/>
        <v>43186.208333333328</v>
      </c>
      <c r="N788" s="14">
        <f t="shared" si="101"/>
        <v>3</v>
      </c>
      <c r="O788" s="14" t="s">
        <v>84</v>
      </c>
      <c r="P788" s="14">
        <f t="shared" si="102"/>
        <v>2018</v>
      </c>
      <c r="Q788">
        <v>1522731600</v>
      </c>
      <c r="R788" s="12">
        <f t="shared" ref="R788:R851" si="108">(((Q788/60)/60)/24)+DATE(1970,1,1)</f>
        <v>43193.208333333328</v>
      </c>
      <c r="S788">
        <f t="shared" si="103"/>
        <v>4</v>
      </c>
      <c r="T788" t="s">
        <v>85</v>
      </c>
      <c r="U788">
        <f t="shared" si="104"/>
        <v>2018</v>
      </c>
      <c r="V788" t="b">
        <v>0</v>
      </c>
      <c r="W788" t="b">
        <v>1</v>
      </c>
      <c r="X788" t="s">
        <v>185</v>
      </c>
      <c r="Y788" t="str" cm="1">
        <f t="array" ref="Y788:Z788">_xlfn.TEXTSPLIT(X788, "/")</f>
        <v>music</v>
      </c>
      <c r="Z788" t="str">
        <v>jazz</v>
      </c>
    </row>
    <row r="789" spans="1:26" ht="15.6" x14ac:dyDescent="0.3">
      <c r="A789">
        <v>787</v>
      </c>
      <c r="B789" t="s">
        <v>1635</v>
      </c>
      <c r="C789" s="3" t="s">
        <v>1636</v>
      </c>
      <c r="D789" s="4">
        <v>61200</v>
      </c>
      <c r="E789" s="4">
        <v>60994</v>
      </c>
      <c r="F789" s="5">
        <f t="shared" si="106"/>
        <v>0.99663398692810456</v>
      </c>
      <c r="G789" t="s">
        <v>28</v>
      </c>
      <c r="H789">
        <v>859</v>
      </c>
      <c r="I789" s="4">
        <f t="shared" si="105"/>
        <v>71.005820721769496</v>
      </c>
      <c r="J789" t="s">
        <v>29</v>
      </c>
      <c r="K789" t="s">
        <v>30</v>
      </c>
      <c r="L789">
        <v>1305954000</v>
      </c>
      <c r="M789" s="9">
        <f t="shared" si="107"/>
        <v>40684.208333333336</v>
      </c>
      <c r="N789" s="14">
        <f t="shared" si="101"/>
        <v>5</v>
      </c>
      <c r="O789" s="14" t="s">
        <v>114</v>
      </c>
      <c r="P789" s="14">
        <f t="shared" si="102"/>
        <v>2011</v>
      </c>
      <c r="Q789">
        <v>1306731600</v>
      </c>
      <c r="R789" s="12">
        <f t="shared" si="108"/>
        <v>40693.208333333336</v>
      </c>
      <c r="S789">
        <f t="shared" si="103"/>
        <v>5</v>
      </c>
      <c r="T789" t="s">
        <v>114</v>
      </c>
      <c r="U789">
        <f t="shared" si="104"/>
        <v>2011</v>
      </c>
      <c r="V789" t="b">
        <v>0</v>
      </c>
      <c r="W789" t="b">
        <v>0</v>
      </c>
      <c r="X789" t="s">
        <v>40</v>
      </c>
      <c r="Y789" t="str" cm="1">
        <f t="array" ref="Y789:Z789">_xlfn.TEXTSPLIT(X789, "/")</f>
        <v>music</v>
      </c>
      <c r="Z789" t="str">
        <v>rock</v>
      </c>
    </row>
    <row r="790" spans="1:26" ht="15.6" x14ac:dyDescent="0.3">
      <c r="A790">
        <v>788</v>
      </c>
      <c r="B790" t="s">
        <v>1637</v>
      </c>
      <c r="C790" s="3" t="s">
        <v>1638</v>
      </c>
      <c r="D790" s="4">
        <v>3600</v>
      </c>
      <c r="E790" s="4">
        <v>3174</v>
      </c>
      <c r="F790" s="5">
        <f t="shared" si="106"/>
        <v>0.88166666666666671</v>
      </c>
      <c r="G790" t="s">
        <v>66</v>
      </c>
      <c r="H790">
        <v>31</v>
      </c>
      <c r="I790" s="4">
        <f t="shared" si="105"/>
        <v>102.38709677419355</v>
      </c>
      <c r="J790" t="s">
        <v>37</v>
      </c>
      <c r="K790" t="s">
        <v>38</v>
      </c>
      <c r="L790">
        <v>1350709200</v>
      </c>
      <c r="M790" s="9">
        <f t="shared" si="107"/>
        <v>41202.208333333336</v>
      </c>
      <c r="N790" s="14">
        <f t="shared" si="101"/>
        <v>10</v>
      </c>
      <c r="O790" s="14" t="s">
        <v>72</v>
      </c>
      <c r="P790" s="14">
        <f t="shared" si="102"/>
        <v>2012</v>
      </c>
      <c r="Q790">
        <v>1352527200</v>
      </c>
      <c r="R790" s="12">
        <f t="shared" si="108"/>
        <v>41223.25</v>
      </c>
      <c r="S790">
        <f t="shared" si="103"/>
        <v>11</v>
      </c>
      <c r="T790" t="s">
        <v>31</v>
      </c>
      <c r="U790">
        <f t="shared" si="104"/>
        <v>2012</v>
      </c>
      <c r="V790" t="b">
        <v>0</v>
      </c>
      <c r="W790" t="b">
        <v>0</v>
      </c>
      <c r="X790" t="s">
        <v>95</v>
      </c>
      <c r="Y790" t="str" cm="1">
        <f t="array" ref="Y790:Z790">_xlfn.TEXTSPLIT(X790, "/")</f>
        <v>film &amp; video</v>
      </c>
      <c r="Z790" t="str">
        <v>animation</v>
      </c>
    </row>
    <row r="791" spans="1:26" ht="15.6" x14ac:dyDescent="0.3">
      <c r="A791">
        <v>789</v>
      </c>
      <c r="B791" t="s">
        <v>1639</v>
      </c>
      <c r="C791" s="3" t="s">
        <v>1640</v>
      </c>
      <c r="D791" s="4">
        <v>9000</v>
      </c>
      <c r="E791" s="4">
        <v>3351</v>
      </c>
      <c r="F791" s="5">
        <f t="shared" si="106"/>
        <v>0.37233333333333335</v>
      </c>
      <c r="G791" t="s">
        <v>28</v>
      </c>
      <c r="H791">
        <v>45</v>
      </c>
      <c r="I791" s="4">
        <f t="shared" si="105"/>
        <v>74.466666666666669</v>
      </c>
      <c r="J791" t="s">
        <v>37</v>
      </c>
      <c r="K791" t="s">
        <v>38</v>
      </c>
      <c r="L791">
        <v>1401166800</v>
      </c>
      <c r="M791" s="9">
        <f t="shared" si="107"/>
        <v>41786.208333333336</v>
      </c>
      <c r="N791" s="14">
        <f t="shared" si="101"/>
        <v>5</v>
      </c>
      <c r="O791" s="14" t="s">
        <v>114</v>
      </c>
      <c r="P791" s="14">
        <f t="shared" si="102"/>
        <v>2014</v>
      </c>
      <c r="Q791">
        <v>1404363600</v>
      </c>
      <c r="R791" s="12">
        <f t="shared" si="108"/>
        <v>41823.208333333336</v>
      </c>
      <c r="S791">
        <f t="shared" si="103"/>
        <v>7</v>
      </c>
      <c r="T791" t="s">
        <v>103</v>
      </c>
      <c r="U791">
        <f t="shared" si="104"/>
        <v>2014</v>
      </c>
      <c r="V791" t="b">
        <v>0</v>
      </c>
      <c r="W791" t="b">
        <v>0</v>
      </c>
      <c r="X791" t="s">
        <v>52</v>
      </c>
      <c r="Y791" t="str" cm="1">
        <f t="array" ref="Y791:Z791">_xlfn.TEXTSPLIT(X791, "/")</f>
        <v>theater</v>
      </c>
      <c r="Z791" t="str">
        <v>plays</v>
      </c>
    </row>
    <row r="792" spans="1:26" ht="15.6" x14ac:dyDescent="0.3">
      <c r="A792">
        <v>790</v>
      </c>
      <c r="B792" t="s">
        <v>1641</v>
      </c>
      <c r="C792" s="3" t="s">
        <v>1642</v>
      </c>
      <c r="D792" s="4">
        <v>185900</v>
      </c>
      <c r="E792" s="4">
        <v>56774</v>
      </c>
      <c r="F792" s="5">
        <f t="shared" si="106"/>
        <v>0.30540075309306081</v>
      </c>
      <c r="G792" t="s">
        <v>98</v>
      </c>
      <c r="H792">
        <v>1113</v>
      </c>
      <c r="I792" s="4">
        <f t="shared" si="105"/>
        <v>51.009883198562441</v>
      </c>
      <c r="J792" t="s">
        <v>37</v>
      </c>
      <c r="K792" t="s">
        <v>38</v>
      </c>
      <c r="L792">
        <v>1266127200</v>
      </c>
      <c r="M792" s="9">
        <f t="shared" si="107"/>
        <v>40223.25</v>
      </c>
      <c r="N792" s="14">
        <f t="shared" si="101"/>
        <v>2</v>
      </c>
      <c r="O792" s="14" t="s">
        <v>91</v>
      </c>
      <c r="P792" s="14">
        <f t="shared" si="102"/>
        <v>2010</v>
      </c>
      <c r="Q792">
        <v>1266645600</v>
      </c>
      <c r="R792" s="12">
        <f t="shared" si="108"/>
        <v>40229.25</v>
      </c>
      <c r="S792">
        <f t="shared" si="103"/>
        <v>2</v>
      </c>
      <c r="T792" t="s">
        <v>91</v>
      </c>
      <c r="U792">
        <f t="shared" si="104"/>
        <v>2010</v>
      </c>
      <c r="V792" t="b">
        <v>0</v>
      </c>
      <c r="W792" t="b">
        <v>0</v>
      </c>
      <c r="X792" t="s">
        <v>52</v>
      </c>
      <c r="Y792" t="str" cm="1">
        <f t="array" ref="Y792:Z792">_xlfn.TEXTSPLIT(X792, "/")</f>
        <v>theater</v>
      </c>
      <c r="Z792" t="str">
        <v>plays</v>
      </c>
    </row>
    <row r="793" spans="1:26" ht="15.6" x14ac:dyDescent="0.3">
      <c r="A793">
        <v>791</v>
      </c>
      <c r="B793" t="s">
        <v>1643</v>
      </c>
      <c r="C793" s="3" t="s">
        <v>1644</v>
      </c>
      <c r="D793" s="4">
        <v>2100</v>
      </c>
      <c r="E793" s="4">
        <v>540</v>
      </c>
      <c r="F793" s="5">
        <f t="shared" si="106"/>
        <v>0.25714285714285712</v>
      </c>
      <c r="G793" t="s">
        <v>28</v>
      </c>
      <c r="H793">
        <v>6</v>
      </c>
      <c r="I793" s="4">
        <f t="shared" si="105"/>
        <v>90</v>
      </c>
      <c r="J793" t="s">
        <v>37</v>
      </c>
      <c r="K793" t="s">
        <v>38</v>
      </c>
      <c r="L793">
        <v>1481436000</v>
      </c>
      <c r="M793" s="9">
        <f t="shared" si="107"/>
        <v>42715.25</v>
      </c>
      <c r="N793" s="14">
        <f t="shared" si="101"/>
        <v>12</v>
      </c>
      <c r="O793" s="14" t="s">
        <v>32</v>
      </c>
      <c r="P793" s="14">
        <f t="shared" si="102"/>
        <v>2016</v>
      </c>
      <c r="Q793">
        <v>1482818400</v>
      </c>
      <c r="R793" s="12">
        <f t="shared" si="108"/>
        <v>42731.25</v>
      </c>
      <c r="S793">
        <f t="shared" si="103"/>
        <v>12</v>
      </c>
      <c r="T793" t="s">
        <v>32</v>
      </c>
      <c r="U793">
        <f t="shared" si="104"/>
        <v>2016</v>
      </c>
      <c r="V793" t="b">
        <v>0</v>
      </c>
      <c r="W793" t="b">
        <v>0</v>
      </c>
      <c r="X793" t="s">
        <v>33</v>
      </c>
      <c r="Y793" t="str" cm="1">
        <f t="array" ref="Y793:Z793">_xlfn.TEXTSPLIT(X793, "/")</f>
        <v>food</v>
      </c>
      <c r="Z793" t="str">
        <v>food trucks</v>
      </c>
    </row>
    <row r="794" spans="1:26" ht="15.6" x14ac:dyDescent="0.3">
      <c r="A794">
        <v>792</v>
      </c>
      <c r="B794" t="s">
        <v>1645</v>
      </c>
      <c r="C794" s="3" t="s">
        <v>1646</v>
      </c>
      <c r="D794" s="4">
        <v>2000</v>
      </c>
      <c r="E794" s="4">
        <v>680</v>
      </c>
      <c r="F794" s="5">
        <f t="shared" si="106"/>
        <v>0.34</v>
      </c>
      <c r="G794" t="s">
        <v>28</v>
      </c>
      <c r="H794">
        <v>7</v>
      </c>
      <c r="I794" s="4">
        <f t="shared" si="105"/>
        <v>97.142857142857139</v>
      </c>
      <c r="J794" t="s">
        <v>37</v>
      </c>
      <c r="K794" t="s">
        <v>38</v>
      </c>
      <c r="L794">
        <v>1372222800</v>
      </c>
      <c r="M794" s="9">
        <f t="shared" si="107"/>
        <v>41451.208333333336</v>
      </c>
      <c r="N794" s="14">
        <f t="shared" si="101"/>
        <v>6</v>
      </c>
      <c r="O794" s="14" t="s">
        <v>80</v>
      </c>
      <c r="P794" s="14">
        <f t="shared" si="102"/>
        <v>2013</v>
      </c>
      <c r="Q794">
        <v>1374642000</v>
      </c>
      <c r="R794" s="12">
        <f t="shared" si="108"/>
        <v>41479.208333333336</v>
      </c>
      <c r="S794">
        <f t="shared" si="103"/>
        <v>7</v>
      </c>
      <c r="T794" t="s">
        <v>103</v>
      </c>
      <c r="U794">
        <f t="shared" si="104"/>
        <v>2013</v>
      </c>
      <c r="V794" t="b">
        <v>0</v>
      </c>
      <c r="W794" t="b">
        <v>1</v>
      </c>
      <c r="X794" t="s">
        <v>52</v>
      </c>
      <c r="Y794" t="str" cm="1">
        <f t="array" ref="Y794:Z794">_xlfn.TEXTSPLIT(X794, "/")</f>
        <v>theater</v>
      </c>
      <c r="Z794" t="str">
        <v>plays</v>
      </c>
    </row>
    <row r="795" spans="1:26" ht="15.6" x14ac:dyDescent="0.3">
      <c r="A795">
        <v>793</v>
      </c>
      <c r="B795" t="s">
        <v>1647</v>
      </c>
      <c r="C795" s="3" t="s">
        <v>1648</v>
      </c>
      <c r="D795" s="4">
        <v>1100</v>
      </c>
      <c r="E795" s="4">
        <v>13045</v>
      </c>
      <c r="F795" s="5">
        <f t="shared" si="106"/>
        <v>11.859090909090909</v>
      </c>
      <c r="G795" t="s">
        <v>36</v>
      </c>
      <c r="H795">
        <v>181</v>
      </c>
      <c r="I795" s="4">
        <f t="shared" si="105"/>
        <v>72.071823204419886</v>
      </c>
      <c r="J795" t="s">
        <v>124</v>
      </c>
      <c r="K795" t="s">
        <v>125</v>
      </c>
      <c r="L795">
        <v>1372136400</v>
      </c>
      <c r="M795" s="9">
        <f t="shared" si="107"/>
        <v>41450.208333333336</v>
      </c>
      <c r="N795" s="14">
        <f t="shared" si="101"/>
        <v>6</v>
      </c>
      <c r="O795" s="14" t="s">
        <v>80</v>
      </c>
      <c r="P795" s="14">
        <f t="shared" si="102"/>
        <v>2013</v>
      </c>
      <c r="Q795">
        <v>1372482000</v>
      </c>
      <c r="R795" s="12">
        <f t="shared" si="108"/>
        <v>41454.208333333336</v>
      </c>
      <c r="S795">
        <f t="shared" si="103"/>
        <v>6</v>
      </c>
      <c r="T795" t="s">
        <v>80</v>
      </c>
      <c r="U795">
        <f t="shared" si="104"/>
        <v>2013</v>
      </c>
      <c r="V795" t="b">
        <v>0</v>
      </c>
      <c r="W795" t="b">
        <v>0</v>
      </c>
      <c r="X795" t="s">
        <v>92</v>
      </c>
      <c r="Y795" t="str" cm="1">
        <f t="array" ref="Y795:Z795">_xlfn.TEXTSPLIT(X795, "/")</f>
        <v>publishing</v>
      </c>
      <c r="Z795" t="str">
        <v>nonfiction</v>
      </c>
    </row>
    <row r="796" spans="1:26" ht="15.6" x14ac:dyDescent="0.3">
      <c r="A796">
        <v>794</v>
      </c>
      <c r="B796" t="s">
        <v>1649</v>
      </c>
      <c r="C796" s="3" t="s">
        <v>1650</v>
      </c>
      <c r="D796" s="4">
        <v>6600</v>
      </c>
      <c r="E796" s="4">
        <v>8276</v>
      </c>
      <c r="F796" s="5">
        <f t="shared" si="106"/>
        <v>1.2539393939393939</v>
      </c>
      <c r="G796" t="s">
        <v>36</v>
      </c>
      <c r="H796">
        <v>110</v>
      </c>
      <c r="I796" s="4">
        <f t="shared" si="105"/>
        <v>75.236363636363635</v>
      </c>
      <c r="J796" t="s">
        <v>37</v>
      </c>
      <c r="K796" t="s">
        <v>38</v>
      </c>
      <c r="L796">
        <v>1513922400</v>
      </c>
      <c r="M796" s="9">
        <f t="shared" si="107"/>
        <v>43091.25</v>
      </c>
      <c r="N796" s="14">
        <f t="shared" si="101"/>
        <v>12</v>
      </c>
      <c r="O796" s="14" t="s">
        <v>32</v>
      </c>
      <c r="P796" s="14">
        <f t="shared" si="102"/>
        <v>2017</v>
      </c>
      <c r="Q796">
        <v>1514959200</v>
      </c>
      <c r="R796" s="12">
        <f t="shared" si="108"/>
        <v>43103.25</v>
      </c>
      <c r="S796">
        <f t="shared" si="103"/>
        <v>1</v>
      </c>
      <c r="T796" t="s">
        <v>51</v>
      </c>
      <c r="U796">
        <f t="shared" si="104"/>
        <v>2018</v>
      </c>
      <c r="V796" t="b">
        <v>0</v>
      </c>
      <c r="W796" t="b">
        <v>0</v>
      </c>
      <c r="X796" t="s">
        <v>40</v>
      </c>
      <c r="Y796" t="str" cm="1">
        <f t="array" ref="Y796:Z796">_xlfn.TEXTSPLIT(X796, "/")</f>
        <v>music</v>
      </c>
      <c r="Z796" t="str">
        <v>rock</v>
      </c>
    </row>
    <row r="797" spans="1:26" ht="31.2" x14ac:dyDescent="0.3">
      <c r="A797">
        <v>795</v>
      </c>
      <c r="B797" t="s">
        <v>1651</v>
      </c>
      <c r="C797" s="3" t="s">
        <v>1652</v>
      </c>
      <c r="D797" s="4">
        <v>7100</v>
      </c>
      <c r="E797" s="4">
        <v>1022</v>
      </c>
      <c r="F797" s="5">
        <f t="shared" si="106"/>
        <v>0.14394366197183098</v>
      </c>
      <c r="G797" t="s">
        <v>28</v>
      </c>
      <c r="H797">
        <v>31</v>
      </c>
      <c r="I797" s="4">
        <f t="shared" si="105"/>
        <v>32.967741935483872</v>
      </c>
      <c r="J797" t="s">
        <v>37</v>
      </c>
      <c r="K797" t="s">
        <v>38</v>
      </c>
      <c r="L797">
        <v>1477976400</v>
      </c>
      <c r="M797" s="9">
        <f t="shared" si="107"/>
        <v>42675.208333333328</v>
      </c>
      <c r="N797" s="14">
        <f t="shared" si="101"/>
        <v>11</v>
      </c>
      <c r="O797" s="14" t="s">
        <v>31</v>
      </c>
      <c r="P797" s="14">
        <f t="shared" si="102"/>
        <v>2016</v>
      </c>
      <c r="Q797">
        <v>1478235600</v>
      </c>
      <c r="R797" s="12">
        <f t="shared" si="108"/>
        <v>42678.208333333328</v>
      </c>
      <c r="S797">
        <f t="shared" si="103"/>
        <v>11</v>
      </c>
      <c r="T797" t="s">
        <v>31</v>
      </c>
      <c r="U797">
        <f t="shared" si="104"/>
        <v>2016</v>
      </c>
      <c r="V797" t="b">
        <v>0</v>
      </c>
      <c r="W797" t="b">
        <v>0</v>
      </c>
      <c r="X797" t="s">
        <v>73</v>
      </c>
      <c r="Y797" t="str" cm="1">
        <f t="array" ref="Y797:Z797">_xlfn.TEXTSPLIT(X797, "/")</f>
        <v>film &amp; video</v>
      </c>
      <c r="Z797" t="str">
        <v>drama</v>
      </c>
    </row>
    <row r="798" spans="1:26" ht="15.6" x14ac:dyDescent="0.3">
      <c r="A798">
        <v>796</v>
      </c>
      <c r="B798" t="s">
        <v>1653</v>
      </c>
      <c r="C798" s="3" t="s">
        <v>1654</v>
      </c>
      <c r="D798" s="4">
        <v>7800</v>
      </c>
      <c r="E798" s="4">
        <v>4275</v>
      </c>
      <c r="F798" s="5">
        <f t="shared" si="106"/>
        <v>0.54807692307692313</v>
      </c>
      <c r="G798" t="s">
        <v>28</v>
      </c>
      <c r="H798">
        <v>78</v>
      </c>
      <c r="I798" s="4">
        <f t="shared" si="105"/>
        <v>54.807692307692307</v>
      </c>
      <c r="J798" t="s">
        <v>37</v>
      </c>
      <c r="K798" t="s">
        <v>38</v>
      </c>
      <c r="L798">
        <v>1407474000</v>
      </c>
      <c r="M798" s="9">
        <f t="shared" si="107"/>
        <v>41859.208333333336</v>
      </c>
      <c r="N798" s="14">
        <f t="shared" si="101"/>
        <v>8</v>
      </c>
      <c r="O798" s="14" t="s">
        <v>39</v>
      </c>
      <c r="P798" s="14">
        <f t="shared" si="102"/>
        <v>2014</v>
      </c>
      <c r="Q798">
        <v>1408078800</v>
      </c>
      <c r="R798" s="12">
        <f t="shared" si="108"/>
        <v>41866.208333333336</v>
      </c>
      <c r="S798">
        <f t="shared" si="103"/>
        <v>8</v>
      </c>
      <c r="T798" t="s">
        <v>39</v>
      </c>
      <c r="U798">
        <f t="shared" si="104"/>
        <v>2014</v>
      </c>
      <c r="V798" t="b">
        <v>0</v>
      </c>
      <c r="W798" t="b">
        <v>1</v>
      </c>
      <c r="X798" t="s">
        <v>318</v>
      </c>
      <c r="Y798" t="str" cm="1">
        <f t="array" ref="Y798:Z798">_xlfn.TEXTSPLIT(X798, "/")</f>
        <v>games</v>
      </c>
      <c r="Z798" t="str">
        <v>mobile games</v>
      </c>
    </row>
    <row r="799" spans="1:26" ht="15.6" x14ac:dyDescent="0.3">
      <c r="A799">
        <v>797</v>
      </c>
      <c r="B799" t="s">
        <v>1655</v>
      </c>
      <c r="C799" s="3" t="s">
        <v>1656</v>
      </c>
      <c r="D799" s="4">
        <v>7600</v>
      </c>
      <c r="E799" s="4">
        <v>8332</v>
      </c>
      <c r="F799" s="5">
        <f t="shared" si="106"/>
        <v>1.0963157894736841</v>
      </c>
      <c r="G799" t="s">
        <v>36</v>
      </c>
      <c r="H799">
        <v>185</v>
      </c>
      <c r="I799" s="4">
        <f t="shared" si="105"/>
        <v>45.037837837837834</v>
      </c>
      <c r="J799" t="s">
        <v>37</v>
      </c>
      <c r="K799" t="s">
        <v>38</v>
      </c>
      <c r="L799">
        <v>1546149600</v>
      </c>
      <c r="M799" s="9">
        <f t="shared" si="107"/>
        <v>43464.25</v>
      </c>
      <c r="N799" s="14">
        <f t="shared" si="101"/>
        <v>12</v>
      </c>
      <c r="O799" s="14" t="s">
        <v>32</v>
      </c>
      <c r="P799" s="14">
        <f t="shared" si="102"/>
        <v>2018</v>
      </c>
      <c r="Q799">
        <v>1548136800</v>
      </c>
      <c r="R799" s="12">
        <f t="shared" si="108"/>
        <v>43487.25</v>
      </c>
      <c r="S799">
        <f t="shared" si="103"/>
        <v>1</v>
      </c>
      <c r="T799" t="s">
        <v>51</v>
      </c>
      <c r="U799">
        <f t="shared" si="104"/>
        <v>2019</v>
      </c>
      <c r="V799" t="b">
        <v>0</v>
      </c>
      <c r="W799" t="b">
        <v>0</v>
      </c>
      <c r="X799" t="s">
        <v>45</v>
      </c>
      <c r="Y799" t="str" cm="1">
        <f t="array" ref="Y799:Z799">_xlfn.TEXTSPLIT(X799, "/")</f>
        <v>technology</v>
      </c>
      <c r="Z799" t="str">
        <v>web</v>
      </c>
    </row>
    <row r="800" spans="1:26" ht="15.6" x14ac:dyDescent="0.3">
      <c r="A800">
        <v>798</v>
      </c>
      <c r="B800" t="s">
        <v>1657</v>
      </c>
      <c r="C800" s="3" t="s">
        <v>1658</v>
      </c>
      <c r="D800" s="4">
        <v>3400</v>
      </c>
      <c r="E800" s="4">
        <v>6408</v>
      </c>
      <c r="F800" s="5">
        <f t="shared" si="106"/>
        <v>1.8847058823529412</v>
      </c>
      <c r="G800" t="s">
        <v>36</v>
      </c>
      <c r="H800">
        <v>121</v>
      </c>
      <c r="I800" s="4">
        <f t="shared" si="105"/>
        <v>52.958677685950413</v>
      </c>
      <c r="J800" t="s">
        <v>37</v>
      </c>
      <c r="K800" t="s">
        <v>38</v>
      </c>
      <c r="L800">
        <v>1338440400</v>
      </c>
      <c r="M800" s="9">
        <f t="shared" si="107"/>
        <v>41060.208333333336</v>
      </c>
      <c r="N800" s="14">
        <f t="shared" si="101"/>
        <v>5</v>
      </c>
      <c r="O800" s="14" t="s">
        <v>114</v>
      </c>
      <c r="P800" s="14">
        <f t="shared" si="102"/>
        <v>2012</v>
      </c>
      <c r="Q800">
        <v>1340859600</v>
      </c>
      <c r="R800" s="12">
        <f t="shared" si="108"/>
        <v>41088.208333333336</v>
      </c>
      <c r="S800">
        <f t="shared" si="103"/>
        <v>6</v>
      </c>
      <c r="T800" t="s">
        <v>80</v>
      </c>
      <c r="U800">
        <f t="shared" si="104"/>
        <v>2012</v>
      </c>
      <c r="V800" t="b">
        <v>0</v>
      </c>
      <c r="W800" t="b">
        <v>1</v>
      </c>
      <c r="X800" t="s">
        <v>52</v>
      </c>
      <c r="Y800" t="str" cm="1">
        <f t="array" ref="Y800:Z800">_xlfn.TEXTSPLIT(X800, "/")</f>
        <v>theater</v>
      </c>
      <c r="Z800" t="str">
        <v>plays</v>
      </c>
    </row>
    <row r="801" spans="1:26" ht="15.6" x14ac:dyDescent="0.3">
      <c r="A801">
        <v>799</v>
      </c>
      <c r="B801" t="s">
        <v>1659</v>
      </c>
      <c r="C801" s="3" t="s">
        <v>1660</v>
      </c>
      <c r="D801" s="4">
        <v>84500</v>
      </c>
      <c r="E801" s="4">
        <v>73522</v>
      </c>
      <c r="F801" s="5">
        <f t="shared" si="106"/>
        <v>0.87008284023668636</v>
      </c>
      <c r="G801" t="s">
        <v>28</v>
      </c>
      <c r="H801">
        <v>1225</v>
      </c>
      <c r="I801" s="4">
        <f t="shared" si="105"/>
        <v>60.017959183673469</v>
      </c>
      <c r="J801" t="s">
        <v>59</v>
      </c>
      <c r="K801" t="s">
        <v>60</v>
      </c>
      <c r="L801">
        <v>1454133600</v>
      </c>
      <c r="M801" s="9">
        <f t="shared" si="107"/>
        <v>42399.25</v>
      </c>
      <c r="N801" s="14">
        <f t="shared" si="101"/>
        <v>1</v>
      </c>
      <c r="O801" s="14" t="s">
        <v>51</v>
      </c>
      <c r="P801" s="14">
        <f t="shared" si="102"/>
        <v>2016</v>
      </c>
      <c r="Q801">
        <v>1454479200</v>
      </c>
      <c r="R801" s="12">
        <f t="shared" si="108"/>
        <v>42403.25</v>
      </c>
      <c r="S801">
        <f t="shared" si="103"/>
        <v>2</v>
      </c>
      <c r="T801" t="s">
        <v>91</v>
      </c>
      <c r="U801">
        <f t="shared" si="104"/>
        <v>2016</v>
      </c>
      <c r="V801" t="b">
        <v>0</v>
      </c>
      <c r="W801" t="b">
        <v>0</v>
      </c>
      <c r="X801" t="s">
        <v>52</v>
      </c>
      <c r="Y801" t="str" cm="1">
        <f t="array" ref="Y801:Z801">_xlfn.TEXTSPLIT(X801, "/")</f>
        <v>theater</v>
      </c>
      <c r="Z801" t="str">
        <v>plays</v>
      </c>
    </row>
    <row r="802" spans="1:26" ht="15.6" x14ac:dyDescent="0.3">
      <c r="A802">
        <v>800</v>
      </c>
      <c r="B802" t="s">
        <v>1661</v>
      </c>
      <c r="C802" s="3" t="s">
        <v>1662</v>
      </c>
      <c r="D802" s="4">
        <v>100</v>
      </c>
      <c r="E802" s="4">
        <v>1</v>
      </c>
      <c r="F802" s="5">
        <f t="shared" si="106"/>
        <v>0.01</v>
      </c>
      <c r="G802" t="s">
        <v>28</v>
      </c>
      <c r="H802">
        <v>1</v>
      </c>
      <c r="I802" s="4">
        <f t="shared" si="105"/>
        <v>1</v>
      </c>
      <c r="J802" t="s">
        <v>124</v>
      </c>
      <c r="K802" t="s">
        <v>125</v>
      </c>
      <c r="L802">
        <v>1434085200</v>
      </c>
      <c r="M802" s="9">
        <f t="shared" si="107"/>
        <v>42167.208333333328</v>
      </c>
      <c r="N802" s="14">
        <f t="shared" si="101"/>
        <v>6</v>
      </c>
      <c r="O802" s="14" t="s">
        <v>80</v>
      </c>
      <c r="P802" s="14">
        <f t="shared" si="102"/>
        <v>2015</v>
      </c>
      <c r="Q802">
        <v>1434430800</v>
      </c>
      <c r="R802" s="12">
        <f t="shared" si="108"/>
        <v>42171.208333333328</v>
      </c>
      <c r="S802">
        <f t="shared" si="103"/>
        <v>6</v>
      </c>
      <c r="T802" t="s">
        <v>80</v>
      </c>
      <c r="U802">
        <f t="shared" si="104"/>
        <v>2015</v>
      </c>
      <c r="V802" t="b">
        <v>0</v>
      </c>
      <c r="W802" t="b">
        <v>0</v>
      </c>
      <c r="X802" t="s">
        <v>40</v>
      </c>
      <c r="Y802" t="str" cm="1">
        <f t="array" ref="Y802:Z802">_xlfn.TEXTSPLIT(X802, "/")</f>
        <v>music</v>
      </c>
      <c r="Z802" t="str">
        <v>rock</v>
      </c>
    </row>
    <row r="803" spans="1:26" ht="15.6" x14ac:dyDescent="0.3">
      <c r="A803">
        <v>801</v>
      </c>
      <c r="B803" t="s">
        <v>1663</v>
      </c>
      <c r="C803" s="3" t="s">
        <v>1664</v>
      </c>
      <c r="D803" s="4">
        <v>2300</v>
      </c>
      <c r="E803" s="4">
        <v>4667</v>
      </c>
      <c r="F803" s="5">
        <f t="shared" si="106"/>
        <v>2.0291304347826089</v>
      </c>
      <c r="G803" t="s">
        <v>36</v>
      </c>
      <c r="H803">
        <v>106</v>
      </c>
      <c r="I803" s="4">
        <f t="shared" si="105"/>
        <v>44.028301886792455</v>
      </c>
      <c r="J803" t="s">
        <v>37</v>
      </c>
      <c r="K803" t="s">
        <v>38</v>
      </c>
      <c r="L803">
        <v>1577772000</v>
      </c>
      <c r="M803" s="9">
        <f t="shared" si="107"/>
        <v>43830.25</v>
      </c>
      <c r="N803" s="14">
        <f t="shared" si="101"/>
        <v>12</v>
      </c>
      <c r="O803" s="14" t="s">
        <v>32</v>
      </c>
      <c r="P803" s="14">
        <f t="shared" si="102"/>
        <v>2019</v>
      </c>
      <c r="Q803">
        <v>1579672800</v>
      </c>
      <c r="R803" s="12">
        <f t="shared" si="108"/>
        <v>43852.25</v>
      </c>
      <c r="S803">
        <f t="shared" si="103"/>
        <v>1</v>
      </c>
      <c r="T803" t="s">
        <v>51</v>
      </c>
      <c r="U803">
        <f t="shared" si="104"/>
        <v>2020</v>
      </c>
      <c r="V803" t="b">
        <v>0</v>
      </c>
      <c r="W803" t="b">
        <v>1</v>
      </c>
      <c r="X803" t="s">
        <v>148</v>
      </c>
      <c r="Y803" t="str" cm="1">
        <f t="array" ref="Y803:Z803">_xlfn.TEXTSPLIT(X803, "/")</f>
        <v>photography</v>
      </c>
      <c r="Z803" t="str">
        <v>photography books</v>
      </c>
    </row>
    <row r="804" spans="1:26" ht="31.2" x14ac:dyDescent="0.3">
      <c r="A804">
        <v>802</v>
      </c>
      <c r="B804" t="s">
        <v>1665</v>
      </c>
      <c r="C804" s="3" t="s">
        <v>1666</v>
      </c>
      <c r="D804" s="4">
        <v>6200</v>
      </c>
      <c r="E804" s="4">
        <v>12216</v>
      </c>
      <c r="F804" s="5">
        <f t="shared" si="106"/>
        <v>1.9703225806451612</v>
      </c>
      <c r="G804" t="s">
        <v>36</v>
      </c>
      <c r="H804">
        <v>142</v>
      </c>
      <c r="I804" s="4">
        <f t="shared" si="105"/>
        <v>86.028169014084511</v>
      </c>
      <c r="J804" t="s">
        <v>37</v>
      </c>
      <c r="K804" t="s">
        <v>38</v>
      </c>
      <c r="L804">
        <v>1562216400</v>
      </c>
      <c r="M804" s="9">
        <f t="shared" si="107"/>
        <v>43650.208333333328</v>
      </c>
      <c r="N804" s="14">
        <f t="shared" si="101"/>
        <v>7</v>
      </c>
      <c r="O804" s="14" t="s">
        <v>103</v>
      </c>
      <c r="P804" s="14">
        <f t="shared" si="102"/>
        <v>2019</v>
      </c>
      <c r="Q804">
        <v>1562389200</v>
      </c>
      <c r="R804" s="12">
        <f t="shared" si="108"/>
        <v>43652.208333333328</v>
      </c>
      <c r="S804">
        <f t="shared" si="103"/>
        <v>7</v>
      </c>
      <c r="T804" t="s">
        <v>103</v>
      </c>
      <c r="U804">
        <f t="shared" si="104"/>
        <v>2019</v>
      </c>
      <c r="V804" t="b">
        <v>0</v>
      </c>
      <c r="W804" t="b">
        <v>0</v>
      </c>
      <c r="X804" t="s">
        <v>148</v>
      </c>
      <c r="Y804" t="str" cm="1">
        <f t="array" ref="Y804:Z804">_xlfn.TEXTSPLIT(X804, "/")</f>
        <v>photography</v>
      </c>
      <c r="Z804" t="str">
        <v>photography books</v>
      </c>
    </row>
    <row r="805" spans="1:26" ht="31.2" x14ac:dyDescent="0.3">
      <c r="A805">
        <v>803</v>
      </c>
      <c r="B805" t="s">
        <v>1667</v>
      </c>
      <c r="C805" s="3" t="s">
        <v>1668</v>
      </c>
      <c r="D805" s="4">
        <v>6100</v>
      </c>
      <c r="E805" s="4">
        <v>6527</v>
      </c>
      <c r="F805" s="5">
        <f t="shared" si="106"/>
        <v>1.07</v>
      </c>
      <c r="G805" t="s">
        <v>36</v>
      </c>
      <c r="H805">
        <v>233</v>
      </c>
      <c r="I805" s="4">
        <f t="shared" si="105"/>
        <v>28.012875536480685</v>
      </c>
      <c r="J805" t="s">
        <v>37</v>
      </c>
      <c r="K805" t="s">
        <v>38</v>
      </c>
      <c r="L805">
        <v>1548568800</v>
      </c>
      <c r="M805" s="9">
        <f t="shared" si="107"/>
        <v>43492.25</v>
      </c>
      <c r="N805" s="14">
        <f t="shared" si="101"/>
        <v>1</v>
      </c>
      <c r="O805" s="14" t="s">
        <v>51</v>
      </c>
      <c r="P805" s="14">
        <f t="shared" si="102"/>
        <v>2019</v>
      </c>
      <c r="Q805">
        <v>1551506400</v>
      </c>
      <c r="R805" s="12">
        <f t="shared" si="108"/>
        <v>43526.25</v>
      </c>
      <c r="S805">
        <f t="shared" si="103"/>
        <v>3</v>
      </c>
      <c r="T805" t="s">
        <v>84</v>
      </c>
      <c r="U805">
        <f t="shared" si="104"/>
        <v>2019</v>
      </c>
      <c r="V805" t="b">
        <v>0</v>
      </c>
      <c r="W805" t="b">
        <v>0</v>
      </c>
      <c r="X805" t="s">
        <v>52</v>
      </c>
      <c r="Y805" t="str" cm="1">
        <f t="array" ref="Y805:Z805">_xlfn.TEXTSPLIT(X805, "/")</f>
        <v>theater</v>
      </c>
      <c r="Z805" t="str">
        <v>plays</v>
      </c>
    </row>
    <row r="806" spans="1:26" ht="15.6" x14ac:dyDescent="0.3">
      <c r="A806">
        <v>804</v>
      </c>
      <c r="B806" t="s">
        <v>1669</v>
      </c>
      <c r="C806" s="3" t="s">
        <v>1670</v>
      </c>
      <c r="D806" s="4">
        <v>2600</v>
      </c>
      <c r="E806" s="4">
        <v>6987</v>
      </c>
      <c r="F806" s="5">
        <f t="shared" si="106"/>
        <v>2.6873076923076922</v>
      </c>
      <c r="G806" t="s">
        <v>36</v>
      </c>
      <c r="H806">
        <v>218</v>
      </c>
      <c r="I806" s="4">
        <f t="shared" si="105"/>
        <v>32.050458715596328</v>
      </c>
      <c r="J806" t="s">
        <v>37</v>
      </c>
      <c r="K806" t="s">
        <v>38</v>
      </c>
      <c r="L806">
        <v>1514872800</v>
      </c>
      <c r="M806" s="9">
        <f t="shared" si="107"/>
        <v>43102.25</v>
      </c>
      <c r="N806" s="14">
        <f t="shared" si="101"/>
        <v>1</v>
      </c>
      <c r="O806" s="14" t="s">
        <v>51</v>
      </c>
      <c r="P806" s="14">
        <f t="shared" si="102"/>
        <v>2018</v>
      </c>
      <c r="Q806">
        <v>1516600800</v>
      </c>
      <c r="R806" s="12">
        <f t="shared" si="108"/>
        <v>43122.25</v>
      </c>
      <c r="S806">
        <f t="shared" si="103"/>
        <v>1</v>
      </c>
      <c r="T806" t="s">
        <v>51</v>
      </c>
      <c r="U806">
        <f t="shared" si="104"/>
        <v>2018</v>
      </c>
      <c r="V806" t="b">
        <v>0</v>
      </c>
      <c r="W806" t="b">
        <v>0</v>
      </c>
      <c r="X806" t="s">
        <v>40</v>
      </c>
      <c r="Y806" t="str" cm="1">
        <f t="array" ref="Y806:Z806">_xlfn.TEXTSPLIT(X806, "/")</f>
        <v>music</v>
      </c>
      <c r="Z806" t="str">
        <v>rock</v>
      </c>
    </row>
    <row r="807" spans="1:26" ht="31.2" x14ac:dyDescent="0.3">
      <c r="A807">
        <v>805</v>
      </c>
      <c r="B807" t="s">
        <v>1671</v>
      </c>
      <c r="C807" s="3" t="s">
        <v>1672</v>
      </c>
      <c r="D807" s="4">
        <v>9700</v>
      </c>
      <c r="E807" s="4">
        <v>4932</v>
      </c>
      <c r="F807" s="5">
        <f t="shared" si="106"/>
        <v>0.50845360824742269</v>
      </c>
      <c r="G807" t="s">
        <v>28</v>
      </c>
      <c r="H807">
        <v>67</v>
      </c>
      <c r="I807" s="4">
        <f t="shared" si="105"/>
        <v>73.611940298507463</v>
      </c>
      <c r="J807" t="s">
        <v>43</v>
      </c>
      <c r="K807" t="s">
        <v>44</v>
      </c>
      <c r="L807">
        <v>1416031200</v>
      </c>
      <c r="M807" s="9">
        <f t="shared" si="107"/>
        <v>41958.25</v>
      </c>
      <c r="N807" s="14">
        <f t="shared" si="101"/>
        <v>11</v>
      </c>
      <c r="O807" s="14" t="s">
        <v>31</v>
      </c>
      <c r="P807" s="14">
        <f t="shared" si="102"/>
        <v>2014</v>
      </c>
      <c r="Q807">
        <v>1420437600</v>
      </c>
      <c r="R807" s="12">
        <f t="shared" si="108"/>
        <v>42009.25</v>
      </c>
      <c r="S807">
        <f t="shared" si="103"/>
        <v>1</v>
      </c>
      <c r="T807" t="s">
        <v>51</v>
      </c>
      <c r="U807">
        <f t="shared" si="104"/>
        <v>2015</v>
      </c>
      <c r="V807" t="b">
        <v>0</v>
      </c>
      <c r="W807" t="b">
        <v>0</v>
      </c>
      <c r="X807" t="s">
        <v>61</v>
      </c>
      <c r="Y807" t="str" cm="1">
        <f t="array" ref="Y807:Z807">_xlfn.TEXTSPLIT(X807, "/")</f>
        <v>film &amp; video</v>
      </c>
      <c r="Z807" t="str">
        <v>documentary</v>
      </c>
    </row>
    <row r="808" spans="1:26" ht="15.6" x14ac:dyDescent="0.3">
      <c r="A808">
        <v>806</v>
      </c>
      <c r="B808" t="s">
        <v>1673</v>
      </c>
      <c r="C808" s="3" t="s">
        <v>1674</v>
      </c>
      <c r="D808" s="4">
        <v>700</v>
      </c>
      <c r="E808" s="4">
        <v>8262</v>
      </c>
      <c r="F808" s="5">
        <f t="shared" si="106"/>
        <v>11.802857142857142</v>
      </c>
      <c r="G808" t="s">
        <v>36</v>
      </c>
      <c r="H808">
        <v>76</v>
      </c>
      <c r="I808" s="4">
        <f t="shared" si="105"/>
        <v>108.71052631578948</v>
      </c>
      <c r="J808" t="s">
        <v>37</v>
      </c>
      <c r="K808" t="s">
        <v>38</v>
      </c>
      <c r="L808">
        <v>1330927200</v>
      </c>
      <c r="M808" s="9">
        <f t="shared" si="107"/>
        <v>40973.25</v>
      </c>
      <c r="N808" s="14">
        <f t="shared" si="101"/>
        <v>3</v>
      </c>
      <c r="O808" s="14" t="s">
        <v>84</v>
      </c>
      <c r="P808" s="14">
        <f t="shared" si="102"/>
        <v>2012</v>
      </c>
      <c r="Q808">
        <v>1332997200</v>
      </c>
      <c r="R808" s="12">
        <f t="shared" si="108"/>
        <v>40997.208333333336</v>
      </c>
      <c r="S808">
        <f t="shared" si="103"/>
        <v>3</v>
      </c>
      <c r="T808" t="s">
        <v>84</v>
      </c>
      <c r="U808">
        <f t="shared" si="104"/>
        <v>2012</v>
      </c>
      <c r="V808" t="b">
        <v>0</v>
      </c>
      <c r="W808" t="b">
        <v>1</v>
      </c>
      <c r="X808" t="s">
        <v>73</v>
      </c>
      <c r="Y808" t="str" cm="1">
        <f t="array" ref="Y808:Z808">_xlfn.TEXTSPLIT(X808, "/")</f>
        <v>film &amp; video</v>
      </c>
      <c r="Z808" t="str">
        <v>drama</v>
      </c>
    </row>
    <row r="809" spans="1:26" ht="15.6" x14ac:dyDescent="0.3">
      <c r="A809">
        <v>807</v>
      </c>
      <c r="B809" t="s">
        <v>1675</v>
      </c>
      <c r="C809" s="3" t="s">
        <v>1676</v>
      </c>
      <c r="D809" s="4">
        <v>700</v>
      </c>
      <c r="E809" s="4">
        <v>1848</v>
      </c>
      <c r="F809" s="5">
        <f t="shared" si="106"/>
        <v>2.64</v>
      </c>
      <c r="G809" t="s">
        <v>36</v>
      </c>
      <c r="H809">
        <v>43</v>
      </c>
      <c r="I809" s="4">
        <f t="shared" si="105"/>
        <v>42.97674418604651</v>
      </c>
      <c r="J809" t="s">
        <v>37</v>
      </c>
      <c r="K809" t="s">
        <v>38</v>
      </c>
      <c r="L809">
        <v>1571115600</v>
      </c>
      <c r="M809" s="9">
        <f t="shared" si="107"/>
        <v>43753.208333333328</v>
      </c>
      <c r="N809" s="14">
        <f t="shared" si="101"/>
        <v>10</v>
      </c>
      <c r="O809" s="14" t="s">
        <v>72</v>
      </c>
      <c r="P809" s="14">
        <f t="shared" si="102"/>
        <v>2019</v>
      </c>
      <c r="Q809">
        <v>1574920800</v>
      </c>
      <c r="R809" s="12">
        <f t="shared" si="108"/>
        <v>43797.25</v>
      </c>
      <c r="S809">
        <f t="shared" si="103"/>
        <v>11</v>
      </c>
      <c r="T809" t="s">
        <v>31</v>
      </c>
      <c r="U809">
        <f t="shared" si="104"/>
        <v>2019</v>
      </c>
      <c r="V809" t="b">
        <v>0</v>
      </c>
      <c r="W809" t="b">
        <v>1</v>
      </c>
      <c r="X809" t="s">
        <v>52</v>
      </c>
      <c r="Y809" t="str" cm="1">
        <f t="array" ref="Y809:Z809">_xlfn.TEXTSPLIT(X809, "/")</f>
        <v>theater</v>
      </c>
      <c r="Z809" t="str">
        <v>plays</v>
      </c>
    </row>
    <row r="810" spans="1:26" ht="15.6" x14ac:dyDescent="0.3">
      <c r="A810">
        <v>808</v>
      </c>
      <c r="B810" t="s">
        <v>1677</v>
      </c>
      <c r="C810" s="3" t="s">
        <v>1678</v>
      </c>
      <c r="D810" s="4">
        <v>5200</v>
      </c>
      <c r="E810" s="4">
        <v>1583</v>
      </c>
      <c r="F810" s="5">
        <f t="shared" si="106"/>
        <v>0.30442307692307691</v>
      </c>
      <c r="G810" t="s">
        <v>28</v>
      </c>
      <c r="H810">
        <v>19</v>
      </c>
      <c r="I810" s="4">
        <f t="shared" si="105"/>
        <v>83.315789473684205</v>
      </c>
      <c r="J810" t="s">
        <v>37</v>
      </c>
      <c r="K810" t="s">
        <v>38</v>
      </c>
      <c r="L810">
        <v>1463461200</v>
      </c>
      <c r="M810" s="9">
        <f t="shared" si="107"/>
        <v>42507.208333333328</v>
      </c>
      <c r="N810" s="14">
        <f t="shared" si="101"/>
        <v>5</v>
      </c>
      <c r="O810" s="14" t="s">
        <v>114</v>
      </c>
      <c r="P810" s="14">
        <f t="shared" si="102"/>
        <v>2016</v>
      </c>
      <c r="Q810">
        <v>1464930000</v>
      </c>
      <c r="R810" s="12">
        <f t="shared" si="108"/>
        <v>42524.208333333328</v>
      </c>
      <c r="S810">
        <f t="shared" si="103"/>
        <v>6</v>
      </c>
      <c r="T810" t="s">
        <v>80</v>
      </c>
      <c r="U810">
        <f t="shared" si="104"/>
        <v>2016</v>
      </c>
      <c r="V810" t="b">
        <v>0</v>
      </c>
      <c r="W810" t="b">
        <v>0</v>
      </c>
      <c r="X810" t="s">
        <v>33</v>
      </c>
      <c r="Y810" t="str" cm="1">
        <f t="array" ref="Y810:Z810">_xlfn.TEXTSPLIT(X810, "/")</f>
        <v>food</v>
      </c>
      <c r="Z810" t="str">
        <v>food trucks</v>
      </c>
    </row>
    <row r="811" spans="1:26" ht="15.6" x14ac:dyDescent="0.3">
      <c r="A811">
        <v>809</v>
      </c>
      <c r="B811" t="s">
        <v>1625</v>
      </c>
      <c r="C811" s="3" t="s">
        <v>1679</v>
      </c>
      <c r="D811" s="4">
        <v>140800</v>
      </c>
      <c r="E811" s="4">
        <v>88536</v>
      </c>
      <c r="F811" s="5">
        <f t="shared" si="106"/>
        <v>0.62880681818181816</v>
      </c>
      <c r="G811" t="s">
        <v>28</v>
      </c>
      <c r="H811">
        <v>2108</v>
      </c>
      <c r="I811" s="4">
        <f t="shared" si="105"/>
        <v>42</v>
      </c>
      <c r="J811" t="s">
        <v>124</v>
      </c>
      <c r="K811" t="s">
        <v>125</v>
      </c>
      <c r="L811">
        <v>1344920400</v>
      </c>
      <c r="M811" s="9">
        <f t="shared" si="107"/>
        <v>41135.208333333336</v>
      </c>
      <c r="N811" s="14">
        <f t="shared" si="101"/>
        <v>8</v>
      </c>
      <c r="O811" s="14" t="s">
        <v>39</v>
      </c>
      <c r="P811" s="14">
        <f t="shared" si="102"/>
        <v>2012</v>
      </c>
      <c r="Q811">
        <v>1345006800</v>
      </c>
      <c r="R811" s="12">
        <f t="shared" si="108"/>
        <v>41136.208333333336</v>
      </c>
      <c r="S811">
        <f t="shared" si="103"/>
        <v>8</v>
      </c>
      <c r="T811" t="s">
        <v>39</v>
      </c>
      <c r="U811">
        <f t="shared" si="104"/>
        <v>2012</v>
      </c>
      <c r="V811" t="b">
        <v>0</v>
      </c>
      <c r="W811" t="b">
        <v>0</v>
      </c>
      <c r="X811" t="s">
        <v>61</v>
      </c>
      <c r="Y811" t="str" cm="1">
        <f t="array" ref="Y811:Z811">_xlfn.TEXTSPLIT(X811, "/")</f>
        <v>film &amp; video</v>
      </c>
      <c r="Z811" t="str">
        <v>documentary</v>
      </c>
    </row>
    <row r="812" spans="1:26" ht="31.2" x14ac:dyDescent="0.3">
      <c r="A812">
        <v>810</v>
      </c>
      <c r="B812" t="s">
        <v>1680</v>
      </c>
      <c r="C812" s="3" t="s">
        <v>1681</v>
      </c>
      <c r="D812" s="4">
        <v>6400</v>
      </c>
      <c r="E812" s="4">
        <v>12360</v>
      </c>
      <c r="F812" s="5">
        <f t="shared" si="106"/>
        <v>1.9312499999999999</v>
      </c>
      <c r="G812" t="s">
        <v>36</v>
      </c>
      <c r="H812">
        <v>221</v>
      </c>
      <c r="I812" s="4">
        <f t="shared" si="105"/>
        <v>55.927601809954751</v>
      </c>
      <c r="J812" t="s">
        <v>37</v>
      </c>
      <c r="K812" t="s">
        <v>38</v>
      </c>
      <c r="L812">
        <v>1511848800</v>
      </c>
      <c r="M812" s="9">
        <f t="shared" si="107"/>
        <v>43067.25</v>
      </c>
      <c r="N812" s="14">
        <f t="shared" si="101"/>
        <v>11</v>
      </c>
      <c r="O812" s="14" t="s">
        <v>31</v>
      </c>
      <c r="P812" s="14">
        <f t="shared" si="102"/>
        <v>2017</v>
      </c>
      <c r="Q812">
        <v>1512712800</v>
      </c>
      <c r="R812" s="12">
        <f t="shared" si="108"/>
        <v>43077.25</v>
      </c>
      <c r="S812">
        <f t="shared" si="103"/>
        <v>12</v>
      </c>
      <c r="T812" t="s">
        <v>32</v>
      </c>
      <c r="U812">
        <f t="shared" si="104"/>
        <v>2017</v>
      </c>
      <c r="V812" t="b">
        <v>0</v>
      </c>
      <c r="W812" t="b">
        <v>1</v>
      </c>
      <c r="X812" t="s">
        <v>52</v>
      </c>
      <c r="Y812" t="str" cm="1">
        <f t="array" ref="Y812:Z812">_xlfn.TEXTSPLIT(X812, "/")</f>
        <v>theater</v>
      </c>
      <c r="Z812" t="str">
        <v>plays</v>
      </c>
    </row>
    <row r="813" spans="1:26" ht="15.6" x14ac:dyDescent="0.3">
      <c r="A813">
        <v>811</v>
      </c>
      <c r="B813" t="s">
        <v>1682</v>
      </c>
      <c r="C813" s="3" t="s">
        <v>1683</v>
      </c>
      <c r="D813" s="4">
        <v>92500</v>
      </c>
      <c r="E813" s="4">
        <v>71320</v>
      </c>
      <c r="F813" s="5">
        <f t="shared" si="106"/>
        <v>0.77102702702702708</v>
      </c>
      <c r="G813" t="s">
        <v>28</v>
      </c>
      <c r="H813">
        <v>679</v>
      </c>
      <c r="I813" s="4">
        <f t="shared" si="105"/>
        <v>105.03681885125184</v>
      </c>
      <c r="J813" t="s">
        <v>37</v>
      </c>
      <c r="K813" t="s">
        <v>38</v>
      </c>
      <c r="L813">
        <v>1452319200</v>
      </c>
      <c r="M813" s="9">
        <f t="shared" si="107"/>
        <v>42378.25</v>
      </c>
      <c r="N813" s="14">
        <f t="shared" si="101"/>
        <v>1</v>
      </c>
      <c r="O813" s="14" t="s">
        <v>51</v>
      </c>
      <c r="P813" s="14">
        <f t="shared" si="102"/>
        <v>2016</v>
      </c>
      <c r="Q813">
        <v>1452492000</v>
      </c>
      <c r="R813" s="12">
        <f t="shared" si="108"/>
        <v>42380.25</v>
      </c>
      <c r="S813">
        <f t="shared" si="103"/>
        <v>1</v>
      </c>
      <c r="T813" t="s">
        <v>51</v>
      </c>
      <c r="U813">
        <f t="shared" si="104"/>
        <v>2016</v>
      </c>
      <c r="V813" t="b">
        <v>0</v>
      </c>
      <c r="W813" t="b">
        <v>1</v>
      </c>
      <c r="X813" t="s">
        <v>115</v>
      </c>
      <c r="Y813" t="str" cm="1">
        <f t="array" ref="Y813:Z813">_xlfn.TEXTSPLIT(X813, "/")</f>
        <v>games</v>
      </c>
      <c r="Z813" t="str">
        <v>video games</v>
      </c>
    </row>
    <row r="814" spans="1:26" ht="15.6" x14ac:dyDescent="0.3">
      <c r="A814">
        <v>812</v>
      </c>
      <c r="B814" t="s">
        <v>1684</v>
      </c>
      <c r="C814" s="3" t="s">
        <v>1685</v>
      </c>
      <c r="D814" s="4">
        <v>59700</v>
      </c>
      <c r="E814" s="4">
        <v>134640</v>
      </c>
      <c r="F814" s="5">
        <f t="shared" si="106"/>
        <v>2.2552763819095478</v>
      </c>
      <c r="G814" t="s">
        <v>36</v>
      </c>
      <c r="H814">
        <v>2805</v>
      </c>
      <c r="I814" s="4">
        <f t="shared" si="105"/>
        <v>48</v>
      </c>
      <c r="J814" t="s">
        <v>29</v>
      </c>
      <c r="K814" t="s">
        <v>30</v>
      </c>
      <c r="L814">
        <v>1523854800</v>
      </c>
      <c r="M814" s="9">
        <f t="shared" si="107"/>
        <v>43206.208333333328</v>
      </c>
      <c r="N814" s="14">
        <f t="shared" si="101"/>
        <v>4</v>
      </c>
      <c r="O814" s="14" t="s">
        <v>85</v>
      </c>
      <c r="P814" s="14">
        <f t="shared" si="102"/>
        <v>2018</v>
      </c>
      <c r="Q814">
        <v>1524286800</v>
      </c>
      <c r="R814" s="12">
        <f t="shared" si="108"/>
        <v>43211.208333333328</v>
      </c>
      <c r="S814">
        <f t="shared" si="103"/>
        <v>4</v>
      </c>
      <c r="T814" t="s">
        <v>85</v>
      </c>
      <c r="U814">
        <f t="shared" si="104"/>
        <v>2018</v>
      </c>
      <c r="V814" t="b">
        <v>0</v>
      </c>
      <c r="W814" t="b">
        <v>0</v>
      </c>
      <c r="X814" t="s">
        <v>92</v>
      </c>
      <c r="Y814" t="str" cm="1">
        <f t="array" ref="Y814:Z814">_xlfn.TEXTSPLIT(X814, "/")</f>
        <v>publishing</v>
      </c>
      <c r="Z814" t="str">
        <v>nonfiction</v>
      </c>
    </row>
    <row r="815" spans="1:26" ht="15.6" x14ac:dyDescent="0.3">
      <c r="A815">
        <v>813</v>
      </c>
      <c r="B815" t="s">
        <v>1686</v>
      </c>
      <c r="C815" s="3" t="s">
        <v>1687</v>
      </c>
      <c r="D815" s="4">
        <v>3200</v>
      </c>
      <c r="E815" s="4">
        <v>7661</v>
      </c>
      <c r="F815" s="5">
        <f t="shared" si="106"/>
        <v>2.3940625</v>
      </c>
      <c r="G815" t="s">
        <v>36</v>
      </c>
      <c r="H815">
        <v>68</v>
      </c>
      <c r="I815" s="4">
        <f t="shared" si="105"/>
        <v>112.66176470588235</v>
      </c>
      <c r="J815" t="s">
        <v>37</v>
      </c>
      <c r="K815" t="s">
        <v>38</v>
      </c>
      <c r="L815">
        <v>1346043600</v>
      </c>
      <c r="M815" s="9">
        <f t="shared" si="107"/>
        <v>41148.208333333336</v>
      </c>
      <c r="N815" s="14">
        <f t="shared" si="101"/>
        <v>8</v>
      </c>
      <c r="O815" s="14" t="s">
        <v>39</v>
      </c>
      <c r="P815" s="14">
        <f t="shared" si="102"/>
        <v>2012</v>
      </c>
      <c r="Q815">
        <v>1346907600</v>
      </c>
      <c r="R815" s="12">
        <f t="shared" si="108"/>
        <v>41158.208333333336</v>
      </c>
      <c r="S815">
        <f t="shared" si="103"/>
        <v>9</v>
      </c>
      <c r="T815" t="s">
        <v>48</v>
      </c>
      <c r="U815">
        <f t="shared" si="104"/>
        <v>2012</v>
      </c>
      <c r="V815" t="b">
        <v>0</v>
      </c>
      <c r="W815" t="b">
        <v>0</v>
      </c>
      <c r="X815" t="s">
        <v>115</v>
      </c>
      <c r="Y815" t="str" cm="1">
        <f t="array" ref="Y815:Z815">_xlfn.TEXTSPLIT(X815, "/")</f>
        <v>games</v>
      </c>
      <c r="Z815" t="str">
        <v>video games</v>
      </c>
    </row>
    <row r="816" spans="1:26" ht="15.6" x14ac:dyDescent="0.3">
      <c r="A816">
        <v>814</v>
      </c>
      <c r="B816" t="s">
        <v>1688</v>
      </c>
      <c r="C816" s="3" t="s">
        <v>1689</v>
      </c>
      <c r="D816" s="4">
        <v>3200</v>
      </c>
      <c r="E816" s="4">
        <v>2950</v>
      </c>
      <c r="F816" s="5">
        <f t="shared" si="106"/>
        <v>0.921875</v>
      </c>
      <c r="G816" t="s">
        <v>28</v>
      </c>
      <c r="H816">
        <v>36</v>
      </c>
      <c r="I816" s="4">
        <f t="shared" si="105"/>
        <v>81.944444444444443</v>
      </c>
      <c r="J816" t="s">
        <v>55</v>
      </c>
      <c r="K816" t="s">
        <v>56</v>
      </c>
      <c r="L816">
        <v>1464325200</v>
      </c>
      <c r="M816" s="9">
        <f t="shared" si="107"/>
        <v>42517.208333333328</v>
      </c>
      <c r="N816" s="14">
        <f t="shared" si="101"/>
        <v>5</v>
      </c>
      <c r="O816" s="14" t="s">
        <v>114</v>
      </c>
      <c r="P816" s="14">
        <f t="shared" si="102"/>
        <v>2016</v>
      </c>
      <c r="Q816">
        <v>1464498000</v>
      </c>
      <c r="R816" s="12">
        <f t="shared" si="108"/>
        <v>42519.208333333328</v>
      </c>
      <c r="S816">
        <f t="shared" si="103"/>
        <v>5</v>
      </c>
      <c r="T816" t="s">
        <v>114</v>
      </c>
      <c r="U816">
        <f t="shared" si="104"/>
        <v>2016</v>
      </c>
      <c r="V816" t="b">
        <v>0</v>
      </c>
      <c r="W816" t="b">
        <v>1</v>
      </c>
      <c r="X816" t="s">
        <v>40</v>
      </c>
      <c r="Y816" t="str" cm="1">
        <f t="array" ref="Y816:Z816">_xlfn.TEXTSPLIT(X816, "/")</f>
        <v>music</v>
      </c>
      <c r="Z816" t="str">
        <v>rock</v>
      </c>
    </row>
    <row r="817" spans="1:26" ht="31.2" x14ac:dyDescent="0.3">
      <c r="A817">
        <v>815</v>
      </c>
      <c r="B817" t="s">
        <v>1690</v>
      </c>
      <c r="C817" s="3" t="s">
        <v>1691</v>
      </c>
      <c r="D817" s="4">
        <v>9000</v>
      </c>
      <c r="E817" s="4">
        <v>11721</v>
      </c>
      <c r="F817" s="5">
        <f t="shared" si="106"/>
        <v>1.3023333333333333</v>
      </c>
      <c r="G817" t="s">
        <v>36</v>
      </c>
      <c r="H817">
        <v>183</v>
      </c>
      <c r="I817" s="4">
        <f t="shared" si="105"/>
        <v>64.049180327868854</v>
      </c>
      <c r="J817" t="s">
        <v>29</v>
      </c>
      <c r="K817" t="s">
        <v>30</v>
      </c>
      <c r="L817">
        <v>1511935200</v>
      </c>
      <c r="M817" s="9">
        <f t="shared" si="107"/>
        <v>43068.25</v>
      </c>
      <c r="N817" s="14">
        <f t="shared" si="101"/>
        <v>11</v>
      </c>
      <c r="O817" s="14" t="s">
        <v>31</v>
      </c>
      <c r="P817" s="14">
        <f t="shared" si="102"/>
        <v>2017</v>
      </c>
      <c r="Q817">
        <v>1514181600</v>
      </c>
      <c r="R817" s="12">
        <f t="shared" si="108"/>
        <v>43094.25</v>
      </c>
      <c r="S817">
        <f t="shared" si="103"/>
        <v>12</v>
      </c>
      <c r="T817" t="s">
        <v>32</v>
      </c>
      <c r="U817">
        <f t="shared" si="104"/>
        <v>2017</v>
      </c>
      <c r="V817" t="b">
        <v>0</v>
      </c>
      <c r="W817" t="b">
        <v>0</v>
      </c>
      <c r="X817" t="s">
        <v>40</v>
      </c>
      <c r="Y817" t="str" cm="1">
        <f t="array" ref="Y817:Z817">_xlfn.TEXTSPLIT(X817, "/")</f>
        <v>music</v>
      </c>
      <c r="Z817" t="str">
        <v>rock</v>
      </c>
    </row>
    <row r="818" spans="1:26" ht="31.2" x14ac:dyDescent="0.3">
      <c r="A818">
        <v>816</v>
      </c>
      <c r="B818" t="s">
        <v>1692</v>
      </c>
      <c r="C818" s="3" t="s">
        <v>1693</v>
      </c>
      <c r="D818" s="4">
        <v>2300</v>
      </c>
      <c r="E818" s="4">
        <v>14150</v>
      </c>
      <c r="F818" s="5">
        <f t="shared" si="106"/>
        <v>6.1521739130434785</v>
      </c>
      <c r="G818" t="s">
        <v>36</v>
      </c>
      <c r="H818">
        <v>133</v>
      </c>
      <c r="I818" s="4">
        <f t="shared" si="105"/>
        <v>106.39097744360902</v>
      </c>
      <c r="J818" t="s">
        <v>37</v>
      </c>
      <c r="K818" t="s">
        <v>38</v>
      </c>
      <c r="L818">
        <v>1392012000</v>
      </c>
      <c r="M818" s="9">
        <f t="shared" si="107"/>
        <v>41680.25</v>
      </c>
      <c r="N818" s="14">
        <f t="shared" si="101"/>
        <v>2</v>
      </c>
      <c r="O818" s="14" t="s">
        <v>91</v>
      </c>
      <c r="P818" s="14">
        <f t="shared" si="102"/>
        <v>2014</v>
      </c>
      <c r="Q818">
        <v>1392184800</v>
      </c>
      <c r="R818" s="12">
        <f t="shared" si="108"/>
        <v>41682.25</v>
      </c>
      <c r="S818">
        <f t="shared" si="103"/>
        <v>2</v>
      </c>
      <c r="T818" t="s">
        <v>91</v>
      </c>
      <c r="U818">
        <f t="shared" si="104"/>
        <v>2014</v>
      </c>
      <c r="V818" t="b">
        <v>1</v>
      </c>
      <c r="W818" t="b">
        <v>1</v>
      </c>
      <c r="X818" t="s">
        <v>52</v>
      </c>
      <c r="Y818" t="str" cm="1">
        <f t="array" ref="Y818:Z818">_xlfn.TEXTSPLIT(X818, "/")</f>
        <v>theater</v>
      </c>
      <c r="Z818" t="str">
        <v>plays</v>
      </c>
    </row>
    <row r="819" spans="1:26" ht="15.6" x14ac:dyDescent="0.3">
      <c r="A819">
        <v>817</v>
      </c>
      <c r="B819" t="s">
        <v>1694</v>
      </c>
      <c r="C819" s="3" t="s">
        <v>1695</v>
      </c>
      <c r="D819" s="4">
        <v>51300</v>
      </c>
      <c r="E819" s="4">
        <v>189192</v>
      </c>
      <c r="F819" s="5">
        <f t="shared" si="106"/>
        <v>3.687953216374269</v>
      </c>
      <c r="G819" t="s">
        <v>36</v>
      </c>
      <c r="H819">
        <v>2489</v>
      </c>
      <c r="I819" s="4">
        <f t="shared" si="105"/>
        <v>76.011249497790274</v>
      </c>
      <c r="J819" t="s">
        <v>133</v>
      </c>
      <c r="K819" t="s">
        <v>134</v>
      </c>
      <c r="L819">
        <v>1556946000</v>
      </c>
      <c r="M819" s="9">
        <f t="shared" si="107"/>
        <v>43589.208333333328</v>
      </c>
      <c r="N819" s="14">
        <f t="shared" si="101"/>
        <v>5</v>
      </c>
      <c r="O819" s="14" t="s">
        <v>114</v>
      </c>
      <c r="P819" s="14">
        <f t="shared" si="102"/>
        <v>2019</v>
      </c>
      <c r="Q819">
        <v>1559365200</v>
      </c>
      <c r="R819" s="12">
        <f t="shared" si="108"/>
        <v>43617.208333333328</v>
      </c>
      <c r="S819">
        <f t="shared" si="103"/>
        <v>6</v>
      </c>
      <c r="T819" t="s">
        <v>80</v>
      </c>
      <c r="U819">
        <f t="shared" si="104"/>
        <v>2019</v>
      </c>
      <c r="V819" t="b">
        <v>0</v>
      </c>
      <c r="W819" t="b">
        <v>1</v>
      </c>
      <c r="X819" t="s">
        <v>92</v>
      </c>
      <c r="Y819" t="str" cm="1">
        <f t="array" ref="Y819:Z819">_xlfn.TEXTSPLIT(X819, "/")</f>
        <v>publishing</v>
      </c>
      <c r="Z819" t="str">
        <v>nonfiction</v>
      </c>
    </row>
    <row r="820" spans="1:26" ht="15.6" x14ac:dyDescent="0.3">
      <c r="A820">
        <v>818</v>
      </c>
      <c r="B820" t="s">
        <v>702</v>
      </c>
      <c r="C820" s="3" t="s">
        <v>1696</v>
      </c>
      <c r="D820" s="4">
        <v>700</v>
      </c>
      <c r="E820" s="4">
        <v>7664</v>
      </c>
      <c r="F820" s="5">
        <f t="shared" si="106"/>
        <v>10.948571428571428</v>
      </c>
      <c r="G820" t="s">
        <v>36</v>
      </c>
      <c r="H820">
        <v>69</v>
      </c>
      <c r="I820" s="4">
        <f t="shared" si="105"/>
        <v>111.07246376811594</v>
      </c>
      <c r="J820" t="s">
        <v>37</v>
      </c>
      <c r="K820" t="s">
        <v>38</v>
      </c>
      <c r="L820">
        <v>1548050400</v>
      </c>
      <c r="M820" s="9">
        <f t="shared" si="107"/>
        <v>43486.25</v>
      </c>
      <c r="N820" s="14">
        <f t="shared" si="101"/>
        <v>1</v>
      </c>
      <c r="O820" s="14" t="s">
        <v>51</v>
      </c>
      <c r="P820" s="14">
        <f t="shared" si="102"/>
        <v>2019</v>
      </c>
      <c r="Q820">
        <v>1549173600</v>
      </c>
      <c r="R820" s="12">
        <f t="shared" si="108"/>
        <v>43499.25</v>
      </c>
      <c r="S820">
        <f t="shared" si="103"/>
        <v>2</v>
      </c>
      <c r="T820" t="s">
        <v>91</v>
      </c>
      <c r="U820">
        <f t="shared" si="104"/>
        <v>2019</v>
      </c>
      <c r="V820" t="b">
        <v>0</v>
      </c>
      <c r="W820" t="b">
        <v>1</v>
      </c>
      <c r="X820" t="s">
        <v>52</v>
      </c>
      <c r="Y820" t="str" cm="1">
        <f t="array" ref="Y820:Z820">_xlfn.TEXTSPLIT(X820, "/")</f>
        <v>theater</v>
      </c>
      <c r="Z820" t="str">
        <v>plays</v>
      </c>
    </row>
    <row r="821" spans="1:26" ht="31.2" x14ac:dyDescent="0.3">
      <c r="A821">
        <v>819</v>
      </c>
      <c r="B821" t="s">
        <v>1697</v>
      </c>
      <c r="C821" s="3" t="s">
        <v>1698</v>
      </c>
      <c r="D821" s="4">
        <v>8900</v>
      </c>
      <c r="E821" s="4">
        <v>4509</v>
      </c>
      <c r="F821" s="5">
        <f t="shared" si="106"/>
        <v>0.50662921348314605</v>
      </c>
      <c r="G821" t="s">
        <v>28</v>
      </c>
      <c r="H821">
        <v>47</v>
      </c>
      <c r="I821" s="4">
        <f t="shared" si="105"/>
        <v>95.936170212765958</v>
      </c>
      <c r="J821" t="s">
        <v>37</v>
      </c>
      <c r="K821" t="s">
        <v>38</v>
      </c>
      <c r="L821">
        <v>1353736800</v>
      </c>
      <c r="M821" s="9">
        <f t="shared" si="107"/>
        <v>41237.25</v>
      </c>
      <c r="N821" s="14">
        <f t="shared" si="101"/>
        <v>11</v>
      </c>
      <c r="O821" s="14" t="s">
        <v>31</v>
      </c>
      <c r="P821" s="14">
        <f t="shared" si="102"/>
        <v>2012</v>
      </c>
      <c r="Q821">
        <v>1355032800</v>
      </c>
      <c r="R821" s="12">
        <f t="shared" si="108"/>
        <v>41252.25</v>
      </c>
      <c r="S821">
        <f t="shared" si="103"/>
        <v>12</v>
      </c>
      <c r="T821" t="s">
        <v>32</v>
      </c>
      <c r="U821">
        <f t="shared" si="104"/>
        <v>2012</v>
      </c>
      <c r="V821" t="b">
        <v>1</v>
      </c>
      <c r="W821" t="b">
        <v>0</v>
      </c>
      <c r="X821" t="s">
        <v>115</v>
      </c>
      <c r="Y821" t="str" cm="1">
        <f t="array" ref="Y821:Z821">_xlfn.TEXTSPLIT(X821, "/")</f>
        <v>games</v>
      </c>
      <c r="Z821" t="str">
        <v>video games</v>
      </c>
    </row>
    <row r="822" spans="1:26" ht="15.6" x14ac:dyDescent="0.3">
      <c r="A822">
        <v>820</v>
      </c>
      <c r="B822" t="s">
        <v>1699</v>
      </c>
      <c r="C822" s="3" t="s">
        <v>1700</v>
      </c>
      <c r="D822" s="4">
        <v>1500</v>
      </c>
      <c r="E822" s="4">
        <v>12009</v>
      </c>
      <c r="F822" s="5">
        <f t="shared" si="106"/>
        <v>8.0060000000000002</v>
      </c>
      <c r="G822" t="s">
        <v>36</v>
      </c>
      <c r="H822">
        <v>279</v>
      </c>
      <c r="I822" s="4">
        <f t="shared" si="105"/>
        <v>43.043010752688176</v>
      </c>
      <c r="J822" t="s">
        <v>59</v>
      </c>
      <c r="K822" t="s">
        <v>60</v>
      </c>
      <c r="L822">
        <v>1532840400</v>
      </c>
      <c r="M822" s="9">
        <f t="shared" si="107"/>
        <v>43310.208333333328</v>
      </c>
      <c r="N822" s="14">
        <f t="shared" si="101"/>
        <v>7</v>
      </c>
      <c r="O822" s="14" t="s">
        <v>103</v>
      </c>
      <c r="P822" s="14">
        <f t="shared" si="102"/>
        <v>2018</v>
      </c>
      <c r="Q822">
        <v>1533963600</v>
      </c>
      <c r="R822" s="12">
        <f t="shared" si="108"/>
        <v>43323.208333333328</v>
      </c>
      <c r="S822">
        <f t="shared" si="103"/>
        <v>8</v>
      </c>
      <c r="T822" t="s">
        <v>39</v>
      </c>
      <c r="U822">
        <f t="shared" si="104"/>
        <v>2018</v>
      </c>
      <c r="V822" t="b">
        <v>0</v>
      </c>
      <c r="W822" t="b">
        <v>1</v>
      </c>
      <c r="X822" t="s">
        <v>40</v>
      </c>
      <c r="Y822" t="str" cm="1">
        <f t="array" ref="Y822:Z822">_xlfn.TEXTSPLIT(X822, "/")</f>
        <v>music</v>
      </c>
      <c r="Z822" t="str">
        <v>rock</v>
      </c>
    </row>
    <row r="823" spans="1:26" ht="15.6" x14ac:dyDescent="0.3">
      <c r="A823">
        <v>821</v>
      </c>
      <c r="B823" t="s">
        <v>1701</v>
      </c>
      <c r="C823" s="3" t="s">
        <v>1702</v>
      </c>
      <c r="D823" s="4">
        <v>4900</v>
      </c>
      <c r="E823" s="4">
        <v>14273</v>
      </c>
      <c r="F823" s="5">
        <f t="shared" si="106"/>
        <v>2.9128571428571428</v>
      </c>
      <c r="G823" t="s">
        <v>36</v>
      </c>
      <c r="H823">
        <v>210</v>
      </c>
      <c r="I823" s="4">
        <f t="shared" si="105"/>
        <v>67.966666666666669</v>
      </c>
      <c r="J823" t="s">
        <v>37</v>
      </c>
      <c r="K823" t="s">
        <v>38</v>
      </c>
      <c r="L823">
        <v>1488261600</v>
      </c>
      <c r="M823" s="9">
        <f t="shared" si="107"/>
        <v>42794.25</v>
      </c>
      <c r="N823" s="14">
        <f t="shared" si="101"/>
        <v>2</v>
      </c>
      <c r="O823" s="14" t="s">
        <v>91</v>
      </c>
      <c r="P823" s="14">
        <f t="shared" si="102"/>
        <v>2017</v>
      </c>
      <c r="Q823">
        <v>1489381200</v>
      </c>
      <c r="R823" s="12">
        <f t="shared" si="108"/>
        <v>42807.208333333328</v>
      </c>
      <c r="S823">
        <f t="shared" si="103"/>
        <v>3</v>
      </c>
      <c r="T823" t="s">
        <v>84</v>
      </c>
      <c r="U823">
        <f t="shared" si="104"/>
        <v>2017</v>
      </c>
      <c r="V823" t="b">
        <v>0</v>
      </c>
      <c r="W823" t="b">
        <v>0</v>
      </c>
      <c r="X823" t="s">
        <v>61</v>
      </c>
      <c r="Y823" t="str" cm="1">
        <f t="array" ref="Y823:Z823">_xlfn.TEXTSPLIT(X823, "/")</f>
        <v>film &amp; video</v>
      </c>
      <c r="Z823" t="str">
        <v>documentary</v>
      </c>
    </row>
    <row r="824" spans="1:26" ht="15.6" x14ac:dyDescent="0.3">
      <c r="A824">
        <v>822</v>
      </c>
      <c r="B824" t="s">
        <v>1703</v>
      </c>
      <c r="C824" s="3" t="s">
        <v>1704</v>
      </c>
      <c r="D824" s="4">
        <v>54000</v>
      </c>
      <c r="E824" s="4">
        <v>188982</v>
      </c>
      <c r="F824" s="5">
        <f t="shared" si="106"/>
        <v>3.4996666666666667</v>
      </c>
      <c r="G824" t="s">
        <v>36</v>
      </c>
      <c r="H824">
        <v>2100</v>
      </c>
      <c r="I824" s="4">
        <f t="shared" si="105"/>
        <v>89.991428571428571</v>
      </c>
      <c r="J824" t="s">
        <v>37</v>
      </c>
      <c r="K824" t="s">
        <v>38</v>
      </c>
      <c r="L824">
        <v>1393567200</v>
      </c>
      <c r="M824" s="9">
        <f t="shared" si="107"/>
        <v>41698.25</v>
      </c>
      <c r="N824" s="14">
        <f t="shared" si="101"/>
        <v>2</v>
      </c>
      <c r="O824" s="14" t="s">
        <v>91</v>
      </c>
      <c r="P824" s="14">
        <f t="shared" si="102"/>
        <v>2014</v>
      </c>
      <c r="Q824">
        <v>1395032400</v>
      </c>
      <c r="R824" s="12">
        <f t="shared" si="108"/>
        <v>41715.208333333336</v>
      </c>
      <c r="S824">
        <f t="shared" si="103"/>
        <v>3</v>
      </c>
      <c r="T824" t="s">
        <v>84</v>
      </c>
      <c r="U824">
        <f t="shared" si="104"/>
        <v>2014</v>
      </c>
      <c r="V824" t="b">
        <v>0</v>
      </c>
      <c r="W824" t="b">
        <v>0</v>
      </c>
      <c r="X824" t="s">
        <v>40</v>
      </c>
      <c r="Y824" t="str" cm="1">
        <f t="array" ref="Y824:Z824">_xlfn.TEXTSPLIT(X824, "/")</f>
        <v>music</v>
      </c>
      <c r="Z824" t="str">
        <v>rock</v>
      </c>
    </row>
    <row r="825" spans="1:26" ht="31.2" x14ac:dyDescent="0.3">
      <c r="A825">
        <v>823</v>
      </c>
      <c r="B825" t="s">
        <v>1705</v>
      </c>
      <c r="C825" s="3" t="s">
        <v>1706</v>
      </c>
      <c r="D825" s="4">
        <v>4100</v>
      </c>
      <c r="E825" s="4">
        <v>14640</v>
      </c>
      <c r="F825" s="5">
        <f t="shared" si="106"/>
        <v>3.5707317073170732</v>
      </c>
      <c r="G825" t="s">
        <v>36</v>
      </c>
      <c r="H825">
        <v>252</v>
      </c>
      <c r="I825" s="4">
        <f t="shared" si="105"/>
        <v>58.095238095238095</v>
      </c>
      <c r="J825" t="s">
        <v>37</v>
      </c>
      <c r="K825" t="s">
        <v>38</v>
      </c>
      <c r="L825">
        <v>1410325200</v>
      </c>
      <c r="M825" s="9">
        <f t="shared" si="107"/>
        <v>41892.208333333336</v>
      </c>
      <c r="N825" s="14">
        <f t="shared" si="101"/>
        <v>9</v>
      </c>
      <c r="O825" s="14" t="s">
        <v>48</v>
      </c>
      <c r="P825" s="14">
        <f t="shared" si="102"/>
        <v>2014</v>
      </c>
      <c r="Q825">
        <v>1412485200</v>
      </c>
      <c r="R825" s="12">
        <f t="shared" si="108"/>
        <v>41917.208333333336</v>
      </c>
      <c r="S825">
        <f t="shared" si="103"/>
        <v>10</v>
      </c>
      <c r="T825" t="s">
        <v>72</v>
      </c>
      <c r="U825">
        <f t="shared" si="104"/>
        <v>2014</v>
      </c>
      <c r="V825" t="b">
        <v>1</v>
      </c>
      <c r="W825" t="b">
        <v>1</v>
      </c>
      <c r="X825" t="s">
        <v>40</v>
      </c>
      <c r="Y825" t="str" cm="1">
        <f t="array" ref="Y825:Z825">_xlfn.TEXTSPLIT(X825, "/")</f>
        <v>music</v>
      </c>
      <c r="Z825" t="str">
        <v>rock</v>
      </c>
    </row>
    <row r="826" spans="1:26" ht="15.6" x14ac:dyDescent="0.3">
      <c r="A826">
        <v>824</v>
      </c>
      <c r="B826" t="s">
        <v>1707</v>
      </c>
      <c r="C826" s="3" t="s">
        <v>1708</v>
      </c>
      <c r="D826" s="4">
        <v>85000</v>
      </c>
      <c r="E826" s="4">
        <v>107516</v>
      </c>
      <c r="F826" s="5">
        <f t="shared" si="106"/>
        <v>1.2648941176470587</v>
      </c>
      <c r="G826" t="s">
        <v>36</v>
      </c>
      <c r="H826">
        <v>1280</v>
      </c>
      <c r="I826" s="4">
        <f t="shared" si="105"/>
        <v>83.996875000000003</v>
      </c>
      <c r="J826" t="s">
        <v>37</v>
      </c>
      <c r="K826" t="s">
        <v>38</v>
      </c>
      <c r="L826">
        <v>1276923600</v>
      </c>
      <c r="M826" s="9">
        <f t="shared" si="107"/>
        <v>40348.208333333336</v>
      </c>
      <c r="N826" s="14">
        <f t="shared" si="101"/>
        <v>6</v>
      </c>
      <c r="O826" s="14" t="s">
        <v>80</v>
      </c>
      <c r="P826" s="14">
        <f t="shared" si="102"/>
        <v>2010</v>
      </c>
      <c r="Q826">
        <v>1279688400</v>
      </c>
      <c r="R826" s="12">
        <f t="shared" si="108"/>
        <v>40380.208333333336</v>
      </c>
      <c r="S826">
        <f t="shared" si="103"/>
        <v>7</v>
      </c>
      <c r="T826" t="s">
        <v>103</v>
      </c>
      <c r="U826">
        <f t="shared" si="104"/>
        <v>2010</v>
      </c>
      <c r="V826" t="b">
        <v>0</v>
      </c>
      <c r="W826" t="b">
        <v>1</v>
      </c>
      <c r="X826" t="s">
        <v>92</v>
      </c>
      <c r="Y826" t="str" cm="1">
        <f t="array" ref="Y826:Z826">_xlfn.TEXTSPLIT(X826, "/")</f>
        <v>publishing</v>
      </c>
      <c r="Z826" t="str">
        <v>nonfiction</v>
      </c>
    </row>
    <row r="827" spans="1:26" ht="15.6" x14ac:dyDescent="0.3">
      <c r="A827">
        <v>825</v>
      </c>
      <c r="B827" t="s">
        <v>1709</v>
      </c>
      <c r="C827" s="3" t="s">
        <v>1710</v>
      </c>
      <c r="D827" s="4">
        <v>3600</v>
      </c>
      <c r="E827" s="4">
        <v>13950</v>
      </c>
      <c r="F827" s="5">
        <f t="shared" si="106"/>
        <v>3.875</v>
      </c>
      <c r="G827" t="s">
        <v>36</v>
      </c>
      <c r="H827">
        <v>157</v>
      </c>
      <c r="I827" s="4">
        <f t="shared" si="105"/>
        <v>88.853503184713375</v>
      </c>
      <c r="J827" t="s">
        <v>59</v>
      </c>
      <c r="K827" t="s">
        <v>60</v>
      </c>
      <c r="L827">
        <v>1500958800</v>
      </c>
      <c r="M827" s="9">
        <f t="shared" si="107"/>
        <v>42941.208333333328</v>
      </c>
      <c r="N827" s="14">
        <f t="shared" si="101"/>
        <v>7</v>
      </c>
      <c r="O827" s="14" t="s">
        <v>103</v>
      </c>
      <c r="P827" s="14">
        <f t="shared" si="102"/>
        <v>2017</v>
      </c>
      <c r="Q827">
        <v>1501995600</v>
      </c>
      <c r="R827" s="12">
        <f t="shared" si="108"/>
        <v>42953.208333333328</v>
      </c>
      <c r="S827">
        <f t="shared" si="103"/>
        <v>8</v>
      </c>
      <c r="T827" t="s">
        <v>39</v>
      </c>
      <c r="U827">
        <f t="shared" si="104"/>
        <v>2017</v>
      </c>
      <c r="V827" t="b">
        <v>0</v>
      </c>
      <c r="W827" t="b">
        <v>0</v>
      </c>
      <c r="X827" t="s">
        <v>126</v>
      </c>
      <c r="Y827" t="str" cm="1">
        <f t="array" ref="Y827:Z827">_xlfn.TEXTSPLIT(X827, "/")</f>
        <v>film &amp; video</v>
      </c>
      <c r="Z827" t="str">
        <v>shorts</v>
      </c>
    </row>
    <row r="828" spans="1:26" ht="31.2" x14ac:dyDescent="0.3">
      <c r="A828">
        <v>826</v>
      </c>
      <c r="B828" t="s">
        <v>1711</v>
      </c>
      <c r="C828" s="3" t="s">
        <v>1712</v>
      </c>
      <c r="D828" s="4">
        <v>2800</v>
      </c>
      <c r="E828" s="4">
        <v>12797</v>
      </c>
      <c r="F828" s="5">
        <f t="shared" si="106"/>
        <v>4.5703571428571426</v>
      </c>
      <c r="G828" t="s">
        <v>36</v>
      </c>
      <c r="H828">
        <v>194</v>
      </c>
      <c r="I828" s="4">
        <f t="shared" si="105"/>
        <v>65.963917525773198</v>
      </c>
      <c r="J828" t="s">
        <v>37</v>
      </c>
      <c r="K828" t="s">
        <v>38</v>
      </c>
      <c r="L828">
        <v>1292220000</v>
      </c>
      <c r="M828" s="9">
        <f t="shared" si="107"/>
        <v>40525.25</v>
      </c>
      <c r="N828" s="14">
        <f t="shared" si="101"/>
        <v>12</v>
      </c>
      <c r="O828" s="14" t="s">
        <v>32</v>
      </c>
      <c r="P828" s="14">
        <f t="shared" si="102"/>
        <v>2010</v>
      </c>
      <c r="Q828">
        <v>1294639200</v>
      </c>
      <c r="R828" s="12">
        <f t="shared" si="108"/>
        <v>40553.25</v>
      </c>
      <c r="S828">
        <f t="shared" si="103"/>
        <v>1</v>
      </c>
      <c r="T828" t="s">
        <v>51</v>
      </c>
      <c r="U828">
        <f t="shared" si="104"/>
        <v>2011</v>
      </c>
      <c r="V828" t="b">
        <v>0</v>
      </c>
      <c r="W828" t="b">
        <v>1</v>
      </c>
      <c r="X828" t="s">
        <v>52</v>
      </c>
      <c r="Y828" t="str" cm="1">
        <f t="array" ref="Y828:Z828">_xlfn.TEXTSPLIT(X828, "/")</f>
        <v>theater</v>
      </c>
      <c r="Z828" t="str">
        <v>plays</v>
      </c>
    </row>
    <row r="829" spans="1:26" ht="31.2" x14ac:dyDescent="0.3">
      <c r="A829">
        <v>827</v>
      </c>
      <c r="B829" t="s">
        <v>1713</v>
      </c>
      <c r="C829" s="3" t="s">
        <v>1714</v>
      </c>
      <c r="D829" s="4">
        <v>2300</v>
      </c>
      <c r="E829" s="4">
        <v>6134</v>
      </c>
      <c r="F829" s="5">
        <f t="shared" si="106"/>
        <v>2.6669565217391304</v>
      </c>
      <c r="G829" t="s">
        <v>36</v>
      </c>
      <c r="H829">
        <v>82</v>
      </c>
      <c r="I829" s="4">
        <f t="shared" si="105"/>
        <v>74.804878048780495</v>
      </c>
      <c r="J829" t="s">
        <v>43</v>
      </c>
      <c r="K829" t="s">
        <v>44</v>
      </c>
      <c r="L829">
        <v>1304398800</v>
      </c>
      <c r="M829" s="9">
        <f t="shared" si="107"/>
        <v>40666.208333333336</v>
      </c>
      <c r="N829" s="14">
        <f t="shared" si="101"/>
        <v>5</v>
      </c>
      <c r="O829" s="14" t="s">
        <v>114</v>
      </c>
      <c r="P829" s="14">
        <f t="shared" si="102"/>
        <v>2011</v>
      </c>
      <c r="Q829">
        <v>1305435600</v>
      </c>
      <c r="R829" s="12">
        <f t="shared" si="108"/>
        <v>40678.208333333336</v>
      </c>
      <c r="S829">
        <f t="shared" si="103"/>
        <v>5</v>
      </c>
      <c r="T829" t="s">
        <v>114</v>
      </c>
      <c r="U829">
        <f t="shared" si="104"/>
        <v>2011</v>
      </c>
      <c r="V829" t="b">
        <v>0</v>
      </c>
      <c r="W829" t="b">
        <v>1</v>
      </c>
      <c r="X829" t="s">
        <v>73</v>
      </c>
      <c r="Y829" t="str" cm="1">
        <f t="array" ref="Y829:Z829">_xlfn.TEXTSPLIT(X829, "/")</f>
        <v>film &amp; video</v>
      </c>
      <c r="Z829" t="str">
        <v>drama</v>
      </c>
    </row>
    <row r="830" spans="1:26" ht="31.2" x14ac:dyDescent="0.3">
      <c r="A830">
        <v>828</v>
      </c>
      <c r="B830" t="s">
        <v>1715</v>
      </c>
      <c r="C830" s="3" t="s">
        <v>1716</v>
      </c>
      <c r="D830" s="4">
        <v>7100</v>
      </c>
      <c r="E830" s="4">
        <v>4899</v>
      </c>
      <c r="F830" s="5">
        <f t="shared" si="106"/>
        <v>0.69</v>
      </c>
      <c r="G830" t="s">
        <v>28</v>
      </c>
      <c r="H830">
        <v>70</v>
      </c>
      <c r="I830" s="4">
        <f t="shared" si="105"/>
        <v>69.98571428571428</v>
      </c>
      <c r="J830" t="s">
        <v>37</v>
      </c>
      <c r="K830" t="s">
        <v>38</v>
      </c>
      <c r="L830">
        <v>1535432400</v>
      </c>
      <c r="M830" s="9">
        <f t="shared" si="107"/>
        <v>43340.208333333328</v>
      </c>
      <c r="N830" s="14">
        <f t="shared" si="101"/>
        <v>8</v>
      </c>
      <c r="O830" s="14" t="s">
        <v>39</v>
      </c>
      <c r="P830" s="14">
        <f t="shared" si="102"/>
        <v>2018</v>
      </c>
      <c r="Q830">
        <v>1537592400</v>
      </c>
      <c r="R830" s="12">
        <f t="shared" si="108"/>
        <v>43365.208333333328</v>
      </c>
      <c r="S830">
        <f t="shared" si="103"/>
        <v>9</v>
      </c>
      <c r="T830" t="s">
        <v>48</v>
      </c>
      <c r="U830">
        <f t="shared" si="104"/>
        <v>2018</v>
      </c>
      <c r="V830" t="b">
        <v>0</v>
      </c>
      <c r="W830" t="b">
        <v>0</v>
      </c>
      <c r="X830" t="s">
        <v>52</v>
      </c>
      <c r="Y830" t="str" cm="1">
        <f t="array" ref="Y830:Z830">_xlfn.TEXTSPLIT(X830, "/")</f>
        <v>theater</v>
      </c>
      <c r="Z830" t="str">
        <v>plays</v>
      </c>
    </row>
    <row r="831" spans="1:26" ht="15.6" x14ac:dyDescent="0.3">
      <c r="A831">
        <v>829</v>
      </c>
      <c r="B831" t="s">
        <v>1717</v>
      </c>
      <c r="C831" s="3" t="s">
        <v>1718</v>
      </c>
      <c r="D831" s="4">
        <v>9600</v>
      </c>
      <c r="E831" s="4">
        <v>4929</v>
      </c>
      <c r="F831" s="5">
        <f t="shared" si="106"/>
        <v>0.51343749999999999</v>
      </c>
      <c r="G831" t="s">
        <v>28</v>
      </c>
      <c r="H831">
        <v>154</v>
      </c>
      <c r="I831" s="4">
        <f t="shared" si="105"/>
        <v>32.006493506493506</v>
      </c>
      <c r="J831" t="s">
        <v>37</v>
      </c>
      <c r="K831" t="s">
        <v>38</v>
      </c>
      <c r="L831">
        <v>1433826000</v>
      </c>
      <c r="M831" s="9">
        <f t="shared" si="107"/>
        <v>42164.208333333328</v>
      </c>
      <c r="N831" s="14">
        <f t="shared" si="101"/>
        <v>6</v>
      </c>
      <c r="O831" s="14" t="s">
        <v>80</v>
      </c>
      <c r="P831" s="14">
        <f t="shared" si="102"/>
        <v>2015</v>
      </c>
      <c r="Q831">
        <v>1435122000</v>
      </c>
      <c r="R831" s="12">
        <f t="shared" si="108"/>
        <v>42179.208333333328</v>
      </c>
      <c r="S831">
        <f t="shared" si="103"/>
        <v>6</v>
      </c>
      <c r="T831" t="s">
        <v>80</v>
      </c>
      <c r="U831">
        <f t="shared" si="104"/>
        <v>2015</v>
      </c>
      <c r="V831" t="b">
        <v>0</v>
      </c>
      <c r="W831" t="b">
        <v>0</v>
      </c>
      <c r="X831" t="s">
        <v>52</v>
      </c>
      <c r="Y831" t="str" cm="1">
        <f t="array" ref="Y831:Z831">_xlfn.TEXTSPLIT(X831, "/")</f>
        <v>theater</v>
      </c>
      <c r="Z831" t="str">
        <v>plays</v>
      </c>
    </row>
    <row r="832" spans="1:26" ht="31.2" x14ac:dyDescent="0.3">
      <c r="A832">
        <v>830</v>
      </c>
      <c r="B832" t="s">
        <v>1719</v>
      </c>
      <c r="C832" s="3" t="s">
        <v>1720</v>
      </c>
      <c r="D832" s="4">
        <v>121600</v>
      </c>
      <c r="E832" s="4">
        <v>1424</v>
      </c>
      <c r="F832" s="5">
        <f t="shared" si="106"/>
        <v>1.1710526315789473E-2</v>
      </c>
      <c r="G832" t="s">
        <v>28</v>
      </c>
      <c r="H832">
        <v>22</v>
      </c>
      <c r="I832" s="4">
        <f t="shared" si="105"/>
        <v>64.727272727272734</v>
      </c>
      <c r="J832" t="s">
        <v>37</v>
      </c>
      <c r="K832" t="s">
        <v>38</v>
      </c>
      <c r="L832">
        <v>1514959200</v>
      </c>
      <c r="M832" s="9">
        <f t="shared" si="107"/>
        <v>43103.25</v>
      </c>
      <c r="N832" s="14">
        <f t="shared" si="101"/>
        <v>1</v>
      </c>
      <c r="O832" s="14" t="s">
        <v>51</v>
      </c>
      <c r="P832" s="14">
        <f t="shared" si="102"/>
        <v>2018</v>
      </c>
      <c r="Q832">
        <v>1520056800</v>
      </c>
      <c r="R832" s="12">
        <f t="shared" si="108"/>
        <v>43162.25</v>
      </c>
      <c r="S832">
        <f t="shared" si="103"/>
        <v>3</v>
      </c>
      <c r="T832" t="s">
        <v>84</v>
      </c>
      <c r="U832">
        <f t="shared" si="104"/>
        <v>2018</v>
      </c>
      <c r="V832" t="b">
        <v>0</v>
      </c>
      <c r="W832" t="b">
        <v>0</v>
      </c>
      <c r="X832" t="s">
        <v>52</v>
      </c>
      <c r="Y832" t="str" cm="1">
        <f t="array" ref="Y832:Z832">_xlfn.TEXTSPLIT(X832, "/")</f>
        <v>theater</v>
      </c>
      <c r="Z832" t="str">
        <v>plays</v>
      </c>
    </row>
    <row r="833" spans="1:26" ht="31.2" x14ac:dyDescent="0.3">
      <c r="A833">
        <v>831</v>
      </c>
      <c r="B833" t="s">
        <v>1721</v>
      </c>
      <c r="C833" s="3" t="s">
        <v>1722</v>
      </c>
      <c r="D833" s="4">
        <v>97100</v>
      </c>
      <c r="E833" s="4">
        <v>105817</v>
      </c>
      <c r="F833" s="5">
        <f t="shared" si="106"/>
        <v>1.089773429454171</v>
      </c>
      <c r="G833" t="s">
        <v>36</v>
      </c>
      <c r="H833">
        <v>4233</v>
      </c>
      <c r="I833" s="4">
        <f t="shared" si="105"/>
        <v>24.998110087408456</v>
      </c>
      <c r="J833" t="s">
        <v>37</v>
      </c>
      <c r="K833" t="s">
        <v>38</v>
      </c>
      <c r="L833">
        <v>1332738000</v>
      </c>
      <c r="M833" s="9">
        <f t="shared" si="107"/>
        <v>40994.208333333336</v>
      </c>
      <c r="N833" s="14">
        <f t="shared" si="101"/>
        <v>3</v>
      </c>
      <c r="O833" s="14" t="s">
        <v>84</v>
      </c>
      <c r="P833" s="14">
        <f t="shared" si="102"/>
        <v>2012</v>
      </c>
      <c r="Q833">
        <v>1335675600</v>
      </c>
      <c r="R833" s="12">
        <f t="shared" si="108"/>
        <v>41028.208333333336</v>
      </c>
      <c r="S833">
        <f t="shared" si="103"/>
        <v>4</v>
      </c>
      <c r="T833" t="s">
        <v>85</v>
      </c>
      <c r="U833">
        <f t="shared" si="104"/>
        <v>2012</v>
      </c>
      <c r="V833" t="b">
        <v>0</v>
      </c>
      <c r="W833" t="b">
        <v>0</v>
      </c>
      <c r="X833" t="s">
        <v>148</v>
      </c>
      <c r="Y833" t="str" cm="1">
        <f t="array" ref="Y833:Z833">_xlfn.TEXTSPLIT(X833, "/")</f>
        <v>photography</v>
      </c>
      <c r="Z833" t="str">
        <v>photography books</v>
      </c>
    </row>
    <row r="834" spans="1:26" ht="15.6" x14ac:dyDescent="0.3">
      <c r="A834">
        <v>832</v>
      </c>
      <c r="B834" t="s">
        <v>1723</v>
      </c>
      <c r="C834" s="3" t="s">
        <v>1724</v>
      </c>
      <c r="D834" s="4">
        <v>43200</v>
      </c>
      <c r="E834" s="4">
        <v>136156</v>
      </c>
      <c r="F834" s="5">
        <f t="shared" si="106"/>
        <v>3.1517592592592591</v>
      </c>
      <c r="G834" t="s">
        <v>36</v>
      </c>
      <c r="H834">
        <v>1297</v>
      </c>
      <c r="I834" s="4">
        <f t="shared" si="105"/>
        <v>104.97764070932922</v>
      </c>
      <c r="J834" t="s">
        <v>55</v>
      </c>
      <c r="K834" t="s">
        <v>56</v>
      </c>
      <c r="L834">
        <v>1445490000</v>
      </c>
      <c r="M834" s="9">
        <f t="shared" si="107"/>
        <v>42299.208333333328</v>
      </c>
      <c r="N834" s="14">
        <f t="shared" si="101"/>
        <v>10</v>
      </c>
      <c r="O834" s="14" t="s">
        <v>72</v>
      </c>
      <c r="P834" s="14">
        <f t="shared" si="102"/>
        <v>2015</v>
      </c>
      <c r="Q834">
        <v>1448431200</v>
      </c>
      <c r="R834" s="12">
        <f t="shared" si="108"/>
        <v>42333.25</v>
      </c>
      <c r="S834">
        <f t="shared" si="103"/>
        <v>11</v>
      </c>
      <c r="T834" t="s">
        <v>31</v>
      </c>
      <c r="U834">
        <f t="shared" si="104"/>
        <v>2015</v>
      </c>
      <c r="V834" t="b">
        <v>1</v>
      </c>
      <c r="W834" t="b">
        <v>0</v>
      </c>
      <c r="X834" t="s">
        <v>232</v>
      </c>
      <c r="Y834" t="str" cm="1">
        <f t="array" ref="Y834:Z834">_xlfn.TEXTSPLIT(X834, "/")</f>
        <v>publishing</v>
      </c>
      <c r="Z834" t="str">
        <v>translations</v>
      </c>
    </row>
    <row r="835" spans="1:26" ht="15.6" x14ac:dyDescent="0.3">
      <c r="A835">
        <v>833</v>
      </c>
      <c r="B835" t="s">
        <v>1725</v>
      </c>
      <c r="C835" s="3" t="s">
        <v>1726</v>
      </c>
      <c r="D835" s="4">
        <v>6800</v>
      </c>
      <c r="E835" s="4">
        <v>10723</v>
      </c>
      <c r="F835" s="5">
        <f t="shared" si="106"/>
        <v>1.5769117647058823</v>
      </c>
      <c r="G835" t="s">
        <v>36</v>
      </c>
      <c r="H835">
        <v>165</v>
      </c>
      <c r="I835" s="4">
        <f t="shared" si="105"/>
        <v>64.987878787878785</v>
      </c>
      <c r="J835" t="s">
        <v>55</v>
      </c>
      <c r="K835" t="s">
        <v>56</v>
      </c>
      <c r="L835">
        <v>1297663200</v>
      </c>
      <c r="M835" s="9">
        <f t="shared" si="107"/>
        <v>40588.25</v>
      </c>
      <c r="N835" s="14">
        <f t="shared" ref="N835:N898" si="109">MONTH(M835)</f>
        <v>2</v>
      </c>
      <c r="O835" s="14" t="s">
        <v>91</v>
      </c>
      <c r="P835" s="14">
        <f t="shared" ref="P835:P898" si="110">YEAR(M835)</f>
        <v>2011</v>
      </c>
      <c r="Q835">
        <v>1298613600</v>
      </c>
      <c r="R835" s="12">
        <f t="shared" si="108"/>
        <v>40599.25</v>
      </c>
      <c r="S835">
        <f t="shared" ref="S835:S898" si="111">MONTH(R835)</f>
        <v>2</v>
      </c>
      <c r="T835" t="s">
        <v>91</v>
      </c>
      <c r="U835">
        <f t="shared" ref="U835:U898" si="112">YEAR(R835)</f>
        <v>2011</v>
      </c>
      <c r="V835" t="b">
        <v>0</v>
      </c>
      <c r="W835" t="b">
        <v>0</v>
      </c>
      <c r="X835" t="s">
        <v>232</v>
      </c>
      <c r="Y835" t="str" cm="1">
        <f t="array" ref="Y835:Z835">_xlfn.TEXTSPLIT(X835, "/")</f>
        <v>publishing</v>
      </c>
      <c r="Z835" t="str">
        <v>translations</v>
      </c>
    </row>
    <row r="836" spans="1:26" ht="15.6" x14ac:dyDescent="0.3">
      <c r="A836">
        <v>834</v>
      </c>
      <c r="B836" t="s">
        <v>1727</v>
      </c>
      <c r="C836" s="3" t="s">
        <v>1728</v>
      </c>
      <c r="D836" s="4">
        <v>7300</v>
      </c>
      <c r="E836" s="4">
        <v>11228</v>
      </c>
      <c r="F836" s="5">
        <f t="shared" si="106"/>
        <v>1.5380821917808218</v>
      </c>
      <c r="G836" t="s">
        <v>36</v>
      </c>
      <c r="H836">
        <v>119</v>
      </c>
      <c r="I836" s="4">
        <f t="shared" si="105"/>
        <v>94.352941176470594</v>
      </c>
      <c r="J836" t="s">
        <v>37</v>
      </c>
      <c r="K836" t="s">
        <v>38</v>
      </c>
      <c r="L836">
        <v>1371963600</v>
      </c>
      <c r="M836" s="9">
        <f t="shared" si="107"/>
        <v>41448.208333333336</v>
      </c>
      <c r="N836" s="14">
        <f t="shared" si="109"/>
        <v>6</v>
      </c>
      <c r="O836" s="14" t="s">
        <v>80</v>
      </c>
      <c r="P836" s="14">
        <f t="shared" si="110"/>
        <v>2013</v>
      </c>
      <c r="Q836">
        <v>1372482000</v>
      </c>
      <c r="R836" s="12">
        <f t="shared" si="108"/>
        <v>41454.208333333336</v>
      </c>
      <c r="S836">
        <f t="shared" si="111"/>
        <v>6</v>
      </c>
      <c r="T836" t="s">
        <v>80</v>
      </c>
      <c r="U836">
        <f t="shared" si="112"/>
        <v>2013</v>
      </c>
      <c r="V836" t="b">
        <v>0</v>
      </c>
      <c r="W836" t="b">
        <v>0</v>
      </c>
      <c r="X836" t="s">
        <v>52</v>
      </c>
      <c r="Y836" t="str" cm="1">
        <f t="array" ref="Y836:Z836">_xlfn.TEXTSPLIT(X836, "/")</f>
        <v>theater</v>
      </c>
      <c r="Z836" t="str">
        <v>plays</v>
      </c>
    </row>
    <row r="837" spans="1:26" ht="15.6" x14ac:dyDescent="0.3">
      <c r="A837">
        <v>835</v>
      </c>
      <c r="B837" t="s">
        <v>1729</v>
      </c>
      <c r="C837" s="3" t="s">
        <v>1730</v>
      </c>
      <c r="D837" s="4">
        <v>86200</v>
      </c>
      <c r="E837" s="4">
        <v>77355</v>
      </c>
      <c r="F837" s="5">
        <f t="shared" si="106"/>
        <v>0.89738979118329465</v>
      </c>
      <c r="G837" t="s">
        <v>28</v>
      </c>
      <c r="H837">
        <v>1758</v>
      </c>
      <c r="I837" s="4">
        <f t="shared" si="105"/>
        <v>44.001706484641637</v>
      </c>
      <c r="J837" t="s">
        <v>37</v>
      </c>
      <c r="K837" t="s">
        <v>38</v>
      </c>
      <c r="L837">
        <v>1425103200</v>
      </c>
      <c r="M837" s="9">
        <f t="shared" si="107"/>
        <v>42063.25</v>
      </c>
      <c r="N837" s="14">
        <f t="shared" si="109"/>
        <v>2</v>
      </c>
      <c r="O837" s="14" t="s">
        <v>91</v>
      </c>
      <c r="P837" s="14">
        <f t="shared" si="110"/>
        <v>2015</v>
      </c>
      <c r="Q837">
        <v>1425621600</v>
      </c>
      <c r="R837" s="12">
        <f t="shared" si="108"/>
        <v>42069.25</v>
      </c>
      <c r="S837">
        <f t="shared" si="111"/>
        <v>3</v>
      </c>
      <c r="T837" t="s">
        <v>84</v>
      </c>
      <c r="U837">
        <f t="shared" si="112"/>
        <v>2015</v>
      </c>
      <c r="V837" t="b">
        <v>0</v>
      </c>
      <c r="W837" t="b">
        <v>0</v>
      </c>
      <c r="X837" t="s">
        <v>45</v>
      </c>
      <c r="Y837" t="str" cm="1">
        <f t="array" ref="Y837:Z837">_xlfn.TEXTSPLIT(X837, "/")</f>
        <v>technology</v>
      </c>
      <c r="Z837" t="str">
        <v>web</v>
      </c>
    </row>
    <row r="838" spans="1:26" ht="15.6" x14ac:dyDescent="0.3">
      <c r="A838">
        <v>836</v>
      </c>
      <c r="B838" t="s">
        <v>1731</v>
      </c>
      <c r="C838" s="3" t="s">
        <v>1732</v>
      </c>
      <c r="D838" s="4">
        <v>8100</v>
      </c>
      <c r="E838" s="4">
        <v>6086</v>
      </c>
      <c r="F838" s="5">
        <f t="shared" si="106"/>
        <v>0.75135802469135804</v>
      </c>
      <c r="G838" t="s">
        <v>28</v>
      </c>
      <c r="H838">
        <v>94</v>
      </c>
      <c r="I838" s="4">
        <f t="shared" si="105"/>
        <v>64.744680851063833</v>
      </c>
      <c r="J838" t="s">
        <v>37</v>
      </c>
      <c r="K838" t="s">
        <v>38</v>
      </c>
      <c r="L838">
        <v>1265349600</v>
      </c>
      <c r="M838" s="9">
        <f t="shared" si="107"/>
        <v>40214.25</v>
      </c>
      <c r="N838" s="14">
        <f t="shared" si="109"/>
        <v>2</v>
      </c>
      <c r="O838" s="14" t="s">
        <v>91</v>
      </c>
      <c r="P838" s="14">
        <f t="shared" si="110"/>
        <v>2010</v>
      </c>
      <c r="Q838">
        <v>1266300000</v>
      </c>
      <c r="R838" s="12">
        <f t="shared" si="108"/>
        <v>40225.25</v>
      </c>
      <c r="S838">
        <f t="shared" si="111"/>
        <v>2</v>
      </c>
      <c r="T838" t="s">
        <v>91</v>
      </c>
      <c r="U838">
        <f t="shared" si="112"/>
        <v>2010</v>
      </c>
      <c r="V838" t="b">
        <v>0</v>
      </c>
      <c r="W838" t="b">
        <v>0</v>
      </c>
      <c r="X838" t="s">
        <v>81</v>
      </c>
      <c r="Y838" t="str" cm="1">
        <f t="array" ref="Y838:Z838">_xlfn.TEXTSPLIT(X838, "/")</f>
        <v>music</v>
      </c>
      <c r="Z838" t="str">
        <v>indie rock</v>
      </c>
    </row>
    <row r="839" spans="1:26" ht="15.6" x14ac:dyDescent="0.3">
      <c r="A839">
        <v>837</v>
      </c>
      <c r="B839" t="s">
        <v>1733</v>
      </c>
      <c r="C839" s="3" t="s">
        <v>1734</v>
      </c>
      <c r="D839" s="4">
        <v>17700</v>
      </c>
      <c r="E839" s="4">
        <v>150960</v>
      </c>
      <c r="F839" s="5">
        <f t="shared" si="106"/>
        <v>8.5288135593220336</v>
      </c>
      <c r="G839" t="s">
        <v>36</v>
      </c>
      <c r="H839">
        <v>1797</v>
      </c>
      <c r="I839" s="4">
        <f t="shared" si="105"/>
        <v>84.00667779632721</v>
      </c>
      <c r="J839" t="s">
        <v>37</v>
      </c>
      <c r="K839" t="s">
        <v>38</v>
      </c>
      <c r="L839">
        <v>1301202000</v>
      </c>
      <c r="M839" s="9">
        <f t="shared" si="107"/>
        <v>40629.208333333336</v>
      </c>
      <c r="N839" s="14">
        <f t="shared" si="109"/>
        <v>3</v>
      </c>
      <c r="O839" s="14" t="s">
        <v>84</v>
      </c>
      <c r="P839" s="14">
        <f t="shared" si="110"/>
        <v>2011</v>
      </c>
      <c r="Q839">
        <v>1305867600</v>
      </c>
      <c r="R839" s="12">
        <f t="shared" si="108"/>
        <v>40683.208333333336</v>
      </c>
      <c r="S839">
        <f t="shared" si="111"/>
        <v>5</v>
      </c>
      <c r="T839" t="s">
        <v>114</v>
      </c>
      <c r="U839">
        <f t="shared" si="112"/>
        <v>2011</v>
      </c>
      <c r="V839" t="b">
        <v>0</v>
      </c>
      <c r="W839" t="b">
        <v>0</v>
      </c>
      <c r="X839" t="s">
        <v>185</v>
      </c>
      <c r="Y839" t="str" cm="1">
        <f t="array" ref="Y839:Z839">_xlfn.TEXTSPLIT(X839, "/")</f>
        <v>music</v>
      </c>
      <c r="Z839" t="str">
        <v>jazz</v>
      </c>
    </row>
    <row r="840" spans="1:26" ht="15.6" x14ac:dyDescent="0.3">
      <c r="A840">
        <v>838</v>
      </c>
      <c r="B840" t="s">
        <v>1735</v>
      </c>
      <c r="C840" s="3" t="s">
        <v>1736</v>
      </c>
      <c r="D840" s="4">
        <v>6400</v>
      </c>
      <c r="E840" s="4">
        <v>8890</v>
      </c>
      <c r="F840" s="5">
        <f t="shared" si="106"/>
        <v>1.3890625000000001</v>
      </c>
      <c r="G840" t="s">
        <v>36</v>
      </c>
      <c r="H840">
        <v>261</v>
      </c>
      <c r="I840" s="4">
        <f t="shared" ref="I840:I903" si="113">IFERROR(E840/H840,0)</f>
        <v>34.061302681992338</v>
      </c>
      <c r="J840" t="s">
        <v>37</v>
      </c>
      <c r="K840" t="s">
        <v>38</v>
      </c>
      <c r="L840">
        <v>1538024400</v>
      </c>
      <c r="M840" s="9">
        <f t="shared" si="107"/>
        <v>43370.208333333328</v>
      </c>
      <c r="N840" s="14">
        <f t="shared" si="109"/>
        <v>9</v>
      </c>
      <c r="O840" s="14" t="s">
        <v>48</v>
      </c>
      <c r="P840" s="14">
        <f t="shared" si="110"/>
        <v>2018</v>
      </c>
      <c r="Q840">
        <v>1538802000</v>
      </c>
      <c r="R840" s="12">
        <f t="shared" si="108"/>
        <v>43379.208333333328</v>
      </c>
      <c r="S840">
        <f t="shared" si="111"/>
        <v>10</v>
      </c>
      <c r="T840" t="s">
        <v>72</v>
      </c>
      <c r="U840">
        <f t="shared" si="112"/>
        <v>2018</v>
      </c>
      <c r="V840" t="b">
        <v>0</v>
      </c>
      <c r="W840" t="b">
        <v>0</v>
      </c>
      <c r="X840" t="s">
        <v>52</v>
      </c>
      <c r="Y840" t="str" cm="1">
        <f t="array" ref="Y840:Z840">_xlfn.TEXTSPLIT(X840, "/")</f>
        <v>theater</v>
      </c>
      <c r="Z840" t="str">
        <v>plays</v>
      </c>
    </row>
    <row r="841" spans="1:26" ht="15.6" x14ac:dyDescent="0.3">
      <c r="A841">
        <v>839</v>
      </c>
      <c r="B841" t="s">
        <v>1737</v>
      </c>
      <c r="C841" s="3" t="s">
        <v>1738</v>
      </c>
      <c r="D841" s="4">
        <v>7700</v>
      </c>
      <c r="E841" s="4">
        <v>14644</v>
      </c>
      <c r="F841" s="5">
        <f t="shared" si="106"/>
        <v>1.9018181818181819</v>
      </c>
      <c r="G841" t="s">
        <v>36</v>
      </c>
      <c r="H841">
        <v>157</v>
      </c>
      <c r="I841" s="4">
        <f t="shared" si="113"/>
        <v>93.273885350318466</v>
      </c>
      <c r="J841" t="s">
        <v>37</v>
      </c>
      <c r="K841" t="s">
        <v>38</v>
      </c>
      <c r="L841">
        <v>1395032400</v>
      </c>
      <c r="M841" s="9">
        <f t="shared" si="107"/>
        <v>41715.208333333336</v>
      </c>
      <c r="N841" s="14">
        <f t="shared" si="109"/>
        <v>3</v>
      </c>
      <c r="O841" s="14" t="s">
        <v>84</v>
      </c>
      <c r="P841" s="14">
        <f t="shared" si="110"/>
        <v>2014</v>
      </c>
      <c r="Q841">
        <v>1398920400</v>
      </c>
      <c r="R841" s="12">
        <f t="shared" si="108"/>
        <v>41760.208333333336</v>
      </c>
      <c r="S841">
        <f t="shared" si="111"/>
        <v>5</v>
      </c>
      <c r="T841" t="s">
        <v>114</v>
      </c>
      <c r="U841">
        <f t="shared" si="112"/>
        <v>2014</v>
      </c>
      <c r="V841" t="b">
        <v>0</v>
      </c>
      <c r="W841" t="b">
        <v>1</v>
      </c>
      <c r="X841" t="s">
        <v>61</v>
      </c>
      <c r="Y841" t="str" cm="1">
        <f t="array" ref="Y841:Z841">_xlfn.TEXTSPLIT(X841, "/")</f>
        <v>film &amp; video</v>
      </c>
      <c r="Z841" t="str">
        <v>documentary</v>
      </c>
    </row>
    <row r="842" spans="1:26" ht="15.6" x14ac:dyDescent="0.3">
      <c r="A842">
        <v>840</v>
      </c>
      <c r="B842" t="s">
        <v>1739</v>
      </c>
      <c r="C842" s="3" t="s">
        <v>1740</v>
      </c>
      <c r="D842" s="4">
        <v>116300</v>
      </c>
      <c r="E842" s="4">
        <v>116583</v>
      </c>
      <c r="F842" s="5">
        <f t="shared" si="106"/>
        <v>1.0024333619948409</v>
      </c>
      <c r="G842" t="s">
        <v>36</v>
      </c>
      <c r="H842">
        <v>3533</v>
      </c>
      <c r="I842" s="4">
        <f t="shared" si="113"/>
        <v>32.998301726577978</v>
      </c>
      <c r="J842" t="s">
        <v>37</v>
      </c>
      <c r="K842" t="s">
        <v>38</v>
      </c>
      <c r="L842">
        <v>1405486800</v>
      </c>
      <c r="M842" s="9">
        <f t="shared" si="107"/>
        <v>41836.208333333336</v>
      </c>
      <c r="N842" s="14">
        <f t="shared" si="109"/>
        <v>7</v>
      </c>
      <c r="O842" s="14" t="s">
        <v>103</v>
      </c>
      <c r="P842" s="14">
        <f t="shared" si="110"/>
        <v>2014</v>
      </c>
      <c r="Q842">
        <v>1405659600</v>
      </c>
      <c r="R842" s="12">
        <f t="shared" si="108"/>
        <v>41838.208333333336</v>
      </c>
      <c r="S842">
        <f t="shared" si="111"/>
        <v>7</v>
      </c>
      <c r="T842" t="s">
        <v>103</v>
      </c>
      <c r="U842">
        <f t="shared" si="112"/>
        <v>2014</v>
      </c>
      <c r="V842" t="b">
        <v>0</v>
      </c>
      <c r="W842" t="b">
        <v>1</v>
      </c>
      <c r="X842" t="s">
        <v>52</v>
      </c>
      <c r="Y842" t="str" cm="1">
        <f t="array" ref="Y842:Z842">_xlfn.TEXTSPLIT(X842, "/")</f>
        <v>theater</v>
      </c>
      <c r="Z842" t="str">
        <v>plays</v>
      </c>
    </row>
    <row r="843" spans="1:26" ht="15.6" x14ac:dyDescent="0.3">
      <c r="A843">
        <v>841</v>
      </c>
      <c r="B843" t="s">
        <v>1741</v>
      </c>
      <c r="C843" s="3" t="s">
        <v>1742</v>
      </c>
      <c r="D843" s="4">
        <v>9100</v>
      </c>
      <c r="E843" s="4">
        <v>12991</v>
      </c>
      <c r="F843" s="5">
        <f t="shared" ref="F843:F860" si="114">E843/D843</f>
        <v>1.4275824175824177</v>
      </c>
      <c r="G843" t="s">
        <v>36</v>
      </c>
      <c r="H843">
        <v>155</v>
      </c>
      <c r="I843" s="4">
        <f t="shared" si="113"/>
        <v>83.812903225806451</v>
      </c>
      <c r="J843" t="s">
        <v>37</v>
      </c>
      <c r="K843" t="s">
        <v>38</v>
      </c>
      <c r="L843">
        <v>1455861600</v>
      </c>
      <c r="M843" s="9">
        <f t="shared" ref="M843:M900" si="115">(((L843/60)/60)/24)+DATE(1970,1,1)</f>
        <v>42419.25</v>
      </c>
      <c r="N843" s="14">
        <f t="shared" si="109"/>
        <v>2</v>
      </c>
      <c r="O843" s="14" t="s">
        <v>91</v>
      </c>
      <c r="P843" s="14">
        <f t="shared" si="110"/>
        <v>2016</v>
      </c>
      <c r="Q843">
        <v>1457244000</v>
      </c>
      <c r="R843" s="12">
        <f t="shared" si="108"/>
        <v>42435.25</v>
      </c>
      <c r="S843">
        <f t="shared" si="111"/>
        <v>3</v>
      </c>
      <c r="T843" t="s">
        <v>84</v>
      </c>
      <c r="U843">
        <f t="shared" si="112"/>
        <v>2016</v>
      </c>
      <c r="V843" t="b">
        <v>0</v>
      </c>
      <c r="W843" t="b">
        <v>0</v>
      </c>
      <c r="X843" t="s">
        <v>45</v>
      </c>
      <c r="Y843" t="str" cm="1">
        <f t="array" ref="Y843:Z843">_xlfn.TEXTSPLIT(X843, "/")</f>
        <v>technology</v>
      </c>
      <c r="Z843" t="str">
        <v>web</v>
      </c>
    </row>
    <row r="844" spans="1:26" ht="31.2" x14ac:dyDescent="0.3">
      <c r="A844">
        <v>842</v>
      </c>
      <c r="B844" t="s">
        <v>1743</v>
      </c>
      <c r="C844" s="3" t="s">
        <v>1744</v>
      </c>
      <c r="D844" s="4">
        <v>1500</v>
      </c>
      <c r="E844" s="4">
        <v>8447</v>
      </c>
      <c r="F844" s="5">
        <f t="shared" si="114"/>
        <v>5.6313333333333331</v>
      </c>
      <c r="G844" t="s">
        <v>36</v>
      </c>
      <c r="H844">
        <v>132</v>
      </c>
      <c r="I844" s="4">
        <f t="shared" si="113"/>
        <v>63.992424242424242</v>
      </c>
      <c r="J844" t="s">
        <v>133</v>
      </c>
      <c r="K844" t="s">
        <v>134</v>
      </c>
      <c r="L844">
        <v>1529038800</v>
      </c>
      <c r="M844" s="9">
        <f t="shared" si="115"/>
        <v>43266.208333333328</v>
      </c>
      <c r="N844" s="14">
        <f t="shared" si="109"/>
        <v>6</v>
      </c>
      <c r="O844" s="14" t="s">
        <v>80</v>
      </c>
      <c r="P844" s="14">
        <f t="shared" si="110"/>
        <v>2018</v>
      </c>
      <c r="Q844">
        <v>1529298000</v>
      </c>
      <c r="R844" s="12">
        <f t="shared" si="108"/>
        <v>43269.208333333328</v>
      </c>
      <c r="S844">
        <f t="shared" si="111"/>
        <v>6</v>
      </c>
      <c r="T844" t="s">
        <v>80</v>
      </c>
      <c r="U844">
        <f t="shared" si="112"/>
        <v>2018</v>
      </c>
      <c r="V844" t="b">
        <v>0</v>
      </c>
      <c r="W844" t="b">
        <v>0</v>
      </c>
      <c r="X844" t="s">
        <v>88</v>
      </c>
      <c r="Y844" t="str" cm="1">
        <f t="array" ref="Y844:Z844">_xlfn.TEXTSPLIT(X844, "/")</f>
        <v>technology</v>
      </c>
      <c r="Z844" t="str">
        <v>wearables</v>
      </c>
    </row>
    <row r="845" spans="1:26" ht="31.2" x14ac:dyDescent="0.3">
      <c r="A845">
        <v>843</v>
      </c>
      <c r="B845" t="s">
        <v>1745</v>
      </c>
      <c r="C845" s="3" t="s">
        <v>1746</v>
      </c>
      <c r="D845" s="4">
        <v>8800</v>
      </c>
      <c r="E845" s="4">
        <v>2703</v>
      </c>
      <c r="F845" s="5">
        <f t="shared" si="114"/>
        <v>0.30715909090909088</v>
      </c>
      <c r="G845" t="s">
        <v>28</v>
      </c>
      <c r="H845">
        <v>33</v>
      </c>
      <c r="I845" s="4">
        <f t="shared" si="113"/>
        <v>81.909090909090907</v>
      </c>
      <c r="J845" t="s">
        <v>37</v>
      </c>
      <c r="K845" t="s">
        <v>38</v>
      </c>
      <c r="L845">
        <v>1535259600</v>
      </c>
      <c r="M845" s="9">
        <f t="shared" si="115"/>
        <v>43338.208333333328</v>
      </c>
      <c r="N845" s="14">
        <f t="shared" si="109"/>
        <v>8</v>
      </c>
      <c r="O845" s="14" t="s">
        <v>39</v>
      </c>
      <c r="P845" s="14">
        <f t="shared" si="110"/>
        <v>2018</v>
      </c>
      <c r="Q845">
        <v>1535778000</v>
      </c>
      <c r="R845" s="12">
        <f t="shared" si="108"/>
        <v>43344.208333333328</v>
      </c>
      <c r="S845">
        <f t="shared" si="111"/>
        <v>9</v>
      </c>
      <c r="T845" t="s">
        <v>48</v>
      </c>
      <c r="U845">
        <f t="shared" si="112"/>
        <v>2018</v>
      </c>
      <c r="V845" t="b">
        <v>0</v>
      </c>
      <c r="W845" t="b">
        <v>0</v>
      </c>
      <c r="X845" t="s">
        <v>148</v>
      </c>
      <c r="Y845" t="str" cm="1">
        <f t="array" ref="Y845:Z845">_xlfn.TEXTSPLIT(X845, "/")</f>
        <v>photography</v>
      </c>
      <c r="Z845" t="str">
        <v>photography books</v>
      </c>
    </row>
    <row r="846" spans="1:26" ht="15.6" x14ac:dyDescent="0.3">
      <c r="A846">
        <v>844</v>
      </c>
      <c r="B846" t="s">
        <v>1747</v>
      </c>
      <c r="C846" s="3" t="s">
        <v>1748</v>
      </c>
      <c r="D846" s="4">
        <v>8800</v>
      </c>
      <c r="E846" s="4">
        <v>8747</v>
      </c>
      <c r="F846" s="5">
        <f t="shared" si="114"/>
        <v>0.99397727272727276</v>
      </c>
      <c r="G846" t="s">
        <v>98</v>
      </c>
      <c r="H846">
        <v>94</v>
      </c>
      <c r="I846" s="4">
        <f t="shared" si="113"/>
        <v>93.053191489361708</v>
      </c>
      <c r="J846" t="s">
        <v>37</v>
      </c>
      <c r="K846" t="s">
        <v>38</v>
      </c>
      <c r="L846">
        <v>1327212000</v>
      </c>
      <c r="M846" s="9">
        <f t="shared" si="115"/>
        <v>40930.25</v>
      </c>
      <c r="N846" s="14">
        <f t="shared" si="109"/>
        <v>1</v>
      </c>
      <c r="O846" s="14" t="s">
        <v>51</v>
      </c>
      <c r="P846" s="14">
        <f t="shared" si="110"/>
        <v>2012</v>
      </c>
      <c r="Q846">
        <v>1327471200</v>
      </c>
      <c r="R846" s="12">
        <f t="shared" si="108"/>
        <v>40933.25</v>
      </c>
      <c r="S846">
        <f t="shared" si="111"/>
        <v>1</v>
      </c>
      <c r="T846" t="s">
        <v>51</v>
      </c>
      <c r="U846">
        <f t="shared" si="112"/>
        <v>2012</v>
      </c>
      <c r="V846" t="b">
        <v>0</v>
      </c>
      <c r="W846" t="b">
        <v>0</v>
      </c>
      <c r="X846" t="s">
        <v>61</v>
      </c>
      <c r="Y846" t="str" cm="1">
        <f t="array" ref="Y846:Z846">_xlfn.TEXTSPLIT(X846, "/")</f>
        <v>film &amp; video</v>
      </c>
      <c r="Z846" t="str">
        <v>documentary</v>
      </c>
    </row>
    <row r="847" spans="1:26" ht="15.6" x14ac:dyDescent="0.3">
      <c r="A847">
        <v>845</v>
      </c>
      <c r="B847" t="s">
        <v>1749</v>
      </c>
      <c r="C847" s="3" t="s">
        <v>1750</v>
      </c>
      <c r="D847" s="4">
        <v>69900</v>
      </c>
      <c r="E847" s="4">
        <v>138087</v>
      </c>
      <c r="F847" s="5">
        <f t="shared" si="114"/>
        <v>1.9754935622317598</v>
      </c>
      <c r="G847" t="s">
        <v>36</v>
      </c>
      <c r="H847">
        <v>1354</v>
      </c>
      <c r="I847" s="4">
        <f t="shared" si="113"/>
        <v>101.98449039881831</v>
      </c>
      <c r="J847" t="s">
        <v>59</v>
      </c>
      <c r="K847" t="s">
        <v>60</v>
      </c>
      <c r="L847">
        <v>1526360400</v>
      </c>
      <c r="M847" s="9">
        <f t="shared" si="115"/>
        <v>43235.208333333328</v>
      </c>
      <c r="N847" s="14">
        <f t="shared" si="109"/>
        <v>5</v>
      </c>
      <c r="O847" s="14" t="s">
        <v>114</v>
      </c>
      <c r="P847" s="14">
        <f t="shared" si="110"/>
        <v>2018</v>
      </c>
      <c r="Q847">
        <v>1529557200</v>
      </c>
      <c r="R847" s="12">
        <f t="shared" si="108"/>
        <v>43272.208333333328</v>
      </c>
      <c r="S847">
        <f t="shared" si="111"/>
        <v>6</v>
      </c>
      <c r="T847" t="s">
        <v>80</v>
      </c>
      <c r="U847">
        <f t="shared" si="112"/>
        <v>2018</v>
      </c>
      <c r="V847" t="b">
        <v>0</v>
      </c>
      <c r="W847" t="b">
        <v>0</v>
      </c>
      <c r="X847" t="s">
        <v>45</v>
      </c>
      <c r="Y847" t="str" cm="1">
        <f t="array" ref="Y847:Z847">_xlfn.TEXTSPLIT(X847, "/")</f>
        <v>technology</v>
      </c>
      <c r="Z847" t="str">
        <v>web</v>
      </c>
    </row>
    <row r="848" spans="1:26" ht="15.6" x14ac:dyDescent="0.3">
      <c r="A848">
        <v>846</v>
      </c>
      <c r="B848" t="s">
        <v>1751</v>
      </c>
      <c r="C848" s="3" t="s">
        <v>1752</v>
      </c>
      <c r="D848" s="4">
        <v>1000</v>
      </c>
      <c r="E848" s="4">
        <v>5085</v>
      </c>
      <c r="F848" s="5">
        <f t="shared" si="114"/>
        <v>5.085</v>
      </c>
      <c r="G848" t="s">
        <v>36</v>
      </c>
      <c r="H848">
        <v>48</v>
      </c>
      <c r="I848" s="4">
        <f t="shared" si="113"/>
        <v>105.9375</v>
      </c>
      <c r="J848" t="s">
        <v>37</v>
      </c>
      <c r="K848" t="s">
        <v>38</v>
      </c>
      <c r="L848">
        <v>1532149200</v>
      </c>
      <c r="M848" s="9">
        <f t="shared" si="115"/>
        <v>43302.208333333328</v>
      </c>
      <c r="N848" s="14">
        <f t="shared" si="109"/>
        <v>7</v>
      </c>
      <c r="O848" s="14" t="s">
        <v>103</v>
      </c>
      <c r="P848" s="14">
        <f t="shared" si="110"/>
        <v>2018</v>
      </c>
      <c r="Q848">
        <v>1535259600</v>
      </c>
      <c r="R848" s="12">
        <f t="shared" si="108"/>
        <v>43338.208333333328</v>
      </c>
      <c r="S848">
        <f t="shared" si="111"/>
        <v>8</v>
      </c>
      <c r="T848" t="s">
        <v>39</v>
      </c>
      <c r="U848">
        <f t="shared" si="112"/>
        <v>2018</v>
      </c>
      <c r="V848" t="b">
        <v>1</v>
      </c>
      <c r="W848" t="b">
        <v>1</v>
      </c>
      <c r="X848" t="s">
        <v>45</v>
      </c>
      <c r="Y848" t="str" cm="1">
        <f t="array" ref="Y848:Z848">_xlfn.TEXTSPLIT(X848, "/")</f>
        <v>technology</v>
      </c>
      <c r="Z848" t="str">
        <v>web</v>
      </c>
    </row>
    <row r="849" spans="1:26" ht="15.6" x14ac:dyDescent="0.3">
      <c r="A849">
        <v>847</v>
      </c>
      <c r="B849" t="s">
        <v>1753</v>
      </c>
      <c r="C849" s="3" t="s">
        <v>1754</v>
      </c>
      <c r="D849" s="4">
        <v>4700</v>
      </c>
      <c r="E849" s="4">
        <v>11174</v>
      </c>
      <c r="F849" s="5">
        <f t="shared" si="114"/>
        <v>2.3774468085106384</v>
      </c>
      <c r="G849" t="s">
        <v>36</v>
      </c>
      <c r="H849">
        <v>110</v>
      </c>
      <c r="I849" s="4">
        <f t="shared" si="113"/>
        <v>101.58181818181818</v>
      </c>
      <c r="J849" t="s">
        <v>37</v>
      </c>
      <c r="K849" t="s">
        <v>38</v>
      </c>
      <c r="L849">
        <v>1515304800</v>
      </c>
      <c r="M849" s="9">
        <f t="shared" si="115"/>
        <v>43107.25</v>
      </c>
      <c r="N849" s="14">
        <f t="shared" si="109"/>
        <v>1</v>
      </c>
      <c r="O849" s="14" t="s">
        <v>51</v>
      </c>
      <c r="P849" s="14">
        <f t="shared" si="110"/>
        <v>2018</v>
      </c>
      <c r="Q849">
        <v>1515564000</v>
      </c>
      <c r="R849" s="12">
        <f t="shared" si="108"/>
        <v>43110.25</v>
      </c>
      <c r="S849">
        <f t="shared" si="111"/>
        <v>1</v>
      </c>
      <c r="T849" t="s">
        <v>51</v>
      </c>
      <c r="U849">
        <f t="shared" si="112"/>
        <v>2018</v>
      </c>
      <c r="V849" t="b">
        <v>0</v>
      </c>
      <c r="W849" t="b">
        <v>0</v>
      </c>
      <c r="X849" t="s">
        <v>33</v>
      </c>
      <c r="Y849" t="str" cm="1">
        <f t="array" ref="Y849:Z849">_xlfn.TEXTSPLIT(X849, "/")</f>
        <v>food</v>
      </c>
      <c r="Z849" t="str">
        <v>food trucks</v>
      </c>
    </row>
    <row r="850" spans="1:26" ht="15.6" x14ac:dyDescent="0.3">
      <c r="A850">
        <v>848</v>
      </c>
      <c r="B850" t="s">
        <v>1755</v>
      </c>
      <c r="C850" s="3" t="s">
        <v>1756</v>
      </c>
      <c r="D850" s="4">
        <v>3200</v>
      </c>
      <c r="E850" s="4">
        <v>10831</v>
      </c>
      <c r="F850" s="5">
        <f t="shared" si="114"/>
        <v>3.3846875000000001</v>
      </c>
      <c r="G850" t="s">
        <v>36</v>
      </c>
      <c r="H850">
        <v>172</v>
      </c>
      <c r="I850" s="4">
        <f t="shared" si="113"/>
        <v>62.970930232558139</v>
      </c>
      <c r="J850" t="s">
        <v>37</v>
      </c>
      <c r="K850" t="s">
        <v>38</v>
      </c>
      <c r="L850">
        <v>1276318800</v>
      </c>
      <c r="M850" s="9">
        <f t="shared" si="115"/>
        <v>40341.208333333336</v>
      </c>
      <c r="N850" s="14">
        <f t="shared" si="109"/>
        <v>6</v>
      </c>
      <c r="O850" s="14" t="s">
        <v>80</v>
      </c>
      <c r="P850" s="14">
        <f t="shared" si="110"/>
        <v>2010</v>
      </c>
      <c r="Q850">
        <v>1277096400</v>
      </c>
      <c r="R850" s="12">
        <f t="shared" si="108"/>
        <v>40350.208333333336</v>
      </c>
      <c r="S850">
        <f t="shared" si="111"/>
        <v>6</v>
      </c>
      <c r="T850" t="s">
        <v>80</v>
      </c>
      <c r="U850">
        <f t="shared" si="112"/>
        <v>2010</v>
      </c>
      <c r="V850" t="b">
        <v>0</v>
      </c>
      <c r="W850" t="b">
        <v>0</v>
      </c>
      <c r="X850" t="s">
        <v>73</v>
      </c>
      <c r="Y850" t="str" cm="1">
        <f t="array" ref="Y850:Z850">_xlfn.TEXTSPLIT(X850, "/")</f>
        <v>film &amp; video</v>
      </c>
      <c r="Z850" t="str">
        <v>drama</v>
      </c>
    </row>
    <row r="851" spans="1:26" ht="31.2" x14ac:dyDescent="0.3">
      <c r="A851">
        <v>849</v>
      </c>
      <c r="B851" t="s">
        <v>1757</v>
      </c>
      <c r="C851" s="3" t="s">
        <v>1758</v>
      </c>
      <c r="D851" s="4">
        <v>6700</v>
      </c>
      <c r="E851" s="4">
        <v>8917</v>
      </c>
      <c r="F851" s="5">
        <f t="shared" si="114"/>
        <v>1.3308955223880596</v>
      </c>
      <c r="G851" t="s">
        <v>36</v>
      </c>
      <c r="H851">
        <v>307</v>
      </c>
      <c r="I851" s="4">
        <f t="shared" si="113"/>
        <v>29.045602605863191</v>
      </c>
      <c r="J851" t="s">
        <v>37</v>
      </c>
      <c r="K851" t="s">
        <v>38</v>
      </c>
      <c r="L851">
        <v>1328767200</v>
      </c>
      <c r="M851" s="9">
        <f t="shared" si="115"/>
        <v>40948.25</v>
      </c>
      <c r="N851" s="14">
        <f t="shared" si="109"/>
        <v>2</v>
      </c>
      <c r="O851" s="14" t="s">
        <v>91</v>
      </c>
      <c r="P851" s="14">
        <f t="shared" si="110"/>
        <v>2012</v>
      </c>
      <c r="Q851">
        <v>1329026400</v>
      </c>
      <c r="R851" s="12">
        <f t="shared" si="108"/>
        <v>40951.25</v>
      </c>
      <c r="S851">
        <f t="shared" si="111"/>
        <v>2</v>
      </c>
      <c r="T851" t="s">
        <v>91</v>
      </c>
      <c r="U851">
        <f t="shared" si="112"/>
        <v>2012</v>
      </c>
      <c r="V851" t="b">
        <v>0</v>
      </c>
      <c r="W851" t="b">
        <v>1</v>
      </c>
      <c r="X851" t="s">
        <v>81</v>
      </c>
      <c r="Y851" t="str" cm="1">
        <f t="array" ref="Y851:Z851">_xlfn.TEXTSPLIT(X851, "/")</f>
        <v>music</v>
      </c>
      <c r="Z851" t="str">
        <v>indie rock</v>
      </c>
    </row>
    <row r="852" spans="1:26" ht="31.2" x14ac:dyDescent="0.3">
      <c r="A852">
        <v>850</v>
      </c>
      <c r="B852" t="s">
        <v>1759</v>
      </c>
      <c r="C852" s="3" t="s">
        <v>1760</v>
      </c>
      <c r="D852" s="4">
        <v>100</v>
      </c>
      <c r="E852" s="4">
        <v>1</v>
      </c>
      <c r="F852" s="5">
        <f t="shared" si="114"/>
        <v>0.01</v>
      </c>
      <c r="G852" t="s">
        <v>28</v>
      </c>
      <c r="H852">
        <v>1</v>
      </c>
      <c r="I852" s="4">
        <f t="shared" si="113"/>
        <v>1</v>
      </c>
      <c r="J852" t="s">
        <v>37</v>
      </c>
      <c r="K852" t="s">
        <v>38</v>
      </c>
      <c r="L852">
        <v>1321682400</v>
      </c>
      <c r="M852" s="9">
        <f t="shared" si="115"/>
        <v>40866.25</v>
      </c>
      <c r="N852" s="14">
        <f t="shared" si="109"/>
        <v>11</v>
      </c>
      <c r="O852" s="14" t="s">
        <v>31</v>
      </c>
      <c r="P852" s="14">
        <f t="shared" si="110"/>
        <v>2011</v>
      </c>
      <c r="Q852">
        <v>1322978400</v>
      </c>
      <c r="R852" s="12">
        <f t="shared" ref="R852:R915" si="116">(((Q852/60)/60)/24)+DATE(1970,1,1)</f>
        <v>40881.25</v>
      </c>
      <c r="S852">
        <f t="shared" si="111"/>
        <v>12</v>
      </c>
      <c r="T852" t="s">
        <v>32</v>
      </c>
      <c r="U852">
        <f t="shared" si="112"/>
        <v>2011</v>
      </c>
      <c r="V852" t="b">
        <v>1</v>
      </c>
      <c r="W852" t="b">
        <v>0</v>
      </c>
      <c r="X852" t="s">
        <v>40</v>
      </c>
      <c r="Y852" t="str" cm="1">
        <f t="array" ref="Y852:Z852">_xlfn.TEXTSPLIT(X852, "/")</f>
        <v>music</v>
      </c>
      <c r="Z852" t="str">
        <v>rock</v>
      </c>
    </row>
    <row r="853" spans="1:26" ht="31.2" x14ac:dyDescent="0.3">
      <c r="A853">
        <v>851</v>
      </c>
      <c r="B853" t="s">
        <v>1761</v>
      </c>
      <c r="C853" s="3" t="s">
        <v>1762</v>
      </c>
      <c r="D853" s="4">
        <v>6000</v>
      </c>
      <c r="E853" s="4">
        <v>12468</v>
      </c>
      <c r="F853" s="5">
        <f t="shared" si="114"/>
        <v>2.0779999999999998</v>
      </c>
      <c r="G853" t="s">
        <v>36</v>
      </c>
      <c r="H853">
        <v>160</v>
      </c>
      <c r="I853" s="4">
        <f t="shared" si="113"/>
        <v>77.924999999999997</v>
      </c>
      <c r="J853" t="s">
        <v>37</v>
      </c>
      <c r="K853" t="s">
        <v>38</v>
      </c>
      <c r="L853">
        <v>1335934800</v>
      </c>
      <c r="M853" s="9">
        <f t="shared" si="115"/>
        <v>41031.208333333336</v>
      </c>
      <c r="N853" s="14">
        <f t="shared" si="109"/>
        <v>5</v>
      </c>
      <c r="O853" s="14" t="s">
        <v>114</v>
      </c>
      <c r="P853" s="14">
        <f t="shared" si="110"/>
        <v>2012</v>
      </c>
      <c r="Q853">
        <v>1338786000</v>
      </c>
      <c r="R853" s="12">
        <f t="shared" si="116"/>
        <v>41064.208333333336</v>
      </c>
      <c r="S853">
        <f t="shared" si="111"/>
        <v>6</v>
      </c>
      <c r="T853" t="s">
        <v>80</v>
      </c>
      <c r="U853">
        <f t="shared" si="112"/>
        <v>2012</v>
      </c>
      <c r="V853" t="b">
        <v>0</v>
      </c>
      <c r="W853" t="b">
        <v>0</v>
      </c>
      <c r="X853" t="s">
        <v>69</v>
      </c>
      <c r="Y853" t="str" cm="1">
        <f t="array" ref="Y853:Z853">_xlfn.TEXTSPLIT(X853, "/")</f>
        <v>music</v>
      </c>
      <c r="Z853" t="str">
        <v>electric music</v>
      </c>
    </row>
    <row r="854" spans="1:26" ht="31.2" x14ac:dyDescent="0.3">
      <c r="A854">
        <v>852</v>
      </c>
      <c r="B854" t="s">
        <v>1763</v>
      </c>
      <c r="C854" s="3" t="s">
        <v>1764</v>
      </c>
      <c r="D854" s="4">
        <v>4900</v>
      </c>
      <c r="E854" s="4">
        <v>2505</v>
      </c>
      <c r="F854" s="5">
        <f t="shared" si="114"/>
        <v>0.51122448979591839</v>
      </c>
      <c r="G854" t="s">
        <v>28</v>
      </c>
      <c r="H854">
        <v>31</v>
      </c>
      <c r="I854" s="4">
        <f t="shared" si="113"/>
        <v>80.806451612903231</v>
      </c>
      <c r="J854" t="s">
        <v>37</v>
      </c>
      <c r="K854" t="s">
        <v>38</v>
      </c>
      <c r="L854">
        <v>1310792400</v>
      </c>
      <c r="M854" s="9">
        <f t="shared" si="115"/>
        <v>40740.208333333336</v>
      </c>
      <c r="N854" s="14">
        <f t="shared" si="109"/>
        <v>7</v>
      </c>
      <c r="O854" s="14" t="s">
        <v>103</v>
      </c>
      <c r="P854" s="14">
        <f t="shared" si="110"/>
        <v>2011</v>
      </c>
      <c r="Q854">
        <v>1311656400</v>
      </c>
      <c r="R854" s="12">
        <f t="shared" si="116"/>
        <v>40750.208333333336</v>
      </c>
      <c r="S854">
        <f t="shared" si="111"/>
        <v>7</v>
      </c>
      <c r="T854" t="s">
        <v>103</v>
      </c>
      <c r="U854">
        <f t="shared" si="112"/>
        <v>2011</v>
      </c>
      <c r="V854" t="b">
        <v>0</v>
      </c>
      <c r="W854" t="b">
        <v>1</v>
      </c>
      <c r="X854" t="s">
        <v>115</v>
      </c>
      <c r="Y854" t="str" cm="1">
        <f t="array" ref="Y854:Z854">_xlfn.TEXTSPLIT(X854, "/")</f>
        <v>games</v>
      </c>
      <c r="Z854" t="str">
        <v>video games</v>
      </c>
    </row>
    <row r="855" spans="1:26" ht="15.6" x14ac:dyDescent="0.3">
      <c r="A855">
        <v>853</v>
      </c>
      <c r="B855" t="s">
        <v>1765</v>
      </c>
      <c r="C855" s="3" t="s">
        <v>1766</v>
      </c>
      <c r="D855" s="4">
        <v>17100</v>
      </c>
      <c r="E855" s="4">
        <v>111502</v>
      </c>
      <c r="F855" s="5">
        <f t="shared" si="114"/>
        <v>6.5205847953216374</v>
      </c>
      <c r="G855" t="s">
        <v>36</v>
      </c>
      <c r="H855">
        <v>1467</v>
      </c>
      <c r="I855" s="4">
        <f t="shared" si="113"/>
        <v>76.006816632583508</v>
      </c>
      <c r="J855" t="s">
        <v>29</v>
      </c>
      <c r="K855" t="s">
        <v>30</v>
      </c>
      <c r="L855">
        <v>1308546000</v>
      </c>
      <c r="M855" s="9">
        <f t="shared" si="115"/>
        <v>40714.208333333336</v>
      </c>
      <c r="N855" s="14">
        <f t="shared" si="109"/>
        <v>6</v>
      </c>
      <c r="O855" s="14" t="s">
        <v>80</v>
      </c>
      <c r="P855" s="14">
        <f t="shared" si="110"/>
        <v>2011</v>
      </c>
      <c r="Q855">
        <v>1308978000</v>
      </c>
      <c r="R855" s="12">
        <f t="shared" si="116"/>
        <v>40719.208333333336</v>
      </c>
      <c r="S855">
        <f t="shared" si="111"/>
        <v>6</v>
      </c>
      <c r="T855" t="s">
        <v>80</v>
      </c>
      <c r="U855">
        <f t="shared" si="112"/>
        <v>2011</v>
      </c>
      <c r="V855" t="b">
        <v>0</v>
      </c>
      <c r="W855" t="b">
        <v>1</v>
      </c>
      <c r="X855" t="s">
        <v>81</v>
      </c>
      <c r="Y855" t="str" cm="1">
        <f t="array" ref="Y855:Z855">_xlfn.TEXTSPLIT(X855, "/")</f>
        <v>music</v>
      </c>
      <c r="Z855" t="str">
        <v>indie rock</v>
      </c>
    </row>
    <row r="856" spans="1:26" ht="31.2" x14ac:dyDescent="0.3">
      <c r="A856">
        <v>854</v>
      </c>
      <c r="B856" t="s">
        <v>1767</v>
      </c>
      <c r="C856" s="3" t="s">
        <v>1768</v>
      </c>
      <c r="D856" s="4">
        <v>171000</v>
      </c>
      <c r="E856" s="4">
        <v>194309</v>
      </c>
      <c r="F856" s="5">
        <f t="shared" si="114"/>
        <v>1.1363099415204678</v>
      </c>
      <c r="G856" t="s">
        <v>36</v>
      </c>
      <c r="H856">
        <v>2662</v>
      </c>
      <c r="I856" s="4">
        <f t="shared" si="113"/>
        <v>72.993613824192337</v>
      </c>
      <c r="J856" t="s">
        <v>29</v>
      </c>
      <c r="K856" t="s">
        <v>30</v>
      </c>
      <c r="L856">
        <v>1574056800</v>
      </c>
      <c r="M856" s="9">
        <f t="shared" si="115"/>
        <v>43787.25</v>
      </c>
      <c r="N856" s="14">
        <f t="shared" si="109"/>
        <v>11</v>
      </c>
      <c r="O856" s="14" t="s">
        <v>31</v>
      </c>
      <c r="P856" s="14">
        <f t="shared" si="110"/>
        <v>2019</v>
      </c>
      <c r="Q856">
        <v>1576389600</v>
      </c>
      <c r="R856" s="12">
        <f t="shared" si="116"/>
        <v>43814.25</v>
      </c>
      <c r="S856">
        <f t="shared" si="111"/>
        <v>12</v>
      </c>
      <c r="T856" t="s">
        <v>32</v>
      </c>
      <c r="U856">
        <f t="shared" si="112"/>
        <v>2019</v>
      </c>
      <c r="V856" t="b">
        <v>0</v>
      </c>
      <c r="W856" t="b">
        <v>0</v>
      </c>
      <c r="X856" t="s">
        <v>145</v>
      </c>
      <c r="Y856" t="str" cm="1">
        <f t="array" ref="Y856:Z856">_xlfn.TEXTSPLIT(X856, "/")</f>
        <v>publishing</v>
      </c>
      <c r="Z856" t="str">
        <v>fiction</v>
      </c>
    </row>
    <row r="857" spans="1:26" ht="15.6" x14ac:dyDescent="0.3">
      <c r="A857">
        <v>855</v>
      </c>
      <c r="B857" t="s">
        <v>1769</v>
      </c>
      <c r="C857" s="3" t="s">
        <v>1770</v>
      </c>
      <c r="D857" s="4">
        <v>23400</v>
      </c>
      <c r="E857" s="4">
        <v>23956</v>
      </c>
      <c r="F857" s="5">
        <f t="shared" si="114"/>
        <v>1.0237606837606839</v>
      </c>
      <c r="G857" t="s">
        <v>36</v>
      </c>
      <c r="H857">
        <v>452</v>
      </c>
      <c r="I857" s="4">
        <f t="shared" si="113"/>
        <v>53</v>
      </c>
      <c r="J857" t="s">
        <v>43</v>
      </c>
      <c r="K857" t="s">
        <v>44</v>
      </c>
      <c r="L857">
        <v>1308373200</v>
      </c>
      <c r="M857" s="9">
        <f t="shared" si="115"/>
        <v>40712.208333333336</v>
      </c>
      <c r="N857" s="14">
        <f t="shared" si="109"/>
        <v>6</v>
      </c>
      <c r="O857" s="14" t="s">
        <v>80</v>
      </c>
      <c r="P857" s="14">
        <f t="shared" si="110"/>
        <v>2011</v>
      </c>
      <c r="Q857">
        <v>1311051600</v>
      </c>
      <c r="R857" s="12">
        <f t="shared" si="116"/>
        <v>40743.208333333336</v>
      </c>
      <c r="S857">
        <f t="shared" si="111"/>
        <v>7</v>
      </c>
      <c r="T857" t="s">
        <v>103</v>
      </c>
      <c r="U857">
        <f t="shared" si="112"/>
        <v>2011</v>
      </c>
      <c r="V857" t="b">
        <v>0</v>
      </c>
      <c r="W857" t="b">
        <v>0</v>
      </c>
      <c r="X857" t="s">
        <v>52</v>
      </c>
      <c r="Y857" t="str" cm="1">
        <f t="array" ref="Y857:Z857">_xlfn.TEXTSPLIT(X857, "/")</f>
        <v>theater</v>
      </c>
      <c r="Z857" t="str">
        <v>plays</v>
      </c>
    </row>
    <row r="858" spans="1:26" ht="15.6" x14ac:dyDescent="0.3">
      <c r="A858">
        <v>856</v>
      </c>
      <c r="B858" t="s">
        <v>1625</v>
      </c>
      <c r="C858" s="3" t="s">
        <v>1771</v>
      </c>
      <c r="D858" s="4">
        <v>2400</v>
      </c>
      <c r="E858" s="4">
        <v>8558</v>
      </c>
      <c r="F858" s="5">
        <f t="shared" si="114"/>
        <v>3.5658333333333334</v>
      </c>
      <c r="G858" t="s">
        <v>36</v>
      </c>
      <c r="H858">
        <v>158</v>
      </c>
      <c r="I858" s="4">
        <f t="shared" si="113"/>
        <v>54.164556962025316</v>
      </c>
      <c r="J858" t="s">
        <v>37</v>
      </c>
      <c r="K858" t="s">
        <v>38</v>
      </c>
      <c r="L858">
        <v>1335243600</v>
      </c>
      <c r="M858" s="9">
        <f t="shared" si="115"/>
        <v>41023.208333333336</v>
      </c>
      <c r="N858" s="14">
        <f t="shared" si="109"/>
        <v>4</v>
      </c>
      <c r="O858" s="14" t="s">
        <v>85</v>
      </c>
      <c r="P858" s="14">
        <f t="shared" si="110"/>
        <v>2012</v>
      </c>
      <c r="Q858">
        <v>1336712400</v>
      </c>
      <c r="R858" s="12">
        <f t="shared" si="116"/>
        <v>41040.208333333336</v>
      </c>
      <c r="S858">
        <f t="shared" si="111"/>
        <v>5</v>
      </c>
      <c r="T858" t="s">
        <v>114</v>
      </c>
      <c r="U858">
        <f t="shared" si="112"/>
        <v>2012</v>
      </c>
      <c r="V858" t="b">
        <v>0</v>
      </c>
      <c r="W858" t="b">
        <v>0</v>
      </c>
      <c r="X858" t="s">
        <v>33</v>
      </c>
      <c r="Y858" t="str" cm="1">
        <f t="array" ref="Y858:Z858">_xlfn.TEXTSPLIT(X858, "/")</f>
        <v>food</v>
      </c>
      <c r="Z858" t="str">
        <v>food trucks</v>
      </c>
    </row>
    <row r="859" spans="1:26" ht="31.2" x14ac:dyDescent="0.3">
      <c r="A859">
        <v>857</v>
      </c>
      <c r="B859" t="s">
        <v>1772</v>
      </c>
      <c r="C859" s="3" t="s">
        <v>1773</v>
      </c>
      <c r="D859" s="4">
        <v>5300</v>
      </c>
      <c r="E859" s="4">
        <v>7413</v>
      </c>
      <c r="F859" s="5">
        <f t="shared" si="114"/>
        <v>1.3986792452830188</v>
      </c>
      <c r="G859" t="s">
        <v>36</v>
      </c>
      <c r="H859">
        <v>225</v>
      </c>
      <c r="I859" s="4">
        <f t="shared" si="113"/>
        <v>32.946666666666665</v>
      </c>
      <c r="J859" t="s">
        <v>124</v>
      </c>
      <c r="K859" t="s">
        <v>125</v>
      </c>
      <c r="L859">
        <v>1328421600</v>
      </c>
      <c r="M859" s="9">
        <f t="shared" si="115"/>
        <v>40944.25</v>
      </c>
      <c r="N859" s="14">
        <f t="shared" si="109"/>
        <v>2</v>
      </c>
      <c r="O859" s="14" t="s">
        <v>91</v>
      </c>
      <c r="P859" s="14">
        <f t="shared" si="110"/>
        <v>2012</v>
      </c>
      <c r="Q859">
        <v>1330408800</v>
      </c>
      <c r="R859" s="12">
        <f t="shared" si="116"/>
        <v>40967.25</v>
      </c>
      <c r="S859">
        <f t="shared" si="111"/>
        <v>2</v>
      </c>
      <c r="T859" t="s">
        <v>91</v>
      </c>
      <c r="U859">
        <f t="shared" si="112"/>
        <v>2012</v>
      </c>
      <c r="V859" t="b">
        <v>1</v>
      </c>
      <c r="W859" t="b">
        <v>0</v>
      </c>
      <c r="X859" t="s">
        <v>126</v>
      </c>
      <c r="Y859" t="str" cm="1">
        <f t="array" ref="Y859:Z859">_xlfn.TEXTSPLIT(X859, "/")</f>
        <v>film &amp; video</v>
      </c>
      <c r="Z859" t="str">
        <v>shorts</v>
      </c>
    </row>
    <row r="860" spans="1:26" ht="31.2" x14ac:dyDescent="0.3">
      <c r="A860">
        <v>858</v>
      </c>
      <c r="B860" t="s">
        <v>1774</v>
      </c>
      <c r="C860" s="3" t="s">
        <v>1775</v>
      </c>
      <c r="D860" s="4">
        <v>4000</v>
      </c>
      <c r="E860" s="4">
        <v>2778</v>
      </c>
      <c r="F860" s="5">
        <f t="shared" si="114"/>
        <v>0.69450000000000001</v>
      </c>
      <c r="G860" t="s">
        <v>28</v>
      </c>
      <c r="H860">
        <v>35</v>
      </c>
      <c r="I860" s="4">
        <f t="shared" si="113"/>
        <v>79.371428571428567</v>
      </c>
      <c r="J860" t="s">
        <v>37</v>
      </c>
      <c r="K860" t="s">
        <v>38</v>
      </c>
      <c r="L860">
        <v>1524286800</v>
      </c>
      <c r="M860" s="9">
        <f t="shared" si="115"/>
        <v>43211.208333333328</v>
      </c>
      <c r="N860" s="14">
        <f t="shared" si="109"/>
        <v>4</v>
      </c>
      <c r="O860" s="14" t="s">
        <v>85</v>
      </c>
      <c r="P860" s="14">
        <f t="shared" si="110"/>
        <v>2018</v>
      </c>
      <c r="Q860">
        <v>1524891600</v>
      </c>
      <c r="R860" s="12">
        <f t="shared" si="116"/>
        <v>43218.208333333328</v>
      </c>
      <c r="S860">
        <f t="shared" si="111"/>
        <v>4</v>
      </c>
      <c r="T860" t="s">
        <v>85</v>
      </c>
      <c r="U860">
        <f t="shared" si="112"/>
        <v>2018</v>
      </c>
      <c r="V860" t="b">
        <v>1</v>
      </c>
      <c r="W860" t="b">
        <v>0</v>
      </c>
      <c r="X860" t="s">
        <v>33</v>
      </c>
      <c r="Y860" t="str" cm="1">
        <f t="array" ref="Y860:Z860">_xlfn.TEXTSPLIT(X860, "/")</f>
        <v>food</v>
      </c>
      <c r="Z860" t="str">
        <v>food trucks</v>
      </c>
    </row>
    <row r="861" spans="1:26" ht="31.2" x14ac:dyDescent="0.3">
      <c r="A861">
        <v>859</v>
      </c>
      <c r="B861" t="s">
        <v>1776</v>
      </c>
      <c r="C861" s="3" t="s">
        <v>1777</v>
      </c>
      <c r="D861" s="4">
        <v>7300</v>
      </c>
      <c r="E861" s="4">
        <v>2594</v>
      </c>
      <c r="F861" s="5">
        <f>E861/D861</f>
        <v>0.35534246575342465</v>
      </c>
      <c r="G861" t="s">
        <v>28</v>
      </c>
      <c r="H861">
        <v>63</v>
      </c>
      <c r="I861" s="4">
        <f t="shared" si="113"/>
        <v>41.174603174603178</v>
      </c>
      <c r="J861" t="s">
        <v>37</v>
      </c>
      <c r="K861" t="s">
        <v>38</v>
      </c>
      <c r="L861">
        <v>1362117600</v>
      </c>
      <c r="M861" s="9">
        <f t="shared" si="115"/>
        <v>41334.25</v>
      </c>
      <c r="N861" s="14">
        <f t="shared" si="109"/>
        <v>3</v>
      </c>
      <c r="O861" s="14" t="s">
        <v>84</v>
      </c>
      <c r="P861" s="14">
        <f t="shared" si="110"/>
        <v>2013</v>
      </c>
      <c r="Q861">
        <v>1363669200</v>
      </c>
      <c r="R861" s="12">
        <f t="shared" si="116"/>
        <v>41352.208333333336</v>
      </c>
      <c r="S861">
        <f t="shared" si="111"/>
        <v>3</v>
      </c>
      <c r="T861" t="s">
        <v>84</v>
      </c>
      <c r="U861">
        <f t="shared" si="112"/>
        <v>2013</v>
      </c>
      <c r="V861" t="b">
        <v>0</v>
      </c>
      <c r="W861" t="b">
        <v>1</v>
      </c>
      <c r="X861" t="s">
        <v>52</v>
      </c>
      <c r="Y861" t="str" cm="1">
        <f t="array" ref="Y861:Z861">_xlfn.TEXTSPLIT(X861, "/")</f>
        <v>theater</v>
      </c>
      <c r="Z861" t="str">
        <v>plays</v>
      </c>
    </row>
    <row r="862" spans="1:26" ht="31.2" x14ac:dyDescent="0.3">
      <c r="A862">
        <v>860</v>
      </c>
      <c r="B862" t="s">
        <v>1778</v>
      </c>
      <c r="C862" s="3" t="s">
        <v>1779</v>
      </c>
      <c r="D862" s="4">
        <v>2000</v>
      </c>
      <c r="E862" s="4">
        <v>5033</v>
      </c>
      <c r="F862" s="5">
        <f t="shared" ref="F862:F925" si="117">E862/D862</f>
        <v>2.5165000000000002</v>
      </c>
      <c r="G862" t="s">
        <v>36</v>
      </c>
      <c r="H862">
        <v>65</v>
      </c>
      <c r="I862" s="4">
        <f t="shared" si="113"/>
        <v>77.430769230769229</v>
      </c>
      <c r="J862" t="s">
        <v>37</v>
      </c>
      <c r="K862" t="s">
        <v>38</v>
      </c>
      <c r="L862">
        <v>1550556000</v>
      </c>
      <c r="M862" s="9">
        <f t="shared" si="115"/>
        <v>43515.25</v>
      </c>
      <c r="N862" s="14">
        <f t="shared" si="109"/>
        <v>2</v>
      </c>
      <c r="O862" s="14" t="s">
        <v>91</v>
      </c>
      <c r="P862" s="14">
        <f t="shared" si="110"/>
        <v>2019</v>
      </c>
      <c r="Q862">
        <v>1551420000</v>
      </c>
      <c r="R862" s="12">
        <f t="shared" si="116"/>
        <v>43525.25</v>
      </c>
      <c r="S862">
        <f t="shared" si="111"/>
        <v>3</v>
      </c>
      <c r="T862" t="s">
        <v>84</v>
      </c>
      <c r="U862">
        <f t="shared" si="112"/>
        <v>2019</v>
      </c>
      <c r="V862" t="b">
        <v>0</v>
      </c>
      <c r="W862" t="b">
        <v>1</v>
      </c>
      <c r="X862" t="s">
        <v>88</v>
      </c>
      <c r="Y862" t="str" cm="1">
        <f t="array" ref="Y862:Z862">_xlfn.TEXTSPLIT(X862, "/")</f>
        <v>technology</v>
      </c>
      <c r="Z862" t="str">
        <v>wearables</v>
      </c>
    </row>
    <row r="863" spans="1:26" ht="15.6" x14ac:dyDescent="0.3">
      <c r="A863">
        <v>861</v>
      </c>
      <c r="B863" t="s">
        <v>1780</v>
      </c>
      <c r="C863" s="3" t="s">
        <v>1781</v>
      </c>
      <c r="D863" s="4">
        <v>8800</v>
      </c>
      <c r="E863" s="4">
        <v>9317</v>
      </c>
      <c r="F863" s="5">
        <f t="shared" si="117"/>
        <v>1.0587500000000001</v>
      </c>
      <c r="G863" t="s">
        <v>36</v>
      </c>
      <c r="H863">
        <v>163</v>
      </c>
      <c r="I863" s="4">
        <f t="shared" si="113"/>
        <v>57.159509202453989</v>
      </c>
      <c r="J863" t="s">
        <v>37</v>
      </c>
      <c r="K863" t="s">
        <v>38</v>
      </c>
      <c r="L863">
        <v>1269147600</v>
      </c>
      <c r="M863" s="9">
        <f t="shared" si="115"/>
        <v>40258.208333333336</v>
      </c>
      <c r="N863" s="14">
        <f t="shared" si="109"/>
        <v>3</v>
      </c>
      <c r="O863" s="14" t="s">
        <v>84</v>
      </c>
      <c r="P863" s="14">
        <f t="shared" si="110"/>
        <v>2010</v>
      </c>
      <c r="Q863">
        <v>1269838800</v>
      </c>
      <c r="R863" s="12">
        <f t="shared" si="116"/>
        <v>40266.208333333336</v>
      </c>
      <c r="S863">
        <f t="shared" si="111"/>
        <v>3</v>
      </c>
      <c r="T863" t="s">
        <v>84</v>
      </c>
      <c r="U863">
        <f t="shared" si="112"/>
        <v>2010</v>
      </c>
      <c r="V863" t="b">
        <v>0</v>
      </c>
      <c r="W863" t="b">
        <v>0</v>
      </c>
      <c r="X863" t="s">
        <v>52</v>
      </c>
      <c r="Y863" t="str" cm="1">
        <f t="array" ref="Y863:Z863">_xlfn.TEXTSPLIT(X863, "/")</f>
        <v>theater</v>
      </c>
      <c r="Z863" t="str">
        <v>plays</v>
      </c>
    </row>
    <row r="864" spans="1:26" ht="31.2" x14ac:dyDescent="0.3">
      <c r="A864">
        <v>862</v>
      </c>
      <c r="B864" t="s">
        <v>1782</v>
      </c>
      <c r="C864" s="3" t="s">
        <v>1783</v>
      </c>
      <c r="D864" s="4">
        <v>3500</v>
      </c>
      <c r="E864" s="4">
        <v>6560</v>
      </c>
      <c r="F864" s="5">
        <f t="shared" si="117"/>
        <v>1.8742857142857143</v>
      </c>
      <c r="G864" t="s">
        <v>36</v>
      </c>
      <c r="H864">
        <v>85</v>
      </c>
      <c r="I864" s="4">
        <f t="shared" si="113"/>
        <v>77.17647058823529</v>
      </c>
      <c r="J864" t="s">
        <v>37</v>
      </c>
      <c r="K864" t="s">
        <v>38</v>
      </c>
      <c r="L864">
        <v>1312174800</v>
      </c>
      <c r="M864" s="9">
        <f t="shared" si="115"/>
        <v>40756.208333333336</v>
      </c>
      <c r="N864" s="14">
        <f t="shared" si="109"/>
        <v>8</v>
      </c>
      <c r="O864" s="14" t="s">
        <v>39</v>
      </c>
      <c r="P864" s="14">
        <f t="shared" si="110"/>
        <v>2011</v>
      </c>
      <c r="Q864">
        <v>1312520400</v>
      </c>
      <c r="R864" s="12">
        <f t="shared" si="116"/>
        <v>40760.208333333336</v>
      </c>
      <c r="S864">
        <f t="shared" si="111"/>
        <v>8</v>
      </c>
      <c r="T864" t="s">
        <v>39</v>
      </c>
      <c r="U864">
        <f t="shared" si="112"/>
        <v>2011</v>
      </c>
      <c r="V864" t="b">
        <v>0</v>
      </c>
      <c r="W864" t="b">
        <v>0</v>
      </c>
      <c r="X864" t="s">
        <v>52</v>
      </c>
      <c r="Y864" t="str" cm="1">
        <f t="array" ref="Y864:Z864">_xlfn.TEXTSPLIT(X864, "/")</f>
        <v>theater</v>
      </c>
      <c r="Z864" t="str">
        <v>plays</v>
      </c>
    </row>
    <row r="865" spans="1:26" ht="15.6" x14ac:dyDescent="0.3">
      <c r="A865">
        <v>863</v>
      </c>
      <c r="B865" t="s">
        <v>1784</v>
      </c>
      <c r="C865" s="3" t="s">
        <v>1785</v>
      </c>
      <c r="D865" s="4">
        <v>1400</v>
      </c>
      <c r="E865" s="4">
        <v>5415</v>
      </c>
      <c r="F865" s="5">
        <f t="shared" si="117"/>
        <v>3.8678571428571429</v>
      </c>
      <c r="G865" t="s">
        <v>36</v>
      </c>
      <c r="H865">
        <v>217</v>
      </c>
      <c r="I865" s="4">
        <f t="shared" si="113"/>
        <v>24.953917050691246</v>
      </c>
      <c r="J865" t="s">
        <v>37</v>
      </c>
      <c r="K865" t="s">
        <v>38</v>
      </c>
      <c r="L865">
        <v>1434517200</v>
      </c>
      <c r="M865" s="9">
        <f t="shared" si="115"/>
        <v>42172.208333333328</v>
      </c>
      <c r="N865" s="14">
        <f t="shared" si="109"/>
        <v>6</v>
      </c>
      <c r="O865" s="14" t="s">
        <v>80</v>
      </c>
      <c r="P865" s="14">
        <f t="shared" si="110"/>
        <v>2015</v>
      </c>
      <c r="Q865">
        <v>1436504400</v>
      </c>
      <c r="R865" s="12">
        <f t="shared" si="116"/>
        <v>42195.208333333328</v>
      </c>
      <c r="S865">
        <f t="shared" si="111"/>
        <v>7</v>
      </c>
      <c r="T865" t="s">
        <v>103</v>
      </c>
      <c r="U865">
        <f t="shared" si="112"/>
        <v>2015</v>
      </c>
      <c r="V865" t="b">
        <v>0</v>
      </c>
      <c r="W865" t="b">
        <v>1</v>
      </c>
      <c r="X865" t="s">
        <v>295</v>
      </c>
      <c r="Y865" t="str" cm="1">
        <f t="array" ref="Y865:Z865">_xlfn.TEXTSPLIT(X865, "/")</f>
        <v>film &amp; video</v>
      </c>
      <c r="Z865" t="str">
        <v>television</v>
      </c>
    </row>
    <row r="866" spans="1:26" ht="15.6" x14ac:dyDescent="0.3">
      <c r="A866">
        <v>864</v>
      </c>
      <c r="B866" t="s">
        <v>1786</v>
      </c>
      <c r="C866" s="3" t="s">
        <v>1787</v>
      </c>
      <c r="D866" s="4">
        <v>4200</v>
      </c>
      <c r="E866" s="4">
        <v>14577</v>
      </c>
      <c r="F866" s="5">
        <f t="shared" si="117"/>
        <v>3.4707142857142856</v>
      </c>
      <c r="G866" t="s">
        <v>36</v>
      </c>
      <c r="H866">
        <v>150</v>
      </c>
      <c r="I866" s="4">
        <f t="shared" si="113"/>
        <v>97.18</v>
      </c>
      <c r="J866" t="s">
        <v>37</v>
      </c>
      <c r="K866" t="s">
        <v>38</v>
      </c>
      <c r="L866">
        <v>1471582800</v>
      </c>
      <c r="M866" s="9">
        <f t="shared" si="115"/>
        <v>42601.208333333328</v>
      </c>
      <c r="N866" s="14">
        <f t="shared" si="109"/>
        <v>8</v>
      </c>
      <c r="O866" s="14" t="s">
        <v>39</v>
      </c>
      <c r="P866" s="14">
        <f t="shared" si="110"/>
        <v>2016</v>
      </c>
      <c r="Q866">
        <v>1472014800</v>
      </c>
      <c r="R866" s="12">
        <f t="shared" si="116"/>
        <v>42606.208333333328</v>
      </c>
      <c r="S866">
        <f t="shared" si="111"/>
        <v>8</v>
      </c>
      <c r="T866" t="s">
        <v>39</v>
      </c>
      <c r="U866">
        <f t="shared" si="112"/>
        <v>2016</v>
      </c>
      <c r="V866" t="b">
        <v>0</v>
      </c>
      <c r="W866" t="b">
        <v>0</v>
      </c>
      <c r="X866" t="s">
        <v>126</v>
      </c>
      <c r="Y866" t="str" cm="1">
        <f t="array" ref="Y866:Z866">_xlfn.TEXTSPLIT(X866, "/")</f>
        <v>film &amp; video</v>
      </c>
      <c r="Z866" t="str">
        <v>shorts</v>
      </c>
    </row>
    <row r="867" spans="1:26" ht="31.2" x14ac:dyDescent="0.3">
      <c r="A867">
        <v>865</v>
      </c>
      <c r="B867" t="s">
        <v>1788</v>
      </c>
      <c r="C867" s="3" t="s">
        <v>1789</v>
      </c>
      <c r="D867" s="4">
        <v>81000</v>
      </c>
      <c r="E867" s="4">
        <v>150515</v>
      </c>
      <c r="F867" s="5">
        <f t="shared" si="117"/>
        <v>1.8582098765432098</v>
      </c>
      <c r="G867" t="s">
        <v>36</v>
      </c>
      <c r="H867">
        <v>3272</v>
      </c>
      <c r="I867" s="4">
        <f t="shared" si="113"/>
        <v>46.000916870415651</v>
      </c>
      <c r="J867" t="s">
        <v>37</v>
      </c>
      <c r="K867" t="s">
        <v>38</v>
      </c>
      <c r="L867">
        <v>1410757200</v>
      </c>
      <c r="M867" s="9">
        <f t="shared" si="115"/>
        <v>41897.208333333336</v>
      </c>
      <c r="N867" s="14">
        <f t="shared" si="109"/>
        <v>9</v>
      </c>
      <c r="O867" s="14" t="s">
        <v>48</v>
      </c>
      <c r="P867" s="14">
        <f t="shared" si="110"/>
        <v>2014</v>
      </c>
      <c r="Q867">
        <v>1411534800</v>
      </c>
      <c r="R867" s="12">
        <f t="shared" si="116"/>
        <v>41906.208333333336</v>
      </c>
      <c r="S867">
        <f t="shared" si="111"/>
        <v>9</v>
      </c>
      <c r="T867" t="s">
        <v>48</v>
      </c>
      <c r="U867">
        <f t="shared" si="112"/>
        <v>2014</v>
      </c>
      <c r="V867" t="b">
        <v>0</v>
      </c>
      <c r="W867" t="b">
        <v>0</v>
      </c>
      <c r="X867" t="s">
        <v>52</v>
      </c>
      <c r="Y867" t="str" cm="1">
        <f t="array" ref="Y867:Z867">_xlfn.TEXTSPLIT(X867, "/")</f>
        <v>theater</v>
      </c>
      <c r="Z867" t="str">
        <v>plays</v>
      </c>
    </row>
    <row r="868" spans="1:26" ht="15.6" x14ac:dyDescent="0.3">
      <c r="A868">
        <v>866</v>
      </c>
      <c r="B868" t="s">
        <v>1790</v>
      </c>
      <c r="C868" s="3" t="s">
        <v>1791</v>
      </c>
      <c r="D868" s="4">
        <v>182800</v>
      </c>
      <c r="E868" s="4">
        <v>79045</v>
      </c>
      <c r="F868" s="5">
        <f t="shared" si="117"/>
        <v>0.43241247264770238</v>
      </c>
      <c r="G868" t="s">
        <v>98</v>
      </c>
      <c r="H868">
        <v>898</v>
      </c>
      <c r="I868" s="4">
        <f t="shared" si="113"/>
        <v>88.023385300668153</v>
      </c>
      <c r="J868" t="s">
        <v>37</v>
      </c>
      <c r="K868" t="s">
        <v>38</v>
      </c>
      <c r="L868">
        <v>1304830800</v>
      </c>
      <c r="M868" s="9">
        <f t="shared" si="115"/>
        <v>40671.208333333336</v>
      </c>
      <c r="N868" s="14">
        <f t="shared" si="109"/>
        <v>5</v>
      </c>
      <c r="O868" s="14" t="s">
        <v>114</v>
      </c>
      <c r="P868" s="14">
        <f t="shared" si="110"/>
        <v>2011</v>
      </c>
      <c r="Q868">
        <v>1304917200</v>
      </c>
      <c r="R868" s="12">
        <f t="shared" si="116"/>
        <v>40672.208333333336</v>
      </c>
      <c r="S868">
        <f t="shared" si="111"/>
        <v>5</v>
      </c>
      <c r="T868" t="s">
        <v>114</v>
      </c>
      <c r="U868">
        <f t="shared" si="112"/>
        <v>2011</v>
      </c>
      <c r="V868" t="b">
        <v>0</v>
      </c>
      <c r="W868" t="b">
        <v>0</v>
      </c>
      <c r="X868" t="s">
        <v>148</v>
      </c>
      <c r="Y868" t="str" cm="1">
        <f t="array" ref="Y868:Z868">_xlfn.TEXTSPLIT(X868, "/")</f>
        <v>photography</v>
      </c>
      <c r="Z868" t="str">
        <v>photography books</v>
      </c>
    </row>
    <row r="869" spans="1:26" ht="31.2" x14ac:dyDescent="0.3">
      <c r="A869">
        <v>867</v>
      </c>
      <c r="B869" t="s">
        <v>1792</v>
      </c>
      <c r="C869" s="3" t="s">
        <v>1793</v>
      </c>
      <c r="D869" s="4">
        <v>4800</v>
      </c>
      <c r="E869" s="4">
        <v>7797</v>
      </c>
      <c r="F869" s="5">
        <f t="shared" si="117"/>
        <v>1.6243749999999999</v>
      </c>
      <c r="G869" t="s">
        <v>36</v>
      </c>
      <c r="H869">
        <v>300</v>
      </c>
      <c r="I869" s="4">
        <f t="shared" si="113"/>
        <v>25.99</v>
      </c>
      <c r="J869" t="s">
        <v>37</v>
      </c>
      <c r="K869" t="s">
        <v>38</v>
      </c>
      <c r="L869">
        <v>1539061200</v>
      </c>
      <c r="M869" s="9">
        <f t="shared" si="115"/>
        <v>43382.208333333328</v>
      </c>
      <c r="N869" s="14">
        <f t="shared" si="109"/>
        <v>10</v>
      </c>
      <c r="O869" s="14" t="s">
        <v>72</v>
      </c>
      <c r="P869" s="14">
        <f t="shared" si="110"/>
        <v>2018</v>
      </c>
      <c r="Q869">
        <v>1539579600</v>
      </c>
      <c r="R869" s="12">
        <f t="shared" si="116"/>
        <v>43388.208333333328</v>
      </c>
      <c r="S869">
        <f t="shared" si="111"/>
        <v>10</v>
      </c>
      <c r="T869" t="s">
        <v>72</v>
      </c>
      <c r="U869">
        <f t="shared" si="112"/>
        <v>2018</v>
      </c>
      <c r="V869" t="b">
        <v>0</v>
      </c>
      <c r="W869" t="b">
        <v>0</v>
      </c>
      <c r="X869" t="s">
        <v>33</v>
      </c>
      <c r="Y869" t="str" cm="1">
        <f t="array" ref="Y869:Z869">_xlfn.TEXTSPLIT(X869, "/")</f>
        <v>food</v>
      </c>
      <c r="Z869" t="str">
        <v>food trucks</v>
      </c>
    </row>
    <row r="870" spans="1:26" ht="15.6" x14ac:dyDescent="0.3">
      <c r="A870">
        <v>868</v>
      </c>
      <c r="B870" t="s">
        <v>1794</v>
      </c>
      <c r="C870" s="3" t="s">
        <v>1795</v>
      </c>
      <c r="D870" s="4">
        <v>7000</v>
      </c>
      <c r="E870" s="4">
        <v>12939</v>
      </c>
      <c r="F870" s="5">
        <f t="shared" si="117"/>
        <v>1.8484285714285715</v>
      </c>
      <c r="G870" t="s">
        <v>36</v>
      </c>
      <c r="H870">
        <v>126</v>
      </c>
      <c r="I870" s="4">
        <f t="shared" si="113"/>
        <v>102.69047619047619</v>
      </c>
      <c r="J870" t="s">
        <v>37</v>
      </c>
      <c r="K870" t="s">
        <v>38</v>
      </c>
      <c r="L870">
        <v>1381554000</v>
      </c>
      <c r="M870" s="9">
        <f t="shared" si="115"/>
        <v>41559.208333333336</v>
      </c>
      <c r="N870" s="14">
        <f t="shared" si="109"/>
        <v>10</v>
      </c>
      <c r="O870" s="14" t="s">
        <v>72</v>
      </c>
      <c r="P870" s="14">
        <f t="shared" si="110"/>
        <v>2013</v>
      </c>
      <c r="Q870">
        <v>1382504400</v>
      </c>
      <c r="R870" s="12">
        <f t="shared" si="116"/>
        <v>41570.208333333336</v>
      </c>
      <c r="S870">
        <f t="shared" si="111"/>
        <v>10</v>
      </c>
      <c r="T870" t="s">
        <v>72</v>
      </c>
      <c r="U870">
        <f t="shared" si="112"/>
        <v>2013</v>
      </c>
      <c r="V870" t="b">
        <v>0</v>
      </c>
      <c r="W870" t="b">
        <v>0</v>
      </c>
      <c r="X870" t="s">
        <v>52</v>
      </c>
      <c r="Y870" t="str" cm="1">
        <f t="array" ref="Y870:Z870">_xlfn.TEXTSPLIT(X870, "/")</f>
        <v>theater</v>
      </c>
      <c r="Z870" t="str">
        <v>plays</v>
      </c>
    </row>
    <row r="871" spans="1:26" ht="15.6" x14ac:dyDescent="0.3">
      <c r="A871">
        <v>869</v>
      </c>
      <c r="B871" t="s">
        <v>1796</v>
      </c>
      <c r="C871" s="3" t="s">
        <v>1797</v>
      </c>
      <c r="D871" s="4">
        <v>161900</v>
      </c>
      <c r="E871" s="4">
        <v>38376</v>
      </c>
      <c r="F871" s="5">
        <f t="shared" si="117"/>
        <v>0.23703520691785052</v>
      </c>
      <c r="G871" t="s">
        <v>28</v>
      </c>
      <c r="H871">
        <v>526</v>
      </c>
      <c r="I871" s="4">
        <f t="shared" si="113"/>
        <v>72.958174904942965</v>
      </c>
      <c r="J871" t="s">
        <v>37</v>
      </c>
      <c r="K871" t="s">
        <v>38</v>
      </c>
      <c r="L871">
        <v>1277096400</v>
      </c>
      <c r="M871" s="9">
        <f t="shared" si="115"/>
        <v>40350.208333333336</v>
      </c>
      <c r="N871" s="14">
        <f t="shared" si="109"/>
        <v>6</v>
      </c>
      <c r="O871" s="14" t="s">
        <v>80</v>
      </c>
      <c r="P871" s="14">
        <f t="shared" si="110"/>
        <v>2010</v>
      </c>
      <c r="Q871">
        <v>1278306000</v>
      </c>
      <c r="R871" s="12">
        <f t="shared" si="116"/>
        <v>40364.208333333336</v>
      </c>
      <c r="S871">
        <f t="shared" si="111"/>
        <v>7</v>
      </c>
      <c r="T871" t="s">
        <v>103</v>
      </c>
      <c r="U871">
        <f t="shared" si="112"/>
        <v>2010</v>
      </c>
      <c r="V871" t="b">
        <v>0</v>
      </c>
      <c r="W871" t="b">
        <v>0</v>
      </c>
      <c r="X871" t="s">
        <v>73</v>
      </c>
      <c r="Y871" t="str" cm="1">
        <f t="array" ref="Y871:Z871">_xlfn.TEXTSPLIT(X871, "/")</f>
        <v>film &amp; video</v>
      </c>
      <c r="Z871" t="str">
        <v>drama</v>
      </c>
    </row>
    <row r="872" spans="1:26" ht="15.6" x14ac:dyDescent="0.3">
      <c r="A872">
        <v>870</v>
      </c>
      <c r="B872" t="s">
        <v>1798</v>
      </c>
      <c r="C872" s="3" t="s">
        <v>1799</v>
      </c>
      <c r="D872" s="4">
        <v>7700</v>
      </c>
      <c r="E872" s="4">
        <v>6920</v>
      </c>
      <c r="F872" s="5">
        <f t="shared" si="117"/>
        <v>0.89870129870129867</v>
      </c>
      <c r="G872" t="s">
        <v>28</v>
      </c>
      <c r="H872">
        <v>121</v>
      </c>
      <c r="I872" s="4">
        <f t="shared" si="113"/>
        <v>57.190082644628099</v>
      </c>
      <c r="J872" t="s">
        <v>37</v>
      </c>
      <c r="K872" t="s">
        <v>38</v>
      </c>
      <c r="L872">
        <v>1440392400</v>
      </c>
      <c r="M872" s="9">
        <f t="shared" si="115"/>
        <v>42240.208333333328</v>
      </c>
      <c r="N872" s="14">
        <f t="shared" si="109"/>
        <v>8</v>
      </c>
      <c r="O872" s="14" t="s">
        <v>39</v>
      </c>
      <c r="P872" s="14">
        <f t="shared" si="110"/>
        <v>2015</v>
      </c>
      <c r="Q872">
        <v>1442552400</v>
      </c>
      <c r="R872" s="12">
        <f t="shared" si="116"/>
        <v>42265.208333333328</v>
      </c>
      <c r="S872">
        <f t="shared" si="111"/>
        <v>9</v>
      </c>
      <c r="T872" t="s">
        <v>48</v>
      </c>
      <c r="U872">
        <f t="shared" si="112"/>
        <v>2015</v>
      </c>
      <c r="V872" t="b">
        <v>0</v>
      </c>
      <c r="W872" t="b">
        <v>0</v>
      </c>
      <c r="X872" t="s">
        <v>52</v>
      </c>
      <c r="Y872" t="str" cm="1">
        <f t="array" ref="Y872:Z872">_xlfn.TEXTSPLIT(X872, "/")</f>
        <v>theater</v>
      </c>
      <c r="Z872" t="str">
        <v>plays</v>
      </c>
    </row>
    <row r="873" spans="1:26" ht="31.2" x14ac:dyDescent="0.3">
      <c r="A873">
        <v>871</v>
      </c>
      <c r="B873" t="s">
        <v>1800</v>
      </c>
      <c r="C873" s="3" t="s">
        <v>1801</v>
      </c>
      <c r="D873" s="4">
        <v>71500</v>
      </c>
      <c r="E873" s="4">
        <v>194912</v>
      </c>
      <c r="F873" s="5">
        <f t="shared" si="117"/>
        <v>2.7260419580419581</v>
      </c>
      <c r="G873" t="s">
        <v>36</v>
      </c>
      <c r="H873">
        <v>2320</v>
      </c>
      <c r="I873" s="4">
        <f t="shared" si="113"/>
        <v>84.013793103448279</v>
      </c>
      <c r="J873" t="s">
        <v>37</v>
      </c>
      <c r="K873" t="s">
        <v>38</v>
      </c>
      <c r="L873">
        <v>1509512400</v>
      </c>
      <c r="M873" s="9">
        <f t="shared" si="115"/>
        <v>43040.208333333328</v>
      </c>
      <c r="N873" s="14">
        <f t="shared" si="109"/>
        <v>11</v>
      </c>
      <c r="O873" s="14" t="s">
        <v>31</v>
      </c>
      <c r="P873" s="14">
        <f t="shared" si="110"/>
        <v>2017</v>
      </c>
      <c r="Q873">
        <v>1511071200</v>
      </c>
      <c r="R873" s="12">
        <f t="shared" si="116"/>
        <v>43058.25</v>
      </c>
      <c r="S873">
        <f t="shared" si="111"/>
        <v>11</v>
      </c>
      <c r="T873" t="s">
        <v>31</v>
      </c>
      <c r="U873">
        <f t="shared" si="112"/>
        <v>2017</v>
      </c>
      <c r="V873" t="b">
        <v>0</v>
      </c>
      <c r="W873" t="b">
        <v>1</v>
      </c>
      <c r="X873" t="s">
        <v>52</v>
      </c>
      <c r="Y873" t="str" cm="1">
        <f t="array" ref="Y873:Z873">_xlfn.TEXTSPLIT(X873, "/")</f>
        <v>theater</v>
      </c>
      <c r="Z873" t="str">
        <v>plays</v>
      </c>
    </row>
    <row r="874" spans="1:26" ht="15.6" x14ac:dyDescent="0.3">
      <c r="A874">
        <v>872</v>
      </c>
      <c r="B874" t="s">
        <v>1802</v>
      </c>
      <c r="C874" s="3" t="s">
        <v>1803</v>
      </c>
      <c r="D874" s="4">
        <v>4700</v>
      </c>
      <c r="E874" s="4">
        <v>7992</v>
      </c>
      <c r="F874" s="5">
        <f t="shared" si="117"/>
        <v>1.7004255319148935</v>
      </c>
      <c r="G874" t="s">
        <v>36</v>
      </c>
      <c r="H874">
        <v>81</v>
      </c>
      <c r="I874" s="4">
        <f t="shared" si="113"/>
        <v>98.666666666666671</v>
      </c>
      <c r="J874" t="s">
        <v>43</v>
      </c>
      <c r="K874" t="s">
        <v>44</v>
      </c>
      <c r="L874">
        <v>1535950800</v>
      </c>
      <c r="M874" s="9">
        <f t="shared" si="115"/>
        <v>43346.208333333328</v>
      </c>
      <c r="N874" s="14">
        <f t="shared" si="109"/>
        <v>9</v>
      </c>
      <c r="O874" s="14" t="s">
        <v>48</v>
      </c>
      <c r="P874" s="14">
        <f t="shared" si="110"/>
        <v>2018</v>
      </c>
      <c r="Q874">
        <v>1536382800</v>
      </c>
      <c r="R874" s="12">
        <f t="shared" si="116"/>
        <v>43351.208333333328</v>
      </c>
      <c r="S874">
        <f t="shared" si="111"/>
        <v>9</v>
      </c>
      <c r="T874" t="s">
        <v>48</v>
      </c>
      <c r="U874">
        <f t="shared" si="112"/>
        <v>2018</v>
      </c>
      <c r="V874" t="b">
        <v>0</v>
      </c>
      <c r="W874" t="b">
        <v>0</v>
      </c>
      <c r="X874" t="s">
        <v>500</v>
      </c>
      <c r="Y874" t="str" cm="1">
        <f t="array" ref="Y874:Z874">_xlfn.TEXTSPLIT(X874, "/")</f>
        <v>film &amp; video</v>
      </c>
      <c r="Z874" t="str">
        <v>science fiction</v>
      </c>
    </row>
    <row r="875" spans="1:26" ht="15.6" x14ac:dyDescent="0.3">
      <c r="A875">
        <v>873</v>
      </c>
      <c r="B875" t="s">
        <v>1804</v>
      </c>
      <c r="C875" s="3" t="s">
        <v>1805</v>
      </c>
      <c r="D875" s="4">
        <v>42100</v>
      </c>
      <c r="E875" s="4">
        <v>79268</v>
      </c>
      <c r="F875" s="5">
        <f t="shared" si="117"/>
        <v>1.8828503562945369</v>
      </c>
      <c r="G875" t="s">
        <v>36</v>
      </c>
      <c r="H875">
        <v>1887</v>
      </c>
      <c r="I875" s="4">
        <f t="shared" si="113"/>
        <v>42.007419183889773</v>
      </c>
      <c r="J875" t="s">
        <v>37</v>
      </c>
      <c r="K875" t="s">
        <v>38</v>
      </c>
      <c r="L875">
        <v>1389160800</v>
      </c>
      <c r="M875" s="9">
        <f t="shared" si="115"/>
        <v>41647.25</v>
      </c>
      <c r="N875" s="14">
        <f t="shared" si="109"/>
        <v>1</v>
      </c>
      <c r="O875" s="14" t="s">
        <v>51</v>
      </c>
      <c r="P875" s="14">
        <f t="shared" si="110"/>
        <v>2014</v>
      </c>
      <c r="Q875">
        <v>1389592800</v>
      </c>
      <c r="R875" s="12">
        <f t="shared" si="116"/>
        <v>41652.25</v>
      </c>
      <c r="S875">
        <f t="shared" si="111"/>
        <v>1</v>
      </c>
      <c r="T875" t="s">
        <v>51</v>
      </c>
      <c r="U875">
        <f t="shared" si="112"/>
        <v>2014</v>
      </c>
      <c r="V875" t="b">
        <v>0</v>
      </c>
      <c r="W875" t="b">
        <v>0</v>
      </c>
      <c r="X875" t="s">
        <v>148</v>
      </c>
      <c r="Y875" t="str" cm="1">
        <f t="array" ref="Y875:Z875">_xlfn.TEXTSPLIT(X875, "/")</f>
        <v>photography</v>
      </c>
      <c r="Z875" t="str">
        <v>photography books</v>
      </c>
    </row>
    <row r="876" spans="1:26" ht="15.6" x14ac:dyDescent="0.3">
      <c r="A876">
        <v>874</v>
      </c>
      <c r="B876" t="s">
        <v>1806</v>
      </c>
      <c r="C876" s="3" t="s">
        <v>1807</v>
      </c>
      <c r="D876" s="4">
        <v>40200</v>
      </c>
      <c r="E876" s="4">
        <v>139468</v>
      </c>
      <c r="F876" s="5">
        <f t="shared" si="117"/>
        <v>3.4693532338308457</v>
      </c>
      <c r="G876" t="s">
        <v>36</v>
      </c>
      <c r="H876">
        <v>4358</v>
      </c>
      <c r="I876" s="4">
        <f t="shared" si="113"/>
        <v>32.002753556677376</v>
      </c>
      <c r="J876" t="s">
        <v>37</v>
      </c>
      <c r="K876" t="s">
        <v>38</v>
      </c>
      <c r="L876">
        <v>1271998800</v>
      </c>
      <c r="M876" s="9">
        <f t="shared" si="115"/>
        <v>40291.208333333336</v>
      </c>
      <c r="N876" s="14">
        <f t="shared" si="109"/>
        <v>4</v>
      </c>
      <c r="O876" s="14" t="s">
        <v>85</v>
      </c>
      <c r="P876" s="14">
        <f t="shared" si="110"/>
        <v>2010</v>
      </c>
      <c r="Q876">
        <v>1275282000</v>
      </c>
      <c r="R876" s="12">
        <f t="shared" si="116"/>
        <v>40329.208333333336</v>
      </c>
      <c r="S876">
        <f t="shared" si="111"/>
        <v>5</v>
      </c>
      <c r="T876" t="s">
        <v>114</v>
      </c>
      <c r="U876">
        <f t="shared" si="112"/>
        <v>2010</v>
      </c>
      <c r="V876" t="b">
        <v>0</v>
      </c>
      <c r="W876" t="b">
        <v>1</v>
      </c>
      <c r="X876" t="s">
        <v>148</v>
      </c>
      <c r="Y876" t="str" cm="1">
        <f t="array" ref="Y876:Z876">_xlfn.TEXTSPLIT(X876, "/")</f>
        <v>photography</v>
      </c>
      <c r="Z876" t="str">
        <v>photography books</v>
      </c>
    </row>
    <row r="877" spans="1:26" ht="15.6" x14ac:dyDescent="0.3">
      <c r="A877">
        <v>875</v>
      </c>
      <c r="B877" t="s">
        <v>1808</v>
      </c>
      <c r="C877" s="3" t="s">
        <v>1809</v>
      </c>
      <c r="D877" s="4">
        <v>7900</v>
      </c>
      <c r="E877" s="4">
        <v>5465</v>
      </c>
      <c r="F877" s="5">
        <f t="shared" si="117"/>
        <v>0.6917721518987342</v>
      </c>
      <c r="G877" t="s">
        <v>28</v>
      </c>
      <c r="H877">
        <v>67</v>
      </c>
      <c r="I877" s="4">
        <f t="shared" si="113"/>
        <v>81.567164179104481</v>
      </c>
      <c r="J877" t="s">
        <v>37</v>
      </c>
      <c r="K877" t="s">
        <v>38</v>
      </c>
      <c r="L877">
        <v>1294898400</v>
      </c>
      <c r="M877" s="9">
        <f t="shared" si="115"/>
        <v>40556.25</v>
      </c>
      <c r="N877" s="14">
        <f t="shared" si="109"/>
        <v>1</v>
      </c>
      <c r="O877" s="14" t="s">
        <v>51</v>
      </c>
      <c r="P877" s="14">
        <f t="shared" si="110"/>
        <v>2011</v>
      </c>
      <c r="Q877">
        <v>1294984800</v>
      </c>
      <c r="R877" s="12">
        <f t="shared" si="116"/>
        <v>40557.25</v>
      </c>
      <c r="S877">
        <f t="shared" si="111"/>
        <v>1</v>
      </c>
      <c r="T877" t="s">
        <v>51</v>
      </c>
      <c r="U877">
        <f t="shared" si="112"/>
        <v>2011</v>
      </c>
      <c r="V877" t="b">
        <v>0</v>
      </c>
      <c r="W877" t="b">
        <v>0</v>
      </c>
      <c r="X877" t="s">
        <v>40</v>
      </c>
      <c r="Y877" t="str" cm="1">
        <f t="array" ref="Y877:Z877">_xlfn.TEXTSPLIT(X877, "/")</f>
        <v>music</v>
      </c>
      <c r="Z877" t="str">
        <v>rock</v>
      </c>
    </row>
    <row r="878" spans="1:26" ht="31.2" x14ac:dyDescent="0.3">
      <c r="A878">
        <v>876</v>
      </c>
      <c r="B878" t="s">
        <v>1810</v>
      </c>
      <c r="C878" s="3" t="s">
        <v>1811</v>
      </c>
      <c r="D878" s="4">
        <v>8300</v>
      </c>
      <c r="E878" s="4">
        <v>2111</v>
      </c>
      <c r="F878" s="5">
        <f t="shared" si="117"/>
        <v>0.25433734939759034</v>
      </c>
      <c r="G878" t="s">
        <v>28</v>
      </c>
      <c r="H878">
        <v>57</v>
      </c>
      <c r="I878" s="4">
        <f t="shared" si="113"/>
        <v>37.035087719298247</v>
      </c>
      <c r="J878" t="s">
        <v>29</v>
      </c>
      <c r="K878" t="s">
        <v>30</v>
      </c>
      <c r="L878">
        <v>1559970000</v>
      </c>
      <c r="M878" s="9">
        <f t="shared" si="115"/>
        <v>43624.208333333328</v>
      </c>
      <c r="N878" s="14">
        <f t="shared" si="109"/>
        <v>6</v>
      </c>
      <c r="O878" s="14" t="s">
        <v>80</v>
      </c>
      <c r="P878" s="14">
        <f t="shared" si="110"/>
        <v>2019</v>
      </c>
      <c r="Q878">
        <v>1562043600</v>
      </c>
      <c r="R878" s="12">
        <f t="shared" si="116"/>
        <v>43648.208333333328</v>
      </c>
      <c r="S878">
        <f t="shared" si="111"/>
        <v>7</v>
      </c>
      <c r="T878" t="s">
        <v>103</v>
      </c>
      <c r="U878">
        <f t="shared" si="112"/>
        <v>2019</v>
      </c>
      <c r="V878" t="b">
        <v>0</v>
      </c>
      <c r="W878" t="b">
        <v>0</v>
      </c>
      <c r="X878" t="s">
        <v>148</v>
      </c>
      <c r="Y878" t="str" cm="1">
        <f t="array" ref="Y878:Z878">_xlfn.TEXTSPLIT(X878, "/")</f>
        <v>photography</v>
      </c>
      <c r="Z878" t="str">
        <v>photography books</v>
      </c>
    </row>
    <row r="879" spans="1:26" ht="15.6" x14ac:dyDescent="0.3">
      <c r="A879">
        <v>877</v>
      </c>
      <c r="B879" t="s">
        <v>1812</v>
      </c>
      <c r="C879" s="3" t="s">
        <v>1813</v>
      </c>
      <c r="D879" s="4">
        <v>163600</v>
      </c>
      <c r="E879" s="4">
        <v>126628</v>
      </c>
      <c r="F879" s="5">
        <f t="shared" si="117"/>
        <v>0.77400977995110021</v>
      </c>
      <c r="G879" t="s">
        <v>28</v>
      </c>
      <c r="H879">
        <v>1229</v>
      </c>
      <c r="I879" s="4">
        <f t="shared" si="113"/>
        <v>103.033360455655</v>
      </c>
      <c r="J879" t="s">
        <v>37</v>
      </c>
      <c r="K879" t="s">
        <v>38</v>
      </c>
      <c r="L879">
        <v>1469509200</v>
      </c>
      <c r="M879" s="9">
        <f t="shared" si="115"/>
        <v>42577.208333333328</v>
      </c>
      <c r="N879" s="14">
        <f t="shared" si="109"/>
        <v>7</v>
      </c>
      <c r="O879" s="14" t="s">
        <v>103</v>
      </c>
      <c r="P879" s="14">
        <f t="shared" si="110"/>
        <v>2016</v>
      </c>
      <c r="Q879">
        <v>1469595600</v>
      </c>
      <c r="R879" s="12">
        <f t="shared" si="116"/>
        <v>42578.208333333328</v>
      </c>
      <c r="S879">
        <f t="shared" si="111"/>
        <v>7</v>
      </c>
      <c r="T879" t="s">
        <v>103</v>
      </c>
      <c r="U879">
        <f t="shared" si="112"/>
        <v>2016</v>
      </c>
      <c r="V879" t="b">
        <v>0</v>
      </c>
      <c r="W879" t="b">
        <v>0</v>
      </c>
      <c r="X879" t="s">
        <v>33</v>
      </c>
      <c r="Y879" t="str" cm="1">
        <f t="array" ref="Y879:Z879">_xlfn.TEXTSPLIT(X879, "/")</f>
        <v>food</v>
      </c>
      <c r="Z879" t="str">
        <v>food trucks</v>
      </c>
    </row>
    <row r="880" spans="1:26" ht="15.6" x14ac:dyDescent="0.3">
      <c r="A880">
        <v>878</v>
      </c>
      <c r="B880" t="s">
        <v>1814</v>
      </c>
      <c r="C880" s="3" t="s">
        <v>1815</v>
      </c>
      <c r="D880" s="4">
        <v>2700</v>
      </c>
      <c r="E880" s="4">
        <v>1012</v>
      </c>
      <c r="F880" s="5">
        <f t="shared" si="117"/>
        <v>0.37481481481481482</v>
      </c>
      <c r="G880" t="s">
        <v>28</v>
      </c>
      <c r="H880">
        <v>12</v>
      </c>
      <c r="I880" s="4">
        <f t="shared" si="113"/>
        <v>84.333333333333329</v>
      </c>
      <c r="J880" t="s">
        <v>133</v>
      </c>
      <c r="K880" t="s">
        <v>134</v>
      </c>
      <c r="L880">
        <v>1579068000</v>
      </c>
      <c r="M880" s="9">
        <f t="shared" si="115"/>
        <v>43845.25</v>
      </c>
      <c r="N880" s="14">
        <f t="shared" si="109"/>
        <v>1</v>
      </c>
      <c r="O880" s="14" t="s">
        <v>51</v>
      </c>
      <c r="P880" s="14">
        <f t="shared" si="110"/>
        <v>2020</v>
      </c>
      <c r="Q880">
        <v>1581141600</v>
      </c>
      <c r="R880" s="12">
        <f t="shared" si="116"/>
        <v>43869.25</v>
      </c>
      <c r="S880">
        <f t="shared" si="111"/>
        <v>2</v>
      </c>
      <c r="T880" t="s">
        <v>91</v>
      </c>
      <c r="U880">
        <f t="shared" si="112"/>
        <v>2020</v>
      </c>
      <c r="V880" t="b">
        <v>0</v>
      </c>
      <c r="W880" t="b">
        <v>0</v>
      </c>
      <c r="X880" t="s">
        <v>174</v>
      </c>
      <c r="Y880" t="str" cm="1">
        <f t="array" ref="Y880:Z880">_xlfn.TEXTSPLIT(X880, "/")</f>
        <v>music</v>
      </c>
      <c r="Z880" t="str">
        <v>metal</v>
      </c>
    </row>
    <row r="881" spans="1:26" ht="15.6" x14ac:dyDescent="0.3">
      <c r="A881">
        <v>879</v>
      </c>
      <c r="B881" t="s">
        <v>1816</v>
      </c>
      <c r="C881" s="3" t="s">
        <v>1817</v>
      </c>
      <c r="D881" s="4">
        <v>1000</v>
      </c>
      <c r="E881" s="4">
        <v>5438</v>
      </c>
      <c r="F881" s="5">
        <f t="shared" si="117"/>
        <v>5.4379999999999997</v>
      </c>
      <c r="G881" t="s">
        <v>36</v>
      </c>
      <c r="H881">
        <v>53</v>
      </c>
      <c r="I881" s="4">
        <f t="shared" si="113"/>
        <v>102.60377358490567</v>
      </c>
      <c r="J881" t="s">
        <v>37</v>
      </c>
      <c r="K881" t="s">
        <v>38</v>
      </c>
      <c r="L881">
        <v>1487743200</v>
      </c>
      <c r="M881" s="9">
        <f t="shared" si="115"/>
        <v>42788.25</v>
      </c>
      <c r="N881" s="14">
        <f t="shared" si="109"/>
        <v>2</v>
      </c>
      <c r="O881" s="14" t="s">
        <v>91</v>
      </c>
      <c r="P881" s="14">
        <f t="shared" si="110"/>
        <v>2017</v>
      </c>
      <c r="Q881">
        <v>1488520800</v>
      </c>
      <c r="R881" s="12">
        <f t="shared" si="116"/>
        <v>42797.25</v>
      </c>
      <c r="S881">
        <f t="shared" si="111"/>
        <v>3</v>
      </c>
      <c r="T881" t="s">
        <v>84</v>
      </c>
      <c r="U881">
        <f t="shared" si="112"/>
        <v>2017</v>
      </c>
      <c r="V881" t="b">
        <v>0</v>
      </c>
      <c r="W881" t="b">
        <v>0</v>
      </c>
      <c r="X881" t="s">
        <v>92</v>
      </c>
      <c r="Y881" t="str" cm="1">
        <f t="array" ref="Y881:Z881">_xlfn.TEXTSPLIT(X881, "/")</f>
        <v>publishing</v>
      </c>
      <c r="Z881" t="str">
        <v>nonfiction</v>
      </c>
    </row>
    <row r="882" spans="1:26" ht="31.2" x14ac:dyDescent="0.3">
      <c r="A882">
        <v>880</v>
      </c>
      <c r="B882" t="s">
        <v>1818</v>
      </c>
      <c r="C882" s="3" t="s">
        <v>1819</v>
      </c>
      <c r="D882" s="4">
        <v>84500</v>
      </c>
      <c r="E882" s="4">
        <v>193101</v>
      </c>
      <c r="F882" s="5">
        <f t="shared" si="117"/>
        <v>2.2852189349112426</v>
      </c>
      <c r="G882" t="s">
        <v>36</v>
      </c>
      <c r="H882">
        <v>2414</v>
      </c>
      <c r="I882" s="4">
        <f t="shared" si="113"/>
        <v>79.992129246064621</v>
      </c>
      <c r="J882" t="s">
        <v>37</v>
      </c>
      <c r="K882" t="s">
        <v>38</v>
      </c>
      <c r="L882">
        <v>1563685200</v>
      </c>
      <c r="M882" s="9">
        <f t="shared" si="115"/>
        <v>43667.208333333328</v>
      </c>
      <c r="N882" s="14">
        <f t="shared" si="109"/>
        <v>7</v>
      </c>
      <c r="O882" s="14" t="s">
        <v>103</v>
      </c>
      <c r="P882" s="14">
        <f t="shared" si="110"/>
        <v>2019</v>
      </c>
      <c r="Q882">
        <v>1563858000</v>
      </c>
      <c r="R882" s="12">
        <f t="shared" si="116"/>
        <v>43669.208333333328</v>
      </c>
      <c r="S882">
        <f t="shared" si="111"/>
        <v>7</v>
      </c>
      <c r="T882" t="s">
        <v>103</v>
      </c>
      <c r="U882">
        <f t="shared" si="112"/>
        <v>2019</v>
      </c>
      <c r="V882" t="b">
        <v>0</v>
      </c>
      <c r="W882" t="b">
        <v>0</v>
      </c>
      <c r="X882" t="s">
        <v>69</v>
      </c>
      <c r="Y882" t="str" cm="1">
        <f t="array" ref="Y882:Z882">_xlfn.TEXTSPLIT(X882, "/")</f>
        <v>music</v>
      </c>
      <c r="Z882" t="str">
        <v>electric music</v>
      </c>
    </row>
    <row r="883" spans="1:26" ht="15.6" x14ac:dyDescent="0.3">
      <c r="A883">
        <v>881</v>
      </c>
      <c r="B883" t="s">
        <v>1820</v>
      </c>
      <c r="C883" s="3" t="s">
        <v>1821</v>
      </c>
      <c r="D883" s="4">
        <v>81300</v>
      </c>
      <c r="E883" s="4">
        <v>31665</v>
      </c>
      <c r="F883" s="5">
        <f t="shared" si="117"/>
        <v>0.38948339483394834</v>
      </c>
      <c r="G883" t="s">
        <v>28</v>
      </c>
      <c r="H883">
        <v>452</v>
      </c>
      <c r="I883" s="4">
        <f t="shared" si="113"/>
        <v>70.055309734513273</v>
      </c>
      <c r="J883" t="s">
        <v>37</v>
      </c>
      <c r="K883" t="s">
        <v>38</v>
      </c>
      <c r="L883">
        <v>1436418000</v>
      </c>
      <c r="M883" s="9">
        <f t="shared" si="115"/>
        <v>42194.208333333328</v>
      </c>
      <c r="N883" s="14">
        <f t="shared" si="109"/>
        <v>7</v>
      </c>
      <c r="O883" s="14" t="s">
        <v>103</v>
      </c>
      <c r="P883" s="14">
        <f t="shared" si="110"/>
        <v>2015</v>
      </c>
      <c r="Q883">
        <v>1438923600</v>
      </c>
      <c r="R883" s="12">
        <f t="shared" si="116"/>
        <v>42223.208333333328</v>
      </c>
      <c r="S883">
        <f t="shared" si="111"/>
        <v>8</v>
      </c>
      <c r="T883" t="s">
        <v>39</v>
      </c>
      <c r="U883">
        <f t="shared" si="112"/>
        <v>2015</v>
      </c>
      <c r="V883" t="b">
        <v>0</v>
      </c>
      <c r="W883" t="b">
        <v>1</v>
      </c>
      <c r="X883" t="s">
        <v>52</v>
      </c>
      <c r="Y883" t="str" cm="1">
        <f t="array" ref="Y883:Z883">_xlfn.TEXTSPLIT(X883, "/")</f>
        <v>theater</v>
      </c>
      <c r="Z883" t="str">
        <v>plays</v>
      </c>
    </row>
    <row r="884" spans="1:26" ht="15.6" x14ac:dyDescent="0.3">
      <c r="A884">
        <v>882</v>
      </c>
      <c r="B884" t="s">
        <v>1822</v>
      </c>
      <c r="C884" s="3" t="s">
        <v>1823</v>
      </c>
      <c r="D884" s="4">
        <v>800</v>
      </c>
      <c r="E884" s="4">
        <v>2960</v>
      </c>
      <c r="F884" s="5">
        <f t="shared" si="117"/>
        <v>3.7</v>
      </c>
      <c r="G884" t="s">
        <v>36</v>
      </c>
      <c r="H884">
        <v>80</v>
      </c>
      <c r="I884" s="4">
        <f t="shared" si="113"/>
        <v>37</v>
      </c>
      <c r="J884" t="s">
        <v>37</v>
      </c>
      <c r="K884" t="s">
        <v>38</v>
      </c>
      <c r="L884">
        <v>1421820000</v>
      </c>
      <c r="M884" s="9">
        <f t="shared" si="115"/>
        <v>42025.25</v>
      </c>
      <c r="N884" s="14">
        <f t="shared" si="109"/>
        <v>1</v>
      </c>
      <c r="O884" s="14" t="s">
        <v>51</v>
      </c>
      <c r="P884" s="14">
        <f t="shared" si="110"/>
        <v>2015</v>
      </c>
      <c r="Q884">
        <v>1422165600</v>
      </c>
      <c r="R884" s="12">
        <f t="shared" si="116"/>
        <v>42029.25</v>
      </c>
      <c r="S884">
        <f t="shared" si="111"/>
        <v>1</v>
      </c>
      <c r="T884" t="s">
        <v>51</v>
      </c>
      <c r="U884">
        <f t="shared" si="112"/>
        <v>2015</v>
      </c>
      <c r="V884" t="b">
        <v>0</v>
      </c>
      <c r="W884" t="b">
        <v>0</v>
      </c>
      <c r="X884" t="s">
        <v>52</v>
      </c>
      <c r="Y884" t="str" cm="1">
        <f t="array" ref="Y884:Z884">_xlfn.TEXTSPLIT(X884, "/")</f>
        <v>theater</v>
      </c>
      <c r="Z884" t="str">
        <v>plays</v>
      </c>
    </row>
    <row r="885" spans="1:26" ht="31.2" x14ac:dyDescent="0.3">
      <c r="A885">
        <v>883</v>
      </c>
      <c r="B885" t="s">
        <v>1824</v>
      </c>
      <c r="C885" s="3" t="s">
        <v>1825</v>
      </c>
      <c r="D885" s="4">
        <v>3400</v>
      </c>
      <c r="E885" s="4">
        <v>8089</v>
      </c>
      <c r="F885" s="5">
        <f t="shared" si="117"/>
        <v>2.3791176470588233</v>
      </c>
      <c r="G885" t="s">
        <v>36</v>
      </c>
      <c r="H885">
        <v>193</v>
      </c>
      <c r="I885" s="4">
        <f t="shared" si="113"/>
        <v>41.911917098445599</v>
      </c>
      <c r="J885" t="s">
        <v>37</v>
      </c>
      <c r="K885" t="s">
        <v>38</v>
      </c>
      <c r="L885">
        <v>1274763600</v>
      </c>
      <c r="M885" s="9">
        <f t="shared" si="115"/>
        <v>40323.208333333336</v>
      </c>
      <c r="N885" s="14">
        <f t="shared" si="109"/>
        <v>5</v>
      </c>
      <c r="O885" s="14" t="s">
        <v>114</v>
      </c>
      <c r="P885" s="14">
        <f t="shared" si="110"/>
        <v>2010</v>
      </c>
      <c r="Q885">
        <v>1277874000</v>
      </c>
      <c r="R885" s="12">
        <f t="shared" si="116"/>
        <v>40359.208333333336</v>
      </c>
      <c r="S885">
        <f t="shared" si="111"/>
        <v>6</v>
      </c>
      <c r="T885" t="s">
        <v>80</v>
      </c>
      <c r="U885">
        <f t="shared" si="112"/>
        <v>2010</v>
      </c>
      <c r="V885" t="b">
        <v>0</v>
      </c>
      <c r="W885" t="b">
        <v>0</v>
      </c>
      <c r="X885" t="s">
        <v>126</v>
      </c>
      <c r="Y885" t="str" cm="1">
        <f t="array" ref="Y885:Z885">_xlfn.TEXTSPLIT(X885, "/")</f>
        <v>film &amp; video</v>
      </c>
      <c r="Z885" t="str">
        <v>shorts</v>
      </c>
    </row>
    <row r="886" spans="1:26" ht="15.6" x14ac:dyDescent="0.3">
      <c r="A886">
        <v>884</v>
      </c>
      <c r="B886" t="s">
        <v>1826</v>
      </c>
      <c r="C886" s="3" t="s">
        <v>1827</v>
      </c>
      <c r="D886" s="4">
        <v>170800</v>
      </c>
      <c r="E886" s="4">
        <v>109374</v>
      </c>
      <c r="F886" s="5">
        <f t="shared" si="117"/>
        <v>0.64036299765807958</v>
      </c>
      <c r="G886" t="s">
        <v>28</v>
      </c>
      <c r="H886">
        <v>1886</v>
      </c>
      <c r="I886" s="4">
        <f t="shared" si="113"/>
        <v>57.992576882290564</v>
      </c>
      <c r="J886" t="s">
        <v>37</v>
      </c>
      <c r="K886" t="s">
        <v>38</v>
      </c>
      <c r="L886">
        <v>1399179600</v>
      </c>
      <c r="M886" s="9">
        <f t="shared" si="115"/>
        <v>41763.208333333336</v>
      </c>
      <c r="N886" s="14">
        <f t="shared" si="109"/>
        <v>5</v>
      </c>
      <c r="O886" s="14" t="s">
        <v>114</v>
      </c>
      <c r="P886" s="14">
        <f t="shared" si="110"/>
        <v>2014</v>
      </c>
      <c r="Q886">
        <v>1399352400</v>
      </c>
      <c r="R886" s="12">
        <f t="shared" si="116"/>
        <v>41765.208333333336</v>
      </c>
      <c r="S886">
        <f t="shared" si="111"/>
        <v>5</v>
      </c>
      <c r="T886" t="s">
        <v>114</v>
      </c>
      <c r="U886">
        <f t="shared" si="112"/>
        <v>2014</v>
      </c>
      <c r="V886" t="b">
        <v>0</v>
      </c>
      <c r="W886" t="b">
        <v>1</v>
      </c>
      <c r="X886" t="s">
        <v>52</v>
      </c>
      <c r="Y886" t="str" cm="1">
        <f t="array" ref="Y886:Z886">_xlfn.TEXTSPLIT(X886, "/")</f>
        <v>theater</v>
      </c>
      <c r="Z886" t="str">
        <v>plays</v>
      </c>
    </row>
    <row r="887" spans="1:26" ht="15.6" x14ac:dyDescent="0.3">
      <c r="A887">
        <v>885</v>
      </c>
      <c r="B887" t="s">
        <v>1828</v>
      </c>
      <c r="C887" s="3" t="s">
        <v>1829</v>
      </c>
      <c r="D887" s="4">
        <v>1800</v>
      </c>
      <c r="E887" s="4">
        <v>2129</v>
      </c>
      <c r="F887" s="5">
        <f t="shared" si="117"/>
        <v>1.1827777777777777</v>
      </c>
      <c r="G887" t="s">
        <v>36</v>
      </c>
      <c r="H887">
        <v>52</v>
      </c>
      <c r="I887" s="4">
        <f t="shared" si="113"/>
        <v>40.942307692307693</v>
      </c>
      <c r="J887" t="s">
        <v>37</v>
      </c>
      <c r="K887" t="s">
        <v>38</v>
      </c>
      <c r="L887">
        <v>1275800400</v>
      </c>
      <c r="M887" s="9">
        <f t="shared" si="115"/>
        <v>40335.208333333336</v>
      </c>
      <c r="N887" s="14">
        <f t="shared" si="109"/>
        <v>6</v>
      </c>
      <c r="O887" s="14" t="s">
        <v>80</v>
      </c>
      <c r="P887" s="14">
        <f t="shared" si="110"/>
        <v>2010</v>
      </c>
      <c r="Q887">
        <v>1279083600</v>
      </c>
      <c r="R887" s="12">
        <f t="shared" si="116"/>
        <v>40373.208333333336</v>
      </c>
      <c r="S887">
        <f t="shared" si="111"/>
        <v>7</v>
      </c>
      <c r="T887" t="s">
        <v>103</v>
      </c>
      <c r="U887">
        <f t="shared" si="112"/>
        <v>2010</v>
      </c>
      <c r="V887" t="b">
        <v>0</v>
      </c>
      <c r="W887" t="b">
        <v>0</v>
      </c>
      <c r="X887" t="s">
        <v>52</v>
      </c>
      <c r="Y887" t="str" cm="1">
        <f t="array" ref="Y887:Z887">_xlfn.TEXTSPLIT(X887, "/")</f>
        <v>theater</v>
      </c>
      <c r="Z887" t="str">
        <v>plays</v>
      </c>
    </row>
    <row r="888" spans="1:26" ht="15.6" x14ac:dyDescent="0.3">
      <c r="A888">
        <v>886</v>
      </c>
      <c r="B888" t="s">
        <v>1830</v>
      </c>
      <c r="C888" s="3" t="s">
        <v>1831</v>
      </c>
      <c r="D888" s="4">
        <v>150600</v>
      </c>
      <c r="E888" s="4">
        <v>127745</v>
      </c>
      <c r="F888" s="5">
        <f t="shared" si="117"/>
        <v>0.84824037184594958</v>
      </c>
      <c r="G888" t="s">
        <v>28</v>
      </c>
      <c r="H888">
        <v>1825</v>
      </c>
      <c r="I888" s="4">
        <f t="shared" si="113"/>
        <v>69.9972602739726</v>
      </c>
      <c r="J888" t="s">
        <v>37</v>
      </c>
      <c r="K888" t="s">
        <v>38</v>
      </c>
      <c r="L888">
        <v>1282798800</v>
      </c>
      <c r="M888" s="9">
        <f t="shared" si="115"/>
        <v>40416.208333333336</v>
      </c>
      <c r="N888" s="14">
        <f t="shared" si="109"/>
        <v>8</v>
      </c>
      <c r="O888" s="14" t="s">
        <v>39</v>
      </c>
      <c r="P888" s="14">
        <f t="shared" si="110"/>
        <v>2010</v>
      </c>
      <c r="Q888">
        <v>1284354000</v>
      </c>
      <c r="R888" s="12">
        <f t="shared" si="116"/>
        <v>40434.208333333336</v>
      </c>
      <c r="S888">
        <f t="shared" si="111"/>
        <v>9</v>
      </c>
      <c r="T888" t="s">
        <v>48</v>
      </c>
      <c r="U888">
        <f t="shared" si="112"/>
        <v>2010</v>
      </c>
      <c r="V888" t="b">
        <v>0</v>
      </c>
      <c r="W888" t="b">
        <v>0</v>
      </c>
      <c r="X888" t="s">
        <v>81</v>
      </c>
      <c r="Y888" t="str" cm="1">
        <f t="array" ref="Y888:Z888">_xlfn.TEXTSPLIT(X888, "/")</f>
        <v>music</v>
      </c>
      <c r="Z888" t="str">
        <v>indie rock</v>
      </c>
    </row>
    <row r="889" spans="1:26" ht="31.2" x14ac:dyDescent="0.3">
      <c r="A889">
        <v>887</v>
      </c>
      <c r="B889" t="s">
        <v>1832</v>
      </c>
      <c r="C889" s="3" t="s">
        <v>1833</v>
      </c>
      <c r="D889" s="4">
        <v>7800</v>
      </c>
      <c r="E889" s="4">
        <v>2289</v>
      </c>
      <c r="F889" s="5">
        <f t="shared" si="117"/>
        <v>0.29346153846153844</v>
      </c>
      <c r="G889" t="s">
        <v>28</v>
      </c>
      <c r="H889">
        <v>31</v>
      </c>
      <c r="I889" s="4">
        <f t="shared" si="113"/>
        <v>73.838709677419359</v>
      </c>
      <c r="J889" t="s">
        <v>37</v>
      </c>
      <c r="K889" t="s">
        <v>38</v>
      </c>
      <c r="L889">
        <v>1437109200</v>
      </c>
      <c r="M889" s="9">
        <f t="shared" si="115"/>
        <v>42202.208333333328</v>
      </c>
      <c r="N889" s="14">
        <f t="shared" si="109"/>
        <v>7</v>
      </c>
      <c r="O889" s="14" t="s">
        <v>103</v>
      </c>
      <c r="P889" s="14">
        <f t="shared" si="110"/>
        <v>2015</v>
      </c>
      <c r="Q889">
        <v>1441170000</v>
      </c>
      <c r="R889" s="12">
        <f t="shared" si="116"/>
        <v>42249.208333333328</v>
      </c>
      <c r="S889">
        <f t="shared" si="111"/>
        <v>9</v>
      </c>
      <c r="T889" t="s">
        <v>48</v>
      </c>
      <c r="U889">
        <f t="shared" si="112"/>
        <v>2015</v>
      </c>
      <c r="V889" t="b">
        <v>0</v>
      </c>
      <c r="W889" t="b">
        <v>1</v>
      </c>
      <c r="X889" t="s">
        <v>52</v>
      </c>
      <c r="Y889" t="str" cm="1">
        <f t="array" ref="Y889:Z889">_xlfn.TEXTSPLIT(X889, "/")</f>
        <v>theater</v>
      </c>
      <c r="Z889" t="str">
        <v>plays</v>
      </c>
    </row>
    <row r="890" spans="1:26" ht="31.2" x14ac:dyDescent="0.3">
      <c r="A890">
        <v>888</v>
      </c>
      <c r="B890" t="s">
        <v>1834</v>
      </c>
      <c r="C890" s="3" t="s">
        <v>1835</v>
      </c>
      <c r="D890" s="4">
        <v>5800</v>
      </c>
      <c r="E890" s="4">
        <v>12174</v>
      </c>
      <c r="F890" s="5">
        <f t="shared" si="117"/>
        <v>2.0989655172413793</v>
      </c>
      <c r="G890" t="s">
        <v>36</v>
      </c>
      <c r="H890">
        <v>290</v>
      </c>
      <c r="I890" s="4">
        <f t="shared" si="113"/>
        <v>41.979310344827589</v>
      </c>
      <c r="J890" t="s">
        <v>37</v>
      </c>
      <c r="K890" t="s">
        <v>38</v>
      </c>
      <c r="L890">
        <v>1491886800</v>
      </c>
      <c r="M890" s="9">
        <f t="shared" si="115"/>
        <v>42836.208333333328</v>
      </c>
      <c r="N890" s="14">
        <f t="shared" si="109"/>
        <v>4</v>
      </c>
      <c r="O890" s="14" t="s">
        <v>85</v>
      </c>
      <c r="P890" s="14">
        <f t="shared" si="110"/>
        <v>2017</v>
      </c>
      <c r="Q890">
        <v>1493528400</v>
      </c>
      <c r="R890" s="12">
        <f t="shared" si="116"/>
        <v>42855.208333333328</v>
      </c>
      <c r="S890">
        <f t="shared" si="111"/>
        <v>4</v>
      </c>
      <c r="T890" t="s">
        <v>85</v>
      </c>
      <c r="U890">
        <f t="shared" si="112"/>
        <v>2017</v>
      </c>
      <c r="V890" t="b">
        <v>0</v>
      </c>
      <c r="W890" t="b">
        <v>0</v>
      </c>
      <c r="X890" t="s">
        <v>52</v>
      </c>
      <c r="Y890" t="str" cm="1">
        <f t="array" ref="Y890:Z890">_xlfn.TEXTSPLIT(X890, "/")</f>
        <v>theater</v>
      </c>
      <c r="Z890" t="str">
        <v>plays</v>
      </c>
    </row>
    <row r="891" spans="1:26" ht="15.6" x14ac:dyDescent="0.3">
      <c r="A891">
        <v>889</v>
      </c>
      <c r="B891" t="s">
        <v>1836</v>
      </c>
      <c r="C891" s="3" t="s">
        <v>1837</v>
      </c>
      <c r="D891" s="4">
        <v>5600</v>
      </c>
      <c r="E891" s="4">
        <v>9508</v>
      </c>
      <c r="F891" s="5">
        <f t="shared" si="117"/>
        <v>1.697857142857143</v>
      </c>
      <c r="G891" t="s">
        <v>36</v>
      </c>
      <c r="H891">
        <v>122</v>
      </c>
      <c r="I891" s="4">
        <f t="shared" si="113"/>
        <v>77.93442622950819</v>
      </c>
      <c r="J891" t="s">
        <v>37</v>
      </c>
      <c r="K891" t="s">
        <v>38</v>
      </c>
      <c r="L891">
        <v>1394600400</v>
      </c>
      <c r="M891" s="9">
        <f t="shared" si="115"/>
        <v>41710.208333333336</v>
      </c>
      <c r="N891" s="14">
        <f t="shared" si="109"/>
        <v>3</v>
      </c>
      <c r="O891" s="14" t="s">
        <v>84</v>
      </c>
      <c r="P891" s="14">
        <f t="shared" si="110"/>
        <v>2014</v>
      </c>
      <c r="Q891">
        <v>1395205200</v>
      </c>
      <c r="R891" s="12">
        <f t="shared" si="116"/>
        <v>41717.208333333336</v>
      </c>
      <c r="S891">
        <f t="shared" si="111"/>
        <v>3</v>
      </c>
      <c r="T891" t="s">
        <v>84</v>
      </c>
      <c r="U891">
        <f t="shared" si="112"/>
        <v>2014</v>
      </c>
      <c r="V891" t="b">
        <v>0</v>
      </c>
      <c r="W891" t="b">
        <v>1</v>
      </c>
      <c r="X891" t="s">
        <v>69</v>
      </c>
      <c r="Y891" t="str" cm="1">
        <f t="array" ref="Y891:Z891">_xlfn.TEXTSPLIT(X891, "/")</f>
        <v>music</v>
      </c>
      <c r="Z891" t="str">
        <v>electric music</v>
      </c>
    </row>
    <row r="892" spans="1:26" ht="15.6" x14ac:dyDescent="0.3">
      <c r="A892">
        <v>890</v>
      </c>
      <c r="B892" t="s">
        <v>1838</v>
      </c>
      <c r="C892" s="3" t="s">
        <v>1839</v>
      </c>
      <c r="D892" s="4">
        <v>134400</v>
      </c>
      <c r="E892" s="4">
        <v>155849</v>
      </c>
      <c r="F892" s="5">
        <f t="shared" si="117"/>
        <v>1.1595907738095239</v>
      </c>
      <c r="G892" t="s">
        <v>36</v>
      </c>
      <c r="H892">
        <v>1470</v>
      </c>
      <c r="I892" s="4">
        <f t="shared" si="113"/>
        <v>106.01972789115646</v>
      </c>
      <c r="J892" t="s">
        <v>37</v>
      </c>
      <c r="K892" t="s">
        <v>38</v>
      </c>
      <c r="L892">
        <v>1561352400</v>
      </c>
      <c r="M892" s="9">
        <f t="shared" si="115"/>
        <v>43640.208333333328</v>
      </c>
      <c r="N892" s="14">
        <f t="shared" si="109"/>
        <v>6</v>
      </c>
      <c r="O892" s="14" t="s">
        <v>80</v>
      </c>
      <c r="P892" s="14">
        <f t="shared" si="110"/>
        <v>2019</v>
      </c>
      <c r="Q892">
        <v>1561438800</v>
      </c>
      <c r="R892" s="12">
        <f t="shared" si="116"/>
        <v>43641.208333333328</v>
      </c>
      <c r="S892">
        <f t="shared" si="111"/>
        <v>6</v>
      </c>
      <c r="T892" t="s">
        <v>80</v>
      </c>
      <c r="U892">
        <f t="shared" si="112"/>
        <v>2019</v>
      </c>
      <c r="V892" t="b">
        <v>0</v>
      </c>
      <c r="W892" t="b">
        <v>0</v>
      </c>
      <c r="X892" t="s">
        <v>81</v>
      </c>
      <c r="Y892" t="str" cm="1">
        <f t="array" ref="Y892:Z892">_xlfn.TEXTSPLIT(X892, "/")</f>
        <v>music</v>
      </c>
      <c r="Z892" t="str">
        <v>indie rock</v>
      </c>
    </row>
    <row r="893" spans="1:26" ht="31.2" x14ac:dyDescent="0.3">
      <c r="A893">
        <v>891</v>
      </c>
      <c r="B893" t="s">
        <v>1840</v>
      </c>
      <c r="C893" s="3" t="s">
        <v>1841</v>
      </c>
      <c r="D893" s="4">
        <v>3000</v>
      </c>
      <c r="E893" s="4">
        <v>7758</v>
      </c>
      <c r="F893" s="5">
        <f t="shared" si="117"/>
        <v>2.5859999999999999</v>
      </c>
      <c r="G893" t="s">
        <v>36</v>
      </c>
      <c r="H893">
        <v>165</v>
      </c>
      <c r="I893" s="4">
        <f t="shared" si="113"/>
        <v>47.018181818181816</v>
      </c>
      <c r="J893" t="s">
        <v>29</v>
      </c>
      <c r="K893" t="s">
        <v>30</v>
      </c>
      <c r="L893">
        <v>1322892000</v>
      </c>
      <c r="M893" s="9">
        <f t="shared" si="115"/>
        <v>40880.25</v>
      </c>
      <c r="N893" s="14">
        <f t="shared" si="109"/>
        <v>12</v>
      </c>
      <c r="O893" s="14" t="s">
        <v>32</v>
      </c>
      <c r="P893" s="14">
        <f t="shared" si="110"/>
        <v>2011</v>
      </c>
      <c r="Q893">
        <v>1326693600</v>
      </c>
      <c r="R893" s="12">
        <f t="shared" si="116"/>
        <v>40924.25</v>
      </c>
      <c r="S893">
        <f t="shared" si="111"/>
        <v>1</v>
      </c>
      <c r="T893" t="s">
        <v>51</v>
      </c>
      <c r="U893">
        <f t="shared" si="112"/>
        <v>2012</v>
      </c>
      <c r="V893" t="b">
        <v>0</v>
      </c>
      <c r="W893" t="b">
        <v>0</v>
      </c>
      <c r="X893" t="s">
        <v>61</v>
      </c>
      <c r="Y893" t="str" cm="1">
        <f t="array" ref="Y893:Z893">_xlfn.TEXTSPLIT(X893, "/")</f>
        <v>film &amp; video</v>
      </c>
      <c r="Z893" t="str">
        <v>documentary</v>
      </c>
    </row>
    <row r="894" spans="1:26" ht="15.6" x14ac:dyDescent="0.3">
      <c r="A894">
        <v>892</v>
      </c>
      <c r="B894" t="s">
        <v>1842</v>
      </c>
      <c r="C894" s="3" t="s">
        <v>1843</v>
      </c>
      <c r="D894" s="4">
        <v>6000</v>
      </c>
      <c r="E894" s="4">
        <v>13835</v>
      </c>
      <c r="F894" s="5">
        <f t="shared" si="117"/>
        <v>2.3058333333333332</v>
      </c>
      <c r="G894" t="s">
        <v>36</v>
      </c>
      <c r="H894">
        <v>182</v>
      </c>
      <c r="I894" s="4">
        <f t="shared" si="113"/>
        <v>76.016483516483518</v>
      </c>
      <c r="J894" t="s">
        <v>37</v>
      </c>
      <c r="K894" t="s">
        <v>38</v>
      </c>
      <c r="L894">
        <v>1274418000</v>
      </c>
      <c r="M894" s="9">
        <f t="shared" si="115"/>
        <v>40319.208333333336</v>
      </c>
      <c r="N894" s="14">
        <f t="shared" si="109"/>
        <v>5</v>
      </c>
      <c r="O894" s="14" t="s">
        <v>114</v>
      </c>
      <c r="P894" s="14">
        <f t="shared" si="110"/>
        <v>2010</v>
      </c>
      <c r="Q894">
        <v>1277960400</v>
      </c>
      <c r="R894" s="12">
        <f t="shared" si="116"/>
        <v>40360.208333333336</v>
      </c>
      <c r="S894">
        <f t="shared" si="111"/>
        <v>7</v>
      </c>
      <c r="T894" t="s">
        <v>103</v>
      </c>
      <c r="U894">
        <f t="shared" si="112"/>
        <v>2010</v>
      </c>
      <c r="V894" t="b">
        <v>0</v>
      </c>
      <c r="W894" t="b">
        <v>0</v>
      </c>
      <c r="X894" t="s">
        <v>232</v>
      </c>
      <c r="Y894" t="str" cm="1">
        <f t="array" ref="Y894:Z894">_xlfn.TEXTSPLIT(X894, "/")</f>
        <v>publishing</v>
      </c>
      <c r="Z894" t="str">
        <v>translations</v>
      </c>
    </row>
    <row r="895" spans="1:26" ht="15.6" x14ac:dyDescent="0.3">
      <c r="A895">
        <v>893</v>
      </c>
      <c r="B895" t="s">
        <v>1844</v>
      </c>
      <c r="C895" s="3" t="s">
        <v>1845</v>
      </c>
      <c r="D895" s="4">
        <v>8400</v>
      </c>
      <c r="E895" s="4">
        <v>10770</v>
      </c>
      <c r="F895" s="5">
        <f t="shared" si="117"/>
        <v>1.2821428571428573</v>
      </c>
      <c r="G895" t="s">
        <v>36</v>
      </c>
      <c r="H895">
        <v>199</v>
      </c>
      <c r="I895" s="4">
        <f t="shared" si="113"/>
        <v>54.120603015075375</v>
      </c>
      <c r="J895" t="s">
        <v>133</v>
      </c>
      <c r="K895" t="s">
        <v>134</v>
      </c>
      <c r="L895">
        <v>1434344400</v>
      </c>
      <c r="M895" s="9">
        <f t="shared" si="115"/>
        <v>42170.208333333328</v>
      </c>
      <c r="N895" s="14">
        <f t="shared" si="109"/>
        <v>6</v>
      </c>
      <c r="O895" s="14" t="s">
        <v>80</v>
      </c>
      <c r="P895" s="14">
        <f t="shared" si="110"/>
        <v>2015</v>
      </c>
      <c r="Q895">
        <v>1434690000</v>
      </c>
      <c r="R895" s="12">
        <f t="shared" si="116"/>
        <v>42174.208333333328</v>
      </c>
      <c r="S895">
        <f t="shared" si="111"/>
        <v>6</v>
      </c>
      <c r="T895" t="s">
        <v>80</v>
      </c>
      <c r="U895">
        <f t="shared" si="112"/>
        <v>2015</v>
      </c>
      <c r="V895" t="b">
        <v>0</v>
      </c>
      <c r="W895" t="b">
        <v>1</v>
      </c>
      <c r="X895" t="s">
        <v>61</v>
      </c>
      <c r="Y895" t="str" cm="1">
        <f t="array" ref="Y895:Z895">_xlfn.TEXTSPLIT(X895, "/")</f>
        <v>film &amp; video</v>
      </c>
      <c r="Z895" t="str">
        <v>documentary</v>
      </c>
    </row>
    <row r="896" spans="1:26" ht="15.6" x14ac:dyDescent="0.3">
      <c r="A896">
        <v>894</v>
      </c>
      <c r="B896" t="s">
        <v>1846</v>
      </c>
      <c r="C896" s="3" t="s">
        <v>1847</v>
      </c>
      <c r="D896" s="4">
        <v>1700</v>
      </c>
      <c r="E896" s="4">
        <v>3208</v>
      </c>
      <c r="F896" s="5">
        <f t="shared" si="117"/>
        <v>1.8870588235294117</v>
      </c>
      <c r="G896" t="s">
        <v>36</v>
      </c>
      <c r="H896">
        <v>56</v>
      </c>
      <c r="I896" s="4">
        <f t="shared" si="113"/>
        <v>57.285714285714285</v>
      </c>
      <c r="J896" t="s">
        <v>59</v>
      </c>
      <c r="K896" t="s">
        <v>60</v>
      </c>
      <c r="L896">
        <v>1373518800</v>
      </c>
      <c r="M896" s="9">
        <f t="shared" si="115"/>
        <v>41466.208333333336</v>
      </c>
      <c r="N896" s="14">
        <f t="shared" si="109"/>
        <v>7</v>
      </c>
      <c r="O896" s="14" t="s">
        <v>103</v>
      </c>
      <c r="P896" s="14">
        <f t="shared" si="110"/>
        <v>2013</v>
      </c>
      <c r="Q896">
        <v>1376110800</v>
      </c>
      <c r="R896" s="12">
        <f t="shared" si="116"/>
        <v>41496.208333333336</v>
      </c>
      <c r="S896">
        <f t="shared" si="111"/>
        <v>8</v>
      </c>
      <c r="T896" t="s">
        <v>39</v>
      </c>
      <c r="U896">
        <f t="shared" si="112"/>
        <v>2013</v>
      </c>
      <c r="V896" t="b">
        <v>0</v>
      </c>
      <c r="W896" t="b">
        <v>1</v>
      </c>
      <c r="X896" t="s">
        <v>295</v>
      </c>
      <c r="Y896" t="str" cm="1">
        <f t="array" ref="Y896:Z896">_xlfn.TEXTSPLIT(X896, "/")</f>
        <v>film &amp; video</v>
      </c>
      <c r="Z896" t="str">
        <v>television</v>
      </c>
    </row>
    <row r="897" spans="1:26" ht="31.2" x14ac:dyDescent="0.3">
      <c r="A897">
        <v>895</v>
      </c>
      <c r="B897" t="s">
        <v>1848</v>
      </c>
      <c r="C897" s="3" t="s">
        <v>1849</v>
      </c>
      <c r="D897" s="4">
        <v>159800</v>
      </c>
      <c r="E897" s="4">
        <v>11108</v>
      </c>
      <c r="F897" s="5">
        <f t="shared" si="117"/>
        <v>6.9511889862327911E-2</v>
      </c>
      <c r="G897" t="s">
        <v>28</v>
      </c>
      <c r="H897">
        <v>107</v>
      </c>
      <c r="I897" s="4">
        <f t="shared" si="113"/>
        <v>103.81308411214954</v>
      </c>
      <c r="J897" t="s">
        <v>37</v>
      </c>
      <c r="K897" t="s">
        <v>38</v>
      </c>
      <c r="L897">
        <v>1517637600</v>
      </c>
      <c r="M897" s="9">
        <f t="shared" si="115"/>
        <v>43134.25</v>
      </c>
      <c r="N897" s="14">
        <f t="shared" si="109"/>
        <v>2</v>
      </c>
      <c r="O897" s="14" t="s">
        <v>91</v>
      </c>
      <c r="P897" s="14">
        <f t="shared" si="110"/>
        <v>2018</v>
      </c>
      <c r="Q897">
        <v>1518415200</v>
      </c>
      <c r="R897" s="12">
        <f t="shared" si="116"/>
        <v>43143.25</v>
      </c>
      <c r="S897">
        <f t="shared" si="111"/>
        <v>2</v>
      </c>
      <c r="T897" t="s">
        <v>91</v>
      </c>
      <c r="U897">
        <f t="shared" si="112"/>
        <v>2018</v>
      </c>
      <c r="V897" t="b">
        <v>0</v>
      </c>
      <c r="W897" t="b">
        <v>0</v>
      </c>
      <c r="X897" t="s">
        <v>52</v>
      </c>
      <c r="Y897" t="str" cm="1">
        <f t="array" ref="Y897:Z897">_xlfn.TEXTSPLIT(X897, "/")</f>
        <v>theater</v>
      </c>
      <c r="Z897" t="str">
        <v>plays</v>
      </c>
    </row>
    <row r="898" spans="1:26" ht="31.2" x14ac:dyDescent="0.3">
      <c r="A898">
        <v>896</v>
      </c>
      <c r="B898" t="s">
        <v>1850</v>
      </c>
      <c r="C898" s="3" t="s">
        <v>1851</v>
      </c>
      <c r="D898" s="4">
        <v>19800</v>
      </c>
      <c r="E898" s="4">
        <v>153338</v>
      </c>
      <c r="F898" s="5">
        <f t="shared" si="117"/>
        <v>7.7443434343434348</v>
      </c>
      <c r="G898" t="s">
        <v>36</v>
      </c>
      <c r="H898">
        <v>1460</v>
      </c>
      <c r="I898" s="4">
        <f t="shared" si="113"/>
        <v>105.02602739726028</v>
      </c>
      <c r="J898" t="s">
        <v>43</v>
      </c>
      <c r="K898" t="s">
        <v>44</v>
      </c>
      <c r="L898">
        <v>1310619600</v>
      </c>
      <c r="M898" s="9">
        <f t="shared" si="115"/>
        <v>40738.208333333336</v>
      </c>
      <c r="N898" s="14">
        <f t="shared" si="109"/>
        <v>7</v>
      </c>
      <c r="O898" s="14" t="s">
        <v>103</v>
      </c>
      <c r="P898" s="14">
        <f t="shared" si="110"/>
        <v>2011</v>
      </c>
      <c r="Q898">
        <v>1310878800</v>
      </c>
      <c r="R898" s="12">
        <f t="shared" si="116"/>
        <v>40741.208333333336</v>
      </c>
      <c r="S898">
        <f t="shared" si="111"/>
        <v>7</v>
      </c>
      <c r="T898" t="s">
        <v>103</v>
      </c>
      <c r="U898">
        <f t="shared" si="112"/>
        <v>2011</v>
      </c>
      <c r="V898" t="b">
        <v>0</v>
      </c>
      <c r="W898" t="b">
        <v>1</v>
      </c>
      <c r="X898" t="s">
        <v>33</v>
      </c>
      <c r="Y898" t="str" cm="1">
        <f t="array" ref="Y898:Z898">_xlfn.TEXTSPLIT(X898, "/")</f>
        <v>food</v>
      </c>
      <c r="Z898" t="str">
        <v>food trucks</v>
      </c>
    </row>
    <row r="899" spans="1:26" ht="15.6" x14ac:dyDescent="0.3">
      <c r="A899">
        <v>897</v>
      </c>
      <c r="B899" t="s">
        <v>1852</v>
      </c>
      <c r="C899" s="3" t="s">
        <v>1853</v>
      </c>
      <c r="D899" s="4">
        <v>8800</v>
      </c>
      <c r="E899" s="4">
        <v>2437</v>
      </c>
      <c r="F899" s="5">
        <f t="shared" si="117"/>
        <v>0.27693181818181817</v>
      </c>
      <c r="G899" t="s">
        <v>28</v>
      </c>
      <c r="H899">
        <v>27</v>
      </c>
      <c r="I899" s="4">
        <f t="shared" si="113"/>
        <v>90.259259259259252</v>
      </c>
      <c r="J899" t="s">
        <v>37</v>
      </c>
      <c r="K899" t="s">
        <v>38</v>
      </c>
      <c r="L899">
        <v>1556427600</v>
      </c>
      <c r="M899" s="9">
        <f t="shared" si="115"/>
        <v>43583.208333333328</v>
      </c>
      <c r="N899" s="14">
        <f t="shared" ref="N899:N962" si="118">MONTH(M899)</f>
        <v>4</v>
      </c>
      <c r="O899" s="14" t="s">
        <v>85</v>
      </c>
      <c r="P899" s="14">
        <f t="shared" ref="P899:P962" si="119">YEAR(M899)</f>
        <v>2019</v>
      </c>
      <c r="Q899">
        <v>1556600400</v>
      </c>
      <c r="R899" s="12">
        <f t="shared" si="116"/>
        <v>43585.208333333328</v>
      </c>
      <c r="S899">
        <f t="shared" ref="S899:S962" si="120">MONTH(R899)</f>
        <v>4</v>
      </c>
      <c r="T899" t="s">
        <v>85</v>
      </c>
      <c r="U899">
        <f t="shared" ref="U899:U962" si="121">YEAR(R899)</f>
        <v>2019</v>
      </c>
      <c r="V899" t="b">
        <v>0</v>
      </c>
      <c r="W899" t="b">
        <v>0</v>
      </c>
      <c r="X899" t="s">
        <v>52</v>
      </c>
      <c r="Y899" t="str" cm="1">
        <f t="array" ref="Y899:Z899">_xlfn.TEXTSPLIT(X899, "/")</f>
        <v>theater</v>
      </c>
      <c r="Z899" t="str">
        <v>plays</v>
      </c>
    </row>
    <row r="900" spans="1:26" ht="15.6" x14ac:dyDescent="0.3">
      <c r="A900">
        <v>898</v>
      </c>
      <c r="B900" t="s">
        <v>1854</v>
      </c>
      <c r="C900" s="3" t="s">
        <v>1855</v>
      </c>
      <c r="D900" s="4">
        <v>179100</v>
      </c>
      <c r="E900" s="4">
        <v>93991</v>
      </c>
      <c r="F900" s="5">
        <f t="shared" si="117"/>
        <v>0.52479620323841425</v>
      </c>
      <c r="G900" t="s">
        <v>28</v>
      </c>
      <c r="H900">
        <v>1221</v>
      </c>
      <c r="I900" s="4">
        <f t="shared" si="113"/>
        <v>76.978705978705975</v>
      </c>
      <c r="J900" t="s">
        <v>37</v>
      </c>
      <c r="K900" t="s">
        <v>38</v>
      </c>
      <c r="L900">
        <v>1576476000</v>
      </c>
      <c r="M900" s="9">
        <f t="shared" si="115"/>
        <v>43815.25</v>
      </c>
      <c r="N900" s="14">
        <f t="shared" si="118"/>
        <v>12</v>
      </c>
      <c r="O900" s="14" t="s">
        <v>32</v>
      </c>
      <c r="P900" s="14">
        <f t="shared" si="119"/>
        <v>2019</v>
      </c>
      <c r="Q900">
        <v>1576994400</v>
      </c>
      <c r="R900" s="12">
        <f t="shared" si="116"/>
        <v>43821.25</v>
      </c>
      <c r="S900">
        <f t="shared" si="120"/>
        <v>12</v>
      </c>
      <c r="T900" t="s">
        <v>32</v>
      </c>
      <c r="U900">
        <f t="shared" si="121"/>
        <v>2019</v>
      </c>
      <c r="V900" t="b">
        <v>0</v>
      </c>
      <c r="W900" t="b">
        <v>0</v>
      </c>
      <c r="X900" t="s">
        <v>61</v>
      </c>
      <c r="Y900" t="str" cm="1">
        <f t="array" ref="Y900:Z900">_xlfn.TEXTSPLIT(X900, "/")</f>
        <v>film &amp; video</v>
      </c>
      <c r="Z900" t="str">
        <v>documentary</v>
      </c>
    </row>
    <row r="901" spans="1:26" ht="15.6" x14ac:dyDescent="0.3">
      <c r="A901">
        <v>899</v>
      </c>
      <c r="B901" t="s">
        <v>1856</v>
      </c>
      <c r="C901" s="3" t="s">
        <v>1857</v>
      </c>
      <c r="D901" s="4">
        <v>3100</v>
      </c>
      <c r="E901" s="4">
        <v>12620</v>
      </c>
      <c r="F901" s="5">
        <f t="shared" si="117"/>
        <v>4.0709677419354842</v>
      </c>
      <c r="G901" t="s">
        <v>36</v>
      </c>
      <c r="H901">
        <v>123</v>
      </c>
      <c r="I901" s="4">
        <f t="shared" si="113"/>
        <v>102.60162601626017</v>
      </c>
      <c r="J901" t="s">
        <v>124</v>
      </c>
      <c r="K901" t="s">
        <v>125</v>
      </c>
      <c r="L901">
        <v>1381122000</v>
      </c>
      <c r="M901" s="9">
        <f>(((L901/60)/60)/24)+DATE(1970,1,1)</f>
        <v>41554.208333333336</v>
      </c>
      <c r="N901" s="14">
        <f t="shared" si="118"/>
        <v>10</v>
      </c>
      <c r="O901" s="14" t="s">
        <v>72</v>
      </c>
      <c r="P901" s="14">
        <f t="shared" si="119"/>
        <v>2013</v>
      </c>
      <c r="Q901">
        <v>1382677200</v>
      </c>
      <c r="R901" s="12">
        <f t="shared" si="116"/>
        <v>41572.208333333336</v>
      </c>
      <c r="S901">
        <f t="shared" si="120"/>
        <v>10</v>
      </c>
      <c r="T901" t="s">
        <v>72</v>
      </c>
      <c r="U901">
        <f t="shared" si="121"/>
        <v>2013</v>
      </c>
      <c r="V901" t="b">
        <v>0</v>
      </c>
      <c r="W901" t="b">
        <v>0</v>
      </c>
      <c r="X901" t="s">
        <v>185</v>
      </c>
      <c r="Y901" t="str" cm="1">
        <f t="array" ref="Y901:Z901">_xlfn.TEXTSPLIT(X901, "/")</f>
        <v>music</v>
      </c>
      <c r="Z901" t="str">
        <v>jazz</v>
      </c>
    </row>
    <row r="902" spans="1:26" ht="15.6" x14ac:dyDescent="0.3">
      <c r="A902">
        <v>900</v>
      </c>
      <c r="B902" t="s">
        <v>1858</v>
      </c>
      <c r="C902" s="3" t="s">
        <v>1859</v>
      </c>
      <c r="D902" s="4">
        <v>100</v>
      </c>
      <c r="E902" s="4">
        <v>2</v>
      </c>
      <c r="F902" s="5">
        <f t="shared" si="117"/>
        <v>0.02</v>
      </c>
      <c r="G902" t="s">
        <v>28</v>
      </c>
      <c r="H902">
        <v>1</v>
      </c>
      <c r="I902" s="4">
        <f t="shared" si="113"/>
        <v>2</v>
      </c>
      <c r="J902" t="s">
        <v>37</v>
      </c>
      <c r="K902" t="s">
        <v>38</v>
      </c>
      <c r="L902">
        <v>1411102800</v>
      </c>
      <c r="M902" s="9">
        <f t="shared" ref="M902:M965" si="122">(((L902/60)/60)/24)+DATE(1970,1,1)</f>
        <v>41901.208333333336</v>
      </c>
      <c r="N902" s="14">
        <f t="shared" si="118"/>
        <v>9</v>
      </c>
      <c r="O902" s="14" t="s">
        <v>48</v>
      </c>
      <c r="P902" s="14">
        <f t="shared" si="119"/>
        <v>2014</v>
      </c>
      <c r="Q902">
        <v>1411189200</v>
      </c>
      <c r="R902" s="12">
        <f t="shared" si="116"/>
        <v>41902.208333333336</v>
      </c>
      <c r="S902">
        <f t="shared" si="120"/>
        <v>9</v>
      </c>
      <c r="T902" t="s">
        <v>48</v>
      </c>
      <c r="U902">
        <f t="shared" si="121"/>
        <v>2014</v>
      </c>
      <c r="V902" t="b">
        <v>0</v>
      </c>
      <c r="W902" t="b">
        <v>1</v>
      </c>
      <c r="X902" t="s">
        <v>45</v>
      </c>
      <c r="Y902" t="str" cm="1">
        <f t="array" ref="Y902:Z902">_xlfn.TEXTSPLIT(X902, "/")</f>
        <v>technology</v>
      </c>
      <c r="Z902" t="str">
        <v>web</v>
      </c>
    </row>
    <row r="903" spans="1:26" ht="15.6" x14ac:dyDescent="0.3">
      <c r="A903">
        <v>901</v>
      </c>
      <c r="B903" t="s">
        <v>1860</v>
      </c>
      <c r="C903" s="3" t="s">
        <v>1861</v>
      </c>
      <c r="D903" s="4">
        <v>5600</v>
      </c>
      <c r="E903" s="4">
        <v>8746</v>
      </c>
      <c r="F903" s="5">
        <f t="shared" si="117"/>
        <v>1.5617857142857143</v>
      </c>
      <c r="G903" t="s">
        <v>36</v>
      </c>
      <c r="H903">
        <v>159</v>
      </c>
      <c r="I903" s="4">
        <f t="shared" si="113"/>
        <v>55.0062893081761</v>
      </c>
      <c r="J903" t="s">
        <v>37</v>
      </c>
      <c r="K903" t="s">
        <v>38</v>
      </c>
      <c r="L903">
        <v>1531803600</v>
      </c>
      <c r="M903" s="9">
        <f t="shared" si="122"/>
        <v>43298.208333333328</v>
      </c>
      <c r="N903" s="14">
        <f t="shared" si="118"/>
        <v>7</v>
      </c>
      <c r="O903" s="14" t="s">
        <v>103</v>
      </c>
      <c r="P903" s="14">
        <f t="shared" si="119"/>
        <v>2018</v>
      </c>
      <c r="Q903">
        <v>1534654800</v>
      </c>
      <c r="R903" s="12">
        <f t="shared" si="116"/>
        <v>43331.208333333328</v>
      </c>
      <c r="S903">
        <f t="shared" si="120"/>
        <v>8</v>
      </c>
      <c r="T903" t="s">
        <v>39</v>
      </c>
      <c r="U903">
        <f t="shared" si="121"/>
        <v>2018</v>
      </c>
      <c r="V903" t="b">
        <v>0</v>
      </c>
      <c r="W903" t="b">
        <v>1</v>
      </c>
      <c r="X903" t="s">
        <v>40</v>
      </c>
      <c r="Y903" t="str" cm="1">
        <f t="array" ref="Y903:Z903">_xlfn.TEXTSPLIT(X903, "/")</f>
        <v>music</v>
      </c>
      <c r="Z903" t="str">
        <v>rock</v>
      </c>
    </row>
    <row r="904" spans="1:26" ht="15.6" x14ac:dyDescent="0.3">
      <c r="A904">
        <v>902</v>
      </c>
      <c r="B904" t="s">
        <v>1862</v>
      </c>
      <c r="C904" s="3" t="s">
        <v>1863</v>
      </c>
      <c r="D904" s="4">
        <v>1400</v>
      </c>
      <c r="E904" s="4">
        <v>3534</v>
      </c>
      <c r="F904" s="5">
        <f t="shared" si="117"/>
        <v>2.5242857142857145</v>
      </c>
      <c r="G904" t="s">
        <v>36</v>
      </c>
      <c r="H904">
        <v>110</v>
      </c>
      <c r="I904" s="4">
        <f t="shared" ref="I904:I967" si="123">IFERROR(E904/H904,0)</f>
        <v>32.127272727272725</v>
      </c>
      <c r="J904" t="s">
        <v>37</v>
      </c>
      <c r="K904" t="s">
        <v>38</v>
      </c>
      <c r="L904">
        <v>1454133600</v>
      </c>
      <c r="M904" s="9">
        <f t="shared" si="122"/>
        <v>42399.25</v>
      </c>
      <c r="N904" s="14">
        <f t="shared" si="118"/>
        <v>1</v>
      </c>
      <c r="O904" s="14" t="s">
        <v>51</v>
      </c>
      <c r="P904" s="14">
        <f t="shared" si="119"/>
        <v>2016</v>
      </c>
      <c r="Q904">
        <v>1457762400</v>
      </c>
      <c r="R904" s="12">
        <f t="shared" si="116"/>
        <v>42441.25</v>
      </c>
      <c r="S904">
        <f t="shared" si="120"/>
        <v>3</v>
      </c>
      <c r="T904" t="s">
        <v>84</v>
      </c>
      <c r="U904">
        <f t="shared" si="121"/>
        <v>2016</v>
      </c>
      <c r="V904" t="b">
        <v>0</v>
      </c>
      <c r="W904" t="b">
        <v>0</v>
      </c>
      <c r="X904" t="s">
        <v>45</v>
      </c>
      <c r="Y904" t="str" cm="1">
        <f t="array" ref="Y904:Z904">_xlfn.TEXTSPLIT(X904, "/")</f>
        <v>technology</v>
      </c>
      <c r="Z904" t="str">
        <v>web</v>
      </c>
    </row>
    <row r="905" spans="1:26" ht="31.2" x14ac:dyDescent="0.3">
      <c r="A905">
        <v>903</v>
      </c>
      <c r="B905" t="s">
        <v>1864</v>
      </c>
      <c r="C905" s="3" t="s">
        <v>1865</v>
      </c>
      <c r="D905" s="4">
        <v>41000</v>
      </c>
      <c r="E905" s="4">
        <v>709</v>
      </c>
      <c r="F905" s="5">
        <f t="shared" si="117"/>
        <v>1.729268292682927E-2</v>
      </c>
      <c r="G905" t="s">
        <v>66</v>
      </c>
      <c r="H905">
        <v>14</v>
      </c>
      <c r="I905" s="4">
        <f t="shared" si="123"/>
        <v>50.642857142857146</v>
      </c>
      <c r="J905" t="s">
        <v>37</v>
      </c>
      <c r="K905" t="s">
        <v>38</v>
      </c>
      <c r="L905">
        <v>1336194000</v>
      </c>
      <c r="M905" s="9">
        <f t="shared" si="122"/>
        <v>41034.208333333336</v>
      </c>
      <c r="N905" s="14">
        <f t="shared" si="118"/>
        <v>5</v>
      </c>
      <c r="O905" s="14" t="s">
        <v>114</v>
      </c>
      <c r="P905" s="14">
        <f t="shared" si="119"/>
        <v>2012</v>
      </c>
      <c r="Q905">
        <v>1337490000</v>
      </c>
      <c r="R905" s="12">
        <f t="shared" si="116"/>
        <v>41049.208333333336</v>
      </c>
      <c r="S905">
        <f t="shared" si="120"/>
        <v>5</v>
      </c>
      <c r="T905" t="s">
        <v>114</v>
      </c>
      <c r="U905">
        <f t="shared" si="121"/>
        <v>2012</v>
      </c>
      <c r="V905" t="b">
        <v>0</v>
      </c>
      <c r="W905" t="b">
        <v>1</v>
      </c>
      <c r="X905" t="s">
        <v>92</v>
      </c>
      <c r="Y905" t="str" cm="1">
        <f t="array" ref="Y905:Z905">_xlfn.TEXTSPLIT(X905, "/")</f>
        <v>publishing</v>
      </c>
      <c r="Z905" t="str">
        <v>nonfiction</v>
      </c>
    </row>
    <row r="906" spans="1:26" ht="15.6" x14ac:dyDescent="0.3">
      <c r="A906">
        <v>904</v>
      </c>
      <c r="B906" t="s">
        <v>1866</v>
      </c>
      <c r="C906" s="3" t="s">
        <v>1867</v>
      </c>
      <c r="D906" s="4">
        <v>6500</v>
      </c>
      <c r="E906" s="4">
        <v>795</v>
      </c>
      <c r="F906" s="5">
        <f t="shared" si="117"/>
        <v>0.12230769230769231</v>
      </c>
      <c r="G906" t="s">
        <v>28</v>
      </c>
      <c r="H906">
        <v>16</v>
      </c>
      <c r="I906" s="4">
        <f t="shared" si="123"/>
        <v>49.6875</v>
      </c>
      <c r="J906" t="s">
        <v>37</v>
      </c>
      <c r="K906" t="s">
        <v>38</v>
      </c>
      <c r="L906">
        <v>1349326800</v>
      </c>
      <c r="M906" s="9">
        <f t="shared" si="122"/>
        <v>41186.208333333336</v>
      </c>
      <c r="N906" s="14">
        <f t="shared" si="118"/>
        <v>10</v>
      </c>
      <c r="O906" s="14" t="s">
        <v>72</v>
      </c>
      <c r="P906" s="14">
        <f t="shared" si="119"/>
        <v>2012</v>
      </c>
      <c r="Q906">
        <v>1349672400</v>
      </c>
      <c r="R906" s="12">
        <f t="shared" si="116"/>
        <v>41190.208333333336</v>
      </c>
      <c r="S906">
        <f t="shared" si="120"/>
        <v>10</v>
      </c>
      <c r="T906" t="s">
        <v>72</v>
      </c>
      <c r="U906">
        <f t="shared" si="121"/>
        <v>2012</v>
      </c>
      <c r="V906" t="b">
        <v>0</v>
      </c>
      <c r="W906" t="b">
        <v>0</v>
      </c>
      <c r="X906" t="s">
        <v>159</v>
      </c>
      <c r="Y906" t="str" cm="1">
        <f t="array" ref="Y906:Z906">_xlfn.TEXTSPLIT(X906, "/")</f>
        <v>publishing</v>
      </c>
      <c r="Z906" t="str">
        <v>radio &amp; podcasts</v>
      </c>
    </row>
    <row r="907" spans="1:26" ht="15.6" x14ac:dyDescent="0.3">
      <c r="A907">
        <v>905</v>
      </c>
      <c r="B907" t="s">
        <v>1868</v>
      </c>
      <c r="C907" s="3" t="s">
        <v>1869</v>
      </c>
      <c r="D907" s="4">
        <v>7900</v>
      </c>
      <c r="E907" s="4">
        <v>12955</v>
      </c>
      <c r="F907" s="5">
        <f t="shared" si="117"/>
        <v>1.6398734177215191</v>
      </c>
      <c r="G907" t="s">
        <v>36</v>
      </c>
      <c r="H907">
        <v>236</v>
      </c>
      <c r="I907" s="4">
        <f t="shared" si="123"/>
        <v>54.894067796610166</v>
      </c>
      <c r="J907" t="s">
        <v>37</v>
      </c>
      <c r="K907" t="s">
        <v>38</v>
      </c>
      <c r="L907">
        <v>1379566800</v>
      </c>
      <c r="M907" s="9">
        <f t="shared" si="122"/>
        <v>41536.208333333336</v>
      </c>
      <c r="N907" s="14">
        <f t="shared" si="118"/>
        <v>9</v>
      </c>
      <c r="O907" s="14" t="s">
        <v>48</v>
      </c>
      <c r="P907" s="14">
        <f t="shared" si="119"/>
        <v>2013</v>
      </c>
      <c r="Q907">
        <v>1379826000</v>
      </c>
      <c r="R907" s="12">
        <f t="shared" si="116"/>
        <v>41539.208333333336</v>
      </c>
      <c r="S907">
        <f t="shared" si="120"/>
        <v>9</v>
      </c>
      <c r="T907" t="s">
        <v>48</v>
      </c>
      <c r="U907">
        <f t="shared" si="121"/>
        <v>2013</v>
      </c>
      <c r="V907" t="b">
        <v>0</v>
      </c>
      <c r="W907" t="b">
        <v>0</v>
      </c>
      <c r="X907" t="s">
        <v>52</v>
      </c>
      <c r="Y907" t="str" cm="1">
        <f t="array" ref="Y907:Z907">_xlfn.TEXTSPLIT(X907, "/")</f>
        <v>theater</v>
      </c>
      <c r="Z907" t="str">
        <v>plays</v>
      </c>
    </row>
    <row r="908" spans="1:26" ht="31.2" x14ac:dyDescent="0.3">
      <c r="A908">
        <v>906</v>
      </c>
      <c r="B908" t="s">
        <v>1870</v>
      </c>
      <c r="C908" s="3" t="s">
        <v>1871</v>
      </c>
      <c r="D908" s="4">
        <v>5500</v>
      </c>
      <c r="E908" s="4">
        <v>8964</v>
      </c>
      <c r="F908" s="5">
        <f t="shared" si="117"/>
        <v>1.6298181818181818</v>
      </c>
      <c r="G908" t="s">
        <v>36</v>
      </c>
      <c r="H908">
        <v>191</v>
      </c>
      <c r="I908" s="4">
        <f t="shared" si="123"/>
        <v>46.931937172774866</v>
      </c>
      <c r="J908" t="s">
        <v>37</v>
      </c>
      <c r="K908" t="s">
        <v>38</v>
      </c>
      <c r="L908">
        <v>1494651600</v>
      </c>
      <c r="M908" s="9">
        <f t="shared" si="122"/>
        <v>42868.208333333328</v>
      </c>
      <c r="N908" s="14">
        <f t="shared" si="118"/>
        <v>5</v>
      </c>
      <c r="O908" s="14" t="s">
        <v>114</v>
      </c>
      <c r="P908" s="14">
        <f t="shared" si="119"/>
        <v>2017</v>
      </c>
      <c r="Q908">
        <v>1497762000</v>
      </c>
      <c r="R908" s="12">
        <f t="shared" si="116"/>
        <v>42904.208333333328</v>
      </c>
      <c r="S908">
        <f t="shared" si="120"/>
        <v>6</v>
      </c>
      <c r="T908" t="s">
        <v>80</v>
      </c>
      <c r="U908">
        <f t="shared" si="121"/>
        <v>2017</v>
      </c>
      <c r="V908" t="b">
        <v>1</v>
      </c>
      <c r="W908" t="b">
        <v>1</v>
      </c>
      <c r="X908" t="s">
        <v>61</v>
      </c>
      <c r="Y908" t="str" cm="1">
        <f t="array" ref="Y908:Z908">_xlfn.TEXTSPLIT(X908, "/")</f>
        <v>film &amp; video</v>
      </c>
      <c r="Z908" t="str">
        <v>documentary</v>
      </c>
    </row>
    <row r="909" spans="1:26" ht="15.6" x14ac:dyDescent="0.3">
      <c r="A909">
        <v>907</v>
      </c>
      <c r="B909" t="s">
        <v>1872</v>
      </c>
      <c r="C909" s="3" t="s">
        <v>1873</v>
      </c>
      <c r="D909" s="4">
        <v>9100</v>
      </c>
      <c r="E909" s="4">
        <v>1843</v>
      </c>
      <c r="F909" s="5">
        <f t="shared" si="117"/>
        <v>0.20252747252747252</v>
      </c>
      <c r="G909" t="s">
        <v>28</v>
      </c>
      <c r="H909">
        <v>41</v>
      </c>
      <c r="I909" s="4">
        <f t="shared" si="123"/>
        <v>44.951219512195124</v>
      </c>
      <c r="J909" t="s">
        <v>37</v>
      </c>
      <c r="K909" t="s">
        <v>38</v>
      </c>
      <c r="L909">
        <v>1303880400</v>
      </c>
      <c r="M909" s="9">
        <f t="shared" si="122"/>
        <v>40660.208333333336</v>
      </c>
      <c r="N909" s="14">
        <f t="shared" si="118"/>
        <v>4</v>
      </c>
      <c r="O909" s="14" t="s">
        <v>85</v>
      </c>
      <c r="P909" s="14">
        <f t="shared" si="119"/>
        <v>2011</v>
      </c>
      <c r="Q909">
        <v>1304485200</v>
      </c>
      <c r="R909" s="12">
        <f t="shared" si="116"/>
        <v>40667.208333333336</v>
      </c>
      <c r="S909">
        <f t="shared" si="120"/>
        <v>5</v>
      </c>
      <c r="T909" t="s">
        <v>114</v>
      </c>
      <c r="U909">
        <f t="shared" si="121"/>
        <v>2011</v>
      </c>
      <c r="V909" t="b">
        <v>0</v>
      </c>
      <c r="W909" t="b">
        <v>0</v>
      </c>
      <c r="X909" t="s">
        <v>52</v>
      </c>
      <c r="Y909" t="str" cm="1">
        <f t="array" ref="Y909:Z909">_xlfn.TEXTSPLIT(X909, "/")</f>
        <v>theater</v>
      </c>
      <c r="Z909" t="str">
        <v>plays</v>
      </c>
    </row>
    <row r="910" spans="1:26" ht="15.6" x14ac:dyDescent="0.3">
      <c r="A910">
        <v>908</v>
      </c>
      <c r="B910" t="s">
        <v>1874</v>
      </c>
      <c r="C910" s="3" t="s">
        <v>1875</v>
      </c>
      <c r="D910" s="4">
        <v>38200</v>
      </c>
      <c r="E910" s="4">
        <v>121950</v>
      </c>
      <c r="F910" s="5">
        <f t="shared" si="117"/>
        <v>3.1924083769633507</v>
      </c>
      <c r="G910" t="s">
        <v>36</v>
      </c>
      <c r="H910">
        <v>3934</v>
      </c>
      <c r="I910" s="4">
        <f t="shared" si="123"/>
        <v>30.99898322318251</v>
      </c>
      <c r="J910" t="s">
        <v>37</v>
      </c>
      <c r="K910" t="s">
        <v>38</v>
      </c>
      <c r="L910">
        <v>1335934800</v>
      </c>
      <c r="M910" s="9">
        <f t="shared" si="122"/>
        <v>41031.208333333336</v>
      </c>
      <c r="N910" s="14">
        <f t="shared" si="118"/>
        <v>5</v>
      </c>
      <c r="O910" s="14" t="s">
        <v>114</v>
      </c>
      <c r="P910" s="14">
        <f t="shared" si="119"/>
        <v>2012</v>
      </c>
      <c r="Q910">
        <v>1336885200</v>
      </c>
      <c r="R910" s="12">
        <f t="shared" si="116"/>
        <v>41042.208333333336</v>
      </c>
      <c r="S910">
        <f t="shared" si="120"/>
        <v>5</v>
      </c>
      <c r="T910" t="s">
        <v>114</v>
      </c>
      <c r="U910">
        <f t="shared" si="121"/>
        <v>2012</v>
      </c>
      <c r="V910" t="b">
        <v>0</v>
      </c>
      <c r="W910" t="b">
        <v>0</v>
      </c>
      <c r="X910" t="s">
        <v>115</v>
      </c>
      <c r="Y910" t="str" cm="1">
        <f t="array" ref="Y910:Z910">_xlfn.TEXTSPLIT(X910, "/")</f>
        <v>games</v>
      </c>
      <c r="Z910" t="str">
        <v>video games</v>
      </c>
    </row>
    <row r="911" spans="1:26" ht="15.6" x14ac:dyDescent="0.3">
      <c r="A911">
        <v>909</v>
      </c>
      <c r="B911" t="s">
        <v>1876</v>
      </c>
      <c r="C911" s="3" t="s">
        <v>1877</v>
      </c>
      <c r="D911" s="4">
        <v>1800</v>
      </c>
      <c r="E911" s="4">
        <v>8621</v>
      </c>
      <c r="F911" s="5">
        <f t="shared" si="117"/>
        <v>4.7894444444444444</v>
      </c>
      <c r="G911" t="s">
        <v>36</v>
      </c>
      <c r="H911">
        <v>80</v>
      </c>
      <c r="I911" s="4">
        <f t="shared" si="123"/>
        <v>107.7625</v>
      </c>
      <c r="J911" t="s">
        <v>29</v>
      </c>
      <c r="K911" t="s">
        <v>30</v>
      </c>
      <c r="L911">
        <v>1528088400</v>
      </c>
      <c r="M911" s="9">
        <f t="shared" si="122"/>
        <v>43255.208333333328</v>
      </c>
      <c r="N911" s="14">
        <f t="shared" si="118"/>
        <v>6</v>
      </c>
      <c r="O911" s="14" t="s">
        <v>80</v>
      </c>
      <c r="P911" s="14">
        <f t="shared" si="119"/>
        <v>2018</v>
      </c>
      <c r="Q911">
        <v>1530421200</v>
      </c>
      <c r="R911" s="12">
        <f t="shared" si="116"/>
        <v>43282.208333333328</v>
      </c>
      <c r="S911">
        <f t="shared" si="120"/>
        <v>7</v>
      </c>
      <c r="T911" t="s">
        <v>103</v>
      </c>
      <c r="U911">
        <f t="shared" si="121"/>
        <v>2018</v>
      </c>
      <c r="V911" t="b">
        <v>0</v>
      </c>
      <c r="W911" t="b">
        <v>1</v>
      </c>
      <c r="X911" t="s">
        <v>52</v>
      </c>
      <c r="Y911" t="str" cm="1">
        <f t="array" ref="Y911:Z911">_xlfn.TEXTSPLIT(X911, "/")</f>
        <v>theater</v>
      </c>
      <c r="Z911" t="str">
        <v>plays</v>
      </c>
    </row>
    <row r="912" spans="1:26" ht="15.6" x14ac:dyDescent="0.3">
      <c r="A912">
        <v>910</v>
      </c>
      <c r="B912" t="s">
        <v>1878</v>
      </c>
      <c r="C912" s="3" t="s">
        <v>1879</v>
      </c>
      <c r="D912" s="4">
        <v>154500</v>
      </c>
      <c r="E912" s="4">
        <v>30215</v>
      </c>
      <c r="F912" s="5">
        <f t="shared" si="117"/>
        <v>0.19556634304207121</v>
      </c>
      <c r="G912" t="s">
        <v>98</v>
      </c>
      <c r="H912">
        <v>296</v>
      </c>
      <c r="I912" s="4">
        <f t="shared" si="123"/>
        <v>102.07770270270271</v>
      </c>
      <c r="J912" t="s">
        <v>37</v>
      </c>
      <c r="K912" t="s">
        <v>38</v>
      </c>
      <c r="L912">
        <v>1421906400</v>
      </c>
      <c r="M912" s="9">
        <f t="shared" si="122"/>
        <v>42026.25</v>
      </c>
      <c r="N912" s="14">
        <f t="shared" si="118"/>
        <v>1</v>
      </c>
      <c r="O912" s="14" t="s">
        <v>51</v>
      </c>
      <c r="P912" s="14">
        <f t="shared" si="119"/>
        <v>2015</v>
      </c>
      <c r="Q912">
        <v>1421992800</v>
      </c>
      <c r="R912" s="12">
        <f t="shared" si="116"/>
        <v>42027.25</v>
      </c>
      <c r="S912">
        <f t="shared" si="120"/>
        <v>1</v>
      </c>
      <c r="T912" t="s">
        <v>51</v>
      </c>
      <c r="U912">
        <f t="shared" si="121"/>
        <v>2015</v>
      </c>
      <c r="V912" t="b">
        <v>0</v>
      </c>
      <c r="W912" t="b">
        <v>0</v>
      </c>
      <c r="X912" t="s">
        <v>52</v>
      </c>
      <c r="Y912" t="str" cm="1">
        <f t="array" ref="Y912:Z912">_xlfn.TEXTSPLIT(X912, "/")</f>
        <v>theater</v>
      </c>
      <c r="Z912" t="str">
        <v>plays</v>
      </c>
    </row>
    <row r="913" spans="1:26" ht="15.6" x14ac:dyDescent="0.3">
      <c r="A913">
        <v>911</v>
      </c>
      <c r="B913" t="s">
        <v>1880</v>
      </c>
      <c r="C913" s="3" t="s">
        <v>1881</v>
      </c>
      <c r="D913" s="4">
        <v>5800</v>
      </c>
      <c r="E913" s="4">
        <v>11539</v>
      </c>
      <c r="F913" s="5">
        <f t="shared" si="117"/>
        <v>1.9894827586206896</v>
      </c>
      <c r="G913" t="s">
        <v>36</v>
      </c>
      <c r="H913">
        <v>462</v>
      </c>
      <c r="I913" s="4">
        <f t="shared" si="123"/>
        <v>24.976190476190474</v>
      </c>
      <c r="J913" t="s">
        <v>37</v>
      </c>
      <c r="K913" t="s">
        <v>38</v>
      </c>
      <c r="L913">
        <v>1568005200</v>
      </c>
      <c r="M913" s="9">
        <f t="shared" si="122"/>
        <v>43717.208333333328</v>
      </c>
      <c r="N913" s="14">
        <f t="shared" si="118"/>
        <v>9</v>
      </c>
      <c r="O913" s="14" t="s">
        <v>48</v>
      </c>
      <c r="P913" s="14">
        <f t="shared" si="119"/>
        <v>2019</v>
      </c>
      <c r="Q913">
        <v>1568178000</v>
      </c>
      <c r="R913" s="12">
        <f t="shared" si="116"/>
        <v>43719.208333333328</v>
      </c>
      <c r="S913">
        <f t="shared" si="120"/>
        <v>9</v>
      </c>
      <c r="T913" t="s">
        <v>48</v>
      </c>
      <c r="U913">
        <f t="shared" si="121"/>
        <v>2019</v>
      </c>
      <c r="V913" t="b">
        <v>1</v>
      </c>
      <c r="W913" t="b">
        <v>0</v>
      </c>
      <c r="X913" t="s">
        <v>45</v>
      </c>
      <c r="Y913" t="str" cm="1">
        <f t="array" ref="Y913:Z913">_xlfn.TEXTSPLIT(X913, "/")</f>
        <v>technology</v>
      </c>
      <c r="Z913" t="str">
        <v>web</v>
      </c>
    </row>
    <row r="914" spans="1:26" ht="15.6" x14ac:dyDescent="0.3">
      <c r="A914">
        <v>912</v>
      </c>
      <c r="B914" t="s">
        <v>1882</v>
      </c>
      <c r="C914" s="3" t="s">
        <v>1883</v>
      </c>
      <c r="D914" s="4">
        <v>1800</v>
      </c>
      <c r="E914" s="4">
        <v>14310</v>
      </c>
      <c r="F914" s="5">
        <f t="shared" si="117"/>
        <v>7.95</v>
      </c>
      <c r="G914" t="s">
        <v>36</v>
      </c>
      <c r="H914">
        <v>179</v>
      </c>
      <c r="I914" s="4">
        <f t="shared" si="123"/>
        <v>79.944134078212286</v>
      </c>
      <c r="J914" t="s">
        <v>37</v>
      </c>
      <c r="K914" t="s">
        <v>38</v>
      </c>
      <c r="L914">
        <v>1346821200</v>
      </c>
      <c r="M914" s="9">
        <f t="shared" si="122"/>
        <v>41157.208333333336</v>
      </c>
      <c r="N914" s="14">
        <f t="shared" si="118"/>
        <v>9</v>
      </c>
      <c r="O914" s="14" t="s">
        <v>48</v>
      </c>
      <c r="P914" s="14">
        <f t="shared" si="119"/>
        <v>2012</v>
      </c>
      <c r="Q914">
        <v>1347944400</v>
      </c>
      <c r="R914" s="12">
        <f t="shared" si="116"/>
        <v>41170.208333333336</v>
      </c>
      <c r="S914">
        <f t="shared" si="120"/>
        <v>9</v>
      </c>
      <c r="T914" t="s">
        <v>48</v>
      </c>
      <c r="U914">
        <f t="shared" si="121"/>
        <v>2012</v>
      </c>
      <c r="V914" t="b">
        <v>1</v>
      </c>
      <c r="W914" t="b">
        <v>0</v>
      </c>
      <c r="X914" t="s">
        <v>73</v>
      </c>
      <c r="Y914" t="str" cm="1">
        <f t="array" ref="Y914:Z914">_xlfn.TEXTSPLIT(X914, "/")</f>
        <v>film &amp; video</v>
      </c>
      <c r="Z914" t="str">
        <v>drama</v>
      </c>
    </row>
    <row r="915" spans="1:26" ht="15.6" x14ac:dyDescent="0.3">
      <c r="A915">
        <v>913</v>
      </c>
      <c r="B915" t="s">
        <v>1884</v>
      </c>
      <c r="C915" s="3" t="s">
        <v>1885</v>
      </c>
      <c r="D915" s="4">
        <v>70200</v>
      </c>
      <c r="E915" s="4">
        <v>35536</v>
      </c>
      <c r="F915" s="5">
        <f t="shared" si="117"/>
        <v>0.50621082621082625</v>
      </c>
      <c r="G915" t="s">
        <v>28</v>
      </c>
      <c r="H915">
        <v>523</v>
      </c>
      <c r="I915" s="4">
        <f t="shared" si="123"/>
        <v>67.946462715105156</v>
      </c>
      <c r="J915" t="s">
        <v>43</v>
      </c>
      <c r="K915" t="s">
        <v>44</v>
      </c>
      <c r="L915">
        <v>1557637200</v>
      </c>
      <c r="M915" s="9">
        <f t="shared" si="122"/>
        <v>43597.208333333328</v>
      </c>
      <c r="N915" s="14">
        <f t="shared" si="118"/>
        <v>5</v>
      </c>
      <c r="O915" s="14" t="s">
        <v>114</v>
      </c>
      <c r="P915" s="14">
        <f t="shared" si="119"/>
        <v>2019</v>
      </c>
      <c r="Q915">
        <v>1558760400</v>
      </c>
      <c r="R915" s="12">
        <f t="shared" si="116"/>
        <v>43610.208333333328</v>
      </c>
      <c r="S915">
        <f t="shared" si="120"/>
        <v>5</v>
      </c>
      <c r="T915" t="s">
        <v>114</v>
      </c>
      <c r="U915">
        <f t="shared" si="121"/>
        <v>2019</v>
      </c>
      <c r="V915" t="b">
        <v>0</v>
      </c>
      <c r="W915" t="b">
        <v>0</v>
      </c>
      <c r="X915" t="s">
        <v>73</v>
      </c>
      <c r="Y915" t="str" cm="1">
        <f t="array" ref="Y915:Z915">_xlfn.TEXTSPLIT(X915, "/")</f>
        <v>film &amp; video</v>
      </c>
      <c r="Z915" t="str">
        <v>drama</v>
      </c>
    </row>
    <row r="916" spans="1:26" ht="15.6" x14ac:dyDescent="0.3">
      <c r="A916">
        <v>914</v>
      </c>
      <c r="B916" t="s">
        <v>1886</v>
      </c>
      <c r="C916" s="3" t="s">
        <v>1887</v>
      </c>
      <c r="D916" s="4">
        <v>6400</v>
      </c>
      <c r="E916" s="4">
        <v>3676</v>
      </c>
      <c r="F916" s="5">
        <f t="shared" si="117"/>
        <v>0.57437499999999997</v>
      </c>
      <c r="G916" t="s">
        <v>28</v>
      </c>
      <c r="H916">
        <v>141</v>
      </c>
      <c r="I916" s="4">
        <f t="shared" si="123"/>
        <v>26.070921985815602</v>
      </c>
      <c r="J916" t="s">
        <v>59</v>
      </c>
      <c r="K916" t="s">
        <v>60</v>
      </c>
      <c r="L916">
        <v>1375592400</v>
      </c>
      <c r="M916" s="9">
        <f t="shared" si="122"/>
        <v>41490.208333333336</v>
      </c>
      <c r="N916" s="14">
        <f t="shared" si="118"/>
        <v>8</v>
      </c>
      <c r="O916" s="14" t="s">
        <v>39</v>
      </c>
      <c r="P916" s="14">
        <f t="shared" si="119"/>
        <v>2013</v>
      </c>
      <c r="Q916">
        <v>1376629200</v>
      </c>
      <c r="R916" s="12">
        <f t="shared" ref="R916:R979" si="124">(((Q916/60)/60)/24)+DATE(1970,1,1)</f>
        <v>41502.208333333336</v>
      </c>
      <c r="S916">
        <f t="shared" si="120"/>
        <v>8</v>
      </c>
      <c r="T916" t="s">
        <v>39</v>
      </c>
      <c r="U916">
        <f t="shared" si="121"/>
        <v>2013</v>
      </c>
      <c r="V916" t="b">
        <v>0</v>
      </c>
      <c r="W916" t="b">
        <v>0</v>
      </c>
      <c r="X916" t="s">
        <v>52</v>
      </c>
      <c r="Y916" t="str" cm="1">
        <f t="array" ref="Y916:Z916">_xlfn.TEXTSPLIT(X916, "/")</f>
        <v>theater</v>
      </c>
      <c r="Z916" t="str">
        <v>plays</v>
      </c>
    </row>
    <row r="917" spans="1:26" ht="31.2" x14ac:dyDescent="0.3">
      <c r="A917">
        <v>915</v>
      </c>
      <c r="B917" t="s">
        <v>1888</v>
      </c>
      <c r="C917" s="3" t="s">
        <v>1889</v>
      </c>
      <c r="D917" s="4">
        <v>125900</v>
      </c>
      <c r="E917" s="4">
        <v>195936</v>
      </c>
      <c r="F917" s="5">
        <f t="shared" si="117"/>
        <v>1.5562827640984909</v>
      </c>
      <c r="G917" t="s">
        <v>36</v>
      </c>
      <c r="H917">
        <v>1866</v>
      </c>
      <c r="I917" s="4">
        <f t="shared" si="123"/>
        <v>105.0032154340836</v>
      </c>
      <c r="J917" t="s">
        <v>59</v>
      </c>
      <c r="K917" t="s">
        <v>60</v>
      </c>
      <c r="L917">
        <v>1503982800</v>
      </c>
      <c r="M917" s="9">
        <f t="shared" si="122"/>
        <v>42976.208333333328</v>
      </c>
      <c r="N917" s="14">
        <f t="shared" si="118"/>
        <v>8</v>
      </c>
      <c r="O917" s="14" t="s">
        <v>39</v>
      </c>
      <c r="P917" s="14">
        <f t="shared" si="119"/>
        <v>2017</v>
      </c>
      <c r="Q917">
        <v>1504760400</v>
      </c>
      <c r="R917" s="12">
        <f t="shared" si="124"/>
        <v>42985.208333333328</v>
      </c>
      <c r="S917">
        <f t="shared" si="120"/>
        <v>9</v>
      </c>
      <c r="T917" t="s">
        <v>48</v>
      </c>
      <c r="U917">
        <f t="shared" si="121"/>
        <v>2017</v>
      </c>
      <c r="V917" t="b">
        <v>0</v>
      </c>
      <c r="W917" t="b">
        <v>0</v>
      </c>
      <c r="X917" t="s">
        <v>295</v>
      </c>
      <c r="Y917" t="str" cm="1">
        <f t="array" ref="Y917:Z917">_xlfn.TEXTSPLIT(X917, "/")</f>
        <v>film &amp; video</v>
      </c>
      <c r="Z917" t="str">
        <v>television</v>
      </c>
    </row>
    <row r="918" spans="1:26" ht="31.2" x14ac:dyDescent="0.3">
      <c r="A918">
        <v>916</v>
      </c>
      <c r="B918" t="s">
        <v>1890</v>
      </c>
      <c r="C918" s="3" t="s">
        <v>1891</v>
      </c>
      <c r="D918" s="4">
        <v>3700</v>
      </c>
      <c r="E918" s="4">
        <v>1343</v>
      </c>
      <c r="F918" s="5">
        <f t="shared" si="117"/>
        <v>0.36297297297297298</v>
      </c>
      <c r="G918" t="s">
        <v>28</v>
      </c>
      <c r="H918">
        <v>52</v>
      </c>
      <c r="I918" s="4">
        <f t="shared" si="123"/>
        <v>25.826923076923077</v>
      </c>
      <c r="J918" t="s">
        <v>37</v>
      </c>
      <c r="K918" t="s">
        <v>38</v>
      </c>
      <c r="L918">
        <v>1418882400</v>
      </c>
      <c r="M918" s="9">
        <f t="shared" si="122"/>
        <v>41991.25</v>
      </c>
      <c r="N918" s="14">
        <f t="shared" si="118"/>
        <v>12</v>
      </c>
      <c r="O918" s="14" t="s">
        <v>32</v>
      </c>
      <c r="P918" s="14">
        <f t="shared" si="119"/>
        <v>2014</v>
      </c>
      <c r="Q918">
        <v>1419660000</v>
      </c>
      <c r="R918" s="12">
        <f t="shared" si="124"/>
        <v>42000.25</v>
      </c>
      <c r="S918">
        <f t="shared" si="120"/>
        <v>12</v>
      </c>
      <c r="T918" t="s">
        <v>32</v>
      </c>
      <c r="U918">
        <f t="shared" si="121"/>
        <v>2014</v>
      </c>
      <c r="V918" t="b">
        <v>0</v>
      </c>
      <c r="W918" t="b">
        <v>0</v>
      </c>
      <c r="X918" t="s">
        <v>148</v>
      </c>
      <c r="Y918" t="str" cm="1">
        <f t="array" ref="Y918:Z918">_xlfn.TEXTSPLIT(X918, "/")</f>
        <v>photography</v>
      </c>
      <c r="Z918" t="str">
        <v>photography books</v>
      </c>
    </row>
    <row r="919" spans="1:26" ht="15.6" x14ac:dyDescent="0.3">
      <c r="A919">
        <v>917</v>
      </c>
      <c r="B919" t="s">
        <v>1892</v>
      </c>
      <c r="C919" s="3" t="s">
        <v>1893</v>
      </c>
      <c r="D919" s="4">
        <v>3600</v>
      </c>
      <c r="E919" s="4">
        <v>2097</v>
      </c>
      <c r="F919" s="5">
        <f t="shared" si="117"/>
        <v>0.58250000000000002</v>
      </c>
      <c r="G919" t="s">
        <v>66</v>
      </c>
      <c r="H919">
        <v>27</v>
      </c>
      <c r="I919" s="4">
        <f t="shared" si="123"/>
        <v>77.666666666666671</v>
      </c>
      <c r="J919" t="s">
        <v>59</v>
      </c>
      <c r="K919" t="s">
        <v>60</v>
      </c>
      <c r="L919">
        <v>1309237200</v>
      </c>
      <c r="M919" s="9">
        <f t="shared" si="122"/>
        <v>40722.208333333336</v>
      </c>
      <c r="N919" s="14">
        <f t="shared" si="118"/>
        <v>6</v>
      </c>
      <c r="O919" s="14" t="s">
        <v>80</v>
      </c>
      <c r="P919" s="14">
        <f t="shared" si="119"/>
        <v>2011</v>
      </c>
      <c r="Q919">
        <v>1311310800</v>
      </c>
      <c r="R919" s="12">
        <f t="shared" si="124"/>
        <v>40746.208333333336</v>
      </c>
      <c r="S919">
        <f t="shared" si="120"/>
        <v>7</v>
      </c>
      <c r="T919" t="s">
        <v>103</v>
      </c>
      <c r="U919">
        <f t="shared" si="121"/>
        <v>2011</v>
      </c>
      <c r="V919" t="b">
        <v>0</v>
      </c>
      <c r="W919" t="b">
        <v>1</v>
      </c>
      <c r="X919" t="s">
        <v>126</v>
      </c>
      <c r="Y919" t="str" cm="1">
        <f t="array" ref="Y919:Z919">_xlfn.TEXTSPLIT(X919, "/")</f>
        <v>film &amp; video</v>
      </c>
      <c r="Z919" t="str">
        <v>shorts</v>
      </c>
    </row>
    <row r="920" spans="1:26" ht="15.6" x14ac:dyDescent="0.3">
      <c r="A920">
        <v>918</v>
      </c>
      <c r="B920" t="s">
        <v>1894</v>
      </c>
      <c r="C920" s="3" t="s">
        <v>1895</v>
      </c>
      <c r="D920" s="4">
        <v>3800</v>
      </c>
      <c r="E920" s="4">
        <v>9021</v>
      </c>
      <c r="F920" s="5">
        <f t="shared" si="117"/>
        <v>2.3739473684210526</v>
      </c>
      <c r="G920" t="s">
        <v>36</v>
      </c>
      <c r="H920">
        <v>156</v>
      </c>
      <c r="I920" s="4">
        <f t="shared" si="123"/>
        <v>57.82692307692308</v>
      </c>
      <c r="J920" t="s">
        <v>124</v>
      </c>
      <c r="K920" t="s">
        <v>125</v>
      </c>
      <c r="L920">
        <v>1343365200</v>
      </c>
      <c r="M920" s="9">
        <f t="shared" si="122"/>
        <v>41117.208333333336</v>
      </c>
      <c r="N920" s="14">
        <f t="shared" si="118"/>
        <v>7</v>
      </c>
      <c r="O920" s="14" t="s">
        <v>103</v>
      </c>
      <c r="P920" s="14">
        <f t="shared" si="119"/>
        <v>2012</v>
      </c>
      <c r="Q920">
        <v>1344315600</v>
      </c>
      <c r="R920" s="12">
        <f t="shared" si="124"/>
        <v>41128.208333333336</v>
      </c>
      <c r="S920">
        <f t="shared" si="120"/>
        <v>8</v>
      </c>
      <c r="T920" t="s">
        <v>39</v>
      </c>
      <c r="U920">
        <f t="shared" si="121"/>
        <v>2012</v>
      </c>
      <c r="V920" t="b">
        <v>0</v>
      </c>
      <c r="W920" t="b">
        <v>0</v>
      </c>
      <c r="X920" t="s">
        <v>159</v>
      </c>
      <c r="Y920" t="str" cm="1">
        <f t="array" ref="Y920:Z920">_xlfn.TEXTSPLIT(X920, "/")</f>
        <v>publishing</v>
      </c>
      <c r="Z920" t="str">
        <v>radio &amp; podcasts</v>
      </c>
    </row>
    <row r="921" spans="1:26" ht="15.6" x14ac:dyDescent="0.3">
      <c r="A921">
        <v>919</v>
      </c>
      <c r="B921" t="s">
        <v>1896</v>
      </c>
      <c r="C921" s="3" t="s">
        <v>1897</v>
      </c>
      <c r="D921" s="4">
        <v>35600</v>
      </c>
      <c r="E921" s="4">
        <v>20915</v>
      </c>
      <c r="F921" s="5">
        <f t="shared" si="117"/>
        <v>0.58750000000000002</v>
      </c>
      <c r="G921" t="s">
        <v>28</v>
      </c>
      <c r="H921">
        <v>225</v>
      </c>
      <c r="I921" s="4">
        <f t="shared" si="123"/>
        <v>92.955555555555549</v>
      </c>
      <c r="J921" t="s">
        <v>43</v>
      </c>
      <c r="K921" t="s">
        <v>44</v>
      </c>
      <c r="L921">
        <v>1507957200</v>
      </c>
      <c r="M921" s="9">
        <f t="shared" si="122"/>
        <v>43022.208333333328</v>
      </c>
      <c r="N921" s="14">
        <f t="shared" si="118"/>
        <v>10</v>
      </c>
      <c r="O921" s="14" t="s">
        <v>72</v>
      </c>
      <c r="P921" s="14">
        <f t="shared" si="119"/>
        <v>2017</v>
      </c>
      <c r="Q921">
        <v>1510725600</v>
      </c>
      <c r="R921" s="12">
        <f t="shared" si="124"/>
        <v>43054.25</v>
      </c>
      <c r="S921">
        <f t="shared" si="120"/>
        <v>11</v>
      </c>
      <c r="T921" t="s">
        <v>31</v>
      </c>
      <c r="U921">
        <f t="shared" si="121"/>
        <v>2017</v>
      </c>
      <c r="V921" t="b">
        <v>0</v>
      </c>
      <c r="W921" t="b">
        <v>1</v>
      </c>
      <c r="X921" t="s">
        <v>52</v>
      </c>
      <c r="Y921" t="str" cm="1">
        <f t="array" ref="Y921:Z921">_xlfn.TEXTSPLIT(X921, "/")</f>
        <v>theater</v>
      </c>
      <c r="Z921" t="str">
        <v>plays</v>
      </c>
    </row>
    <row r="922" spans="1:26" ht="15.6" x14ac:dyDescent="0.3">
      <c r="A922">
        <v>920</v>
      </c>
      <c r="B922" t="s">
        <v>1898</v>
      </c>
      <c r="C922" s="3" t="s">
        <v>1899</v>
      </c>
      <c r="D922" s="4">
        <v>5300</v>
      </c>
      <c r="E922" s="4">
        <v>9676</v>
      </c>
      <c r="F922" s="5">
        <f t="shared" si="117"/>
        <v>1.8256603773584905</v>
      </c>
      <c r="G922" t="s">
        <v>36</v>
      </c>
      <c r="H922">
        <v>255</v>
      </c>
      <c r="I922" s="4">
        <f t="shared" si="123"/>
        <v>37.945098039215686</v>
      </c>
      <c r="J922" t="s">
        <v>37</v>
      </c>
      <c r="K922" t="s">
        <v>38</v>
      </c>
      <c r="L922">
        <v>1549519200</v>
      </c>
      <c r="M922" s="9">
        <f t="shared" si="122"/>
        <v>43503.25</v>
      </c>
      <c r="N922" s="14">
        <f t="shared" si="118"/>
        <v>2</v>
      </c>
      <c r="O922" s="14" t="s">
        <v>91</v>
      </c>
      <c r="P922" s="14">
        <f t="shared" si="119"/>
        <v>2019</v>
      </c>
      <c r="Q922">
        <v>1551247200</v>
      </c>
      <c r="R922" s="12">
        <f t="shared" si="124"/>
        <v>43523.25</v>
      </c>
      <c r="S922">
        <f t="shared" si="120"/>
        <v>2</v>
      </c>
      <c r="T922" t="s">
        <v>91</v>
      </c>
      <c r="U922">
        <f t="shared" si="121"/>
        <v>2019</v>
      </c>
      <c r="V922" t="b">
        <v>1</v>
      </c>
      <c r="W922" t="b">
        <v>0</v>
      </c>
      <c r="X922" t="s">
        <v>95</v>
      </c>
      <c r="Y922" t="str" cm="1">
        <f t="array" ref="Y922:Z922">_xlfn.TEXTSPLIT(X922, "/")</f>
        <v>film &amp; video</v>
      </c>
      <c r="Z922" t="str">
        <v>animation</v>
      </c>
    </row>
    <row r="923" spans="1:26" ht="15.6" x14ac:dyDescent="0.3">
      <c r="A923">
        <v>921</v>
      </c>
      <c r="B923" t="s">
        <v>1900</v>
      </c>
      <c r="C923" s="3" t="s">
        <v>1901</v>
      </c>
      <c r="D923" s="4">
        <v>160400</v>
      </c>
      <c r="E923" s="4">
        <v>1210</v>
      </c>
      <c r="F923" s="5">
        <f t="shared" si="117"/>
        <v>7.5436408977556111E-3</v>
      </c>
      <c r="G923" t="s">
        <v>28</v>
      </c>
      <c r="H923">
        <v>38</v>
      </c>
      <c r="I923" s="4">
        <f t="shared" si="123"/>
        <v>31.842105263157894</v>
      </c>
      <c r="J923" t="s">
        <v>37</v>
      </c>
      <c r="K923" t="s">
        <v>38</v>
      </c>
      <c r="L923">
        <v>1329026400</v>
      </c>
      <c r="M923" s="9">
        <f t="shared" si="122"/>
        <v>40951.25</v>
      </c>
      <c r="N923" s="14">
        <f t="shared" si="118"/>
        <v>2</v>
      </c>
      <c r="O923" s="14" t="s">
        <v>91</v>
      </c>
      <c r="P923" s="14">
        <f t="shared" si="119"/>
        <v>2012</v>
      </c>
      <c r="Q923">
        <v>1330236000</v>
      </c>
      <c r="R923" s="12">
        <f t="shared" si="124"/>
        <v>40965.25</v>
      </c>
      <c r="S923">
        <f t="shared" si="120"/>
        <v>2</v>
      </c>
      <c r="T923" t="s">
        <v>91</v>
      </c>
      <c r="U923">
        <f t="shared" si="121"/>
        <v>2012</v>
      </c>
      <c r="V923" t="b">
        <v>0</v>
      </c>
      <c r="W923" t="b">
        <v>0</v>
      </c>
      <c r="X923" t="s">
        <v>45</v>
      </c>
      <c r="Y923" t="str" cm="1">
        <f t="array" ref="Y923:Z923">_xlfn.TEXTSPLIT(X923, "/")</f>
        <v>technology</v>
      </c>
      <c r="Z923" t="str">
        <v>web</v>
      </c>
    </row>
    <row r="924" spans="1:26" ht="15.6" x14ac:dyDescent="0.3">
      <c r="A924">
        <v>922</v>
      </c>
      <c r="B924" t="s">
        <v>1902</v>
      </c>
      <c r="C924" s="3" t="s">
        <v>1903</v>
      </c>
      <c r="D924" s="4">
        <v>51400</v>
      </c>
      <c r="E924" s="4">
        <v>90440</v>
      </c>
      <c r="F924" s="5">
        <f t="shared" si="117"/>
        <v>1.7595330739299611</v>
      </c>
      <c r="G924" t="s">
        <v>36</v>
      </c>
      <c r="H924">
        <v>2261</v>
      </c>
      <c r="I924" s="4">
        <f t="shared" si="123"/>
        <v>40</v>
      </c>
      <c r="J924" t="s">
        <v>37</v>
      </c>
      <c r="K924" t="s">
        <v>38</v>
      </c>
      <c r="L924">
        <v>1544335200</v>
      </c>
      <c r="M924" s="9">
        <f t="shared" si="122"/>
        <v>43443.25</v>
      </c>
      <c r="N924" s="14">
        <f t="shared" si="118"/>
        <v>12</v>
      </c>
      <c r="O924" s="14" t="s">
        <v>32</v>
      </c>
      <c r="P924" s="14">
        <f t="shared" si="119"/>
        <v>2018</v>
      </c>
      <c r="Q924">
        <v>1545112800</v>
      </c>
      <c r="R924" s="12">
        <f t="shared" si="124"/>
        <v>43452.25</v>
      </c>
      <c r="S924">
        <f t="shared" si="120"/>
        <v>12</v>
      </c>
      <c r="T924" t="s">
        <v>32</v>
      </c>
      <c r="U924">
        <f t="shared" si="121"/>
        <v>2018</v>
      </c>
      <c r="V924" t="b">
        <v>0</v>
      </c>
      <c r="W924" t="b">
        <v>1</v>
      </c>
      <c r="X924" t="s">
        <v>345</v>
      </c>
      <c r="Y924" t="str" cm="1">
        <f t="array" ref="Y924:Z924">_xlfn.TEXTSPLIT(X924, "/")</f>
        <v>music</v>
      </c>
      <c r="Z924" t="str">
        <v>world music</v>
      </c>
    </row>
    <row r="925" spans="1:26" ht="15.6" x14ac:dyDescent="0.3">
      <c r="A925">
        <v>923</v>
      </c>
      <c r="B925" t="s">
        <v>1904</v>
      </c>
      <c r="C925" s="3" t="s">
        <v>1905</v>
      </c>
      <c r="D925" s="4">
        <v>1700</v>
      </c>
      <c r="E925" s="4">
        <v>4044</v>
      </c>
      <c r="F925" s="5">
        <f t="shared" si="117"/>
        <v>2.3788235294117648</v>
      </c>
      <c r="G925" t="s">
        <v>36</v>
      </c>
      <c r="H925">
        <v>40</v>
      </c>
      <c r="I925" s="4">
        <f t="shared" si="123"/>
        <v>101.1</v>
      </c>
      <c r="J925" t="s">
        <v>37</v>
      </c>
      <c r="K925" t="s">
        <v>38</v>
      </c>
      <c r="L925">
        <v>1279083600</v>
      </c>
      <c r="M925" s="9">
        <f t="shared" si="122"/>
        <v>40373.208333333336</v>
      </c>
      <c r="N925" s="14">
        <f t="shared" si="118"/>
        <v>7</v>
      </c>
      <c r="O925" s="14" t="s">
        <v>103</v>
      </c>
      <c r="P925" s="14">
        <f t="shared" si="119"/>
        <v>2010</v>
      </c>
      <c r="Q925">
        <v>1279170000</v>
      </c>
      <c r="R925" s="12">
        <f t="shared" si="124"/>
        <v>40374.208333333336</v>
      </c>
      <c r="S925">
        <f t="shared" si="120"/>
        <v>7</v>
      </c>
      <c r="T925" t="s">
        <v>103</v>
      </c>
      <c r="U925">
        <f t="shared" si="121"/>
        <v>2010</v>
      </c>
      <c r="V925" t="b">
        <v>0</v>
      </c>
      <c r="W925" t="b">
        <v>0</v>
      </c>
      <c r="X925" t="s">
        <v>52</v>
      </c>
      <c r="Y925" t="str" cm="1">
        <f t="array" ref="Y925:Z925">_xlfn.TEXTSPLIT(X925, "/")</f>
        <v>theater</v>
      </c>
      <c r="Z925" t="str">
        <v>plays</v>
      </c>
    </row>
    <row r="926" spans="1:26" ht="15.6" x14ac:dyDescent="0.3">
      <c r="A926">
        <v>924</v>
      </c>
      <c r="B926" t="s">
        <v>1906</v>
      </c>
      <c r="C926" s="3" t="s">
        <v>1907</v>
      </c>
      <c r="D926" s="4">
        <v>39400</v>
      </c>
      <c r="E926" s="4">
        <v>192292</v>
      </c>
      <c r="F926" s="5">
        <f t="shared" ref="F926:F989" si="125">E926/D926</f>
        <v>4.8805076142131982</v>
      </c>
      <c r="G926" t="s">
        <v>36</v>
      </c>
      <c r="H926">
        <v>2289</v>
      </c>
      <c r="I926" s="4">
        <f t="shared" si="123"/>
        <v>84.006989951944078</v>
      </c>
      <c r="J926" t="s">
        <v>133</v>
      </c>
      <c r="K926" t="s">
        <v>134</v>
      </c>
      <c r="L926">
        <v>1572498000</v>
      </c>
      <c r="M926" s="9">
        <f t="shared" si="122"/>
        <v>43769.208333333328</v>
      </c>
      <c r="N926" s="14">
        <f t="shared" si="118"/>
        <v>10</v>
      </c>
      <c r="O926" s="14" t="s">
        <v>72</v>
      </c>
      <c r="P926" s="14">
        <f t="shared" si="119"/>
        <v>2019</v>
      </c>
      <c r="Q926">
        <v>1573452000</v>
      </c>
      <c r="R926" s="12">
        <f t="shared" si="124"/>
        <v>43780.25</v>
      </c>
      <c r="S926">
        <f t="shared" si="120"/>
        <v>11</v>
      </c>
      <c r="T926" t="s">
        <v>31</v>
      </c>
      <c r="U926">
        <f t="shared" si="121"/>
        <v>2019</v>
      </c>
      <c r="V926" t="b">
        <v>0</v>
      </c>
      <c r="W926" t="b">
        <v>0</v>
      </c>
      <c r="X926" t="s">
        <v>52</v>
      </c>
      <c r="Y926" t="str" cm="1">
        <f t="array" ref="Y926:Z926">_xlfn.TEXTSPLIT(X926, "/")</f>
        <v>theater</v>
      </c>
      <c r="Z926" t="str">
        <v>plays</v>
      </c>
    </row>
    <row r="927" spans="1:26" ht="31.2" x14ac:dyDescent="0.3">
      <c r="A927">
        <v>925</v>
      </c>
      <c r="B927" t="s">
        <v>1908</v>
      </c>
      <c r="C927" s="3" t="s">
        <v>1909</v>
      </c>
      <c r="D927" s="4">
        <v>3000</v>
      </c>
      <c r="E927" s="4">
        <v>6722</v>
      </c>
      <c r="F927" s="5">
        <f t="shared" si="125"/>
        <v>2.2406666666666668</v>
      </c>
      <c r="G927" t="s">
        <v>36</v>
      </c>
      <c r="H927">
        <v>65</v>
      </c>
      <c r="I927" s="4">
        <f t="shared" si="123"/>
        <v>103.41538461538461</v>
      </c>
      <c r="J927" t="s">
        <v>37</v>
      </c>
      <c r="K927" t="s">
        <v>38</v>
      </c>
      <c r="L927">
        <v>1506056400</v>
      </c>
      <c r="M927" s="9">
        <f t="shared" si="122"/>
        <v>43000.208333333328</v>
      </c>
      <c r="N927" s="14">
        <f t="shared" si="118"/>
        <v>9</v>
      </c>
      <c r="O927" s="14" t="s">
        <v>48</v>
      </c>
      <c r="P927" s="14">
        <f t="shared" si="119"/>
        <v>2017</v>
      </c>
      <c r="Q927">
        <v>1507093200</v>
      </c>
      <c r="R927" s="12">
        <f t="shared" si="124"/>
        <v>43012.208333333328</v>
      </c>
      <c r="S927">
        <f t="shared" si="120"/>
        <v>10</v>
      </c>
      <c r="T927" t="s">
        <v>72</v>
      </c>
      <c r="U927">
        <f t="shared" si="121"/>
        <v>2017</v>
      </c>
      <c r="V927" t="b">
        <v>0</v>
      </c>
      <c r="W927" t="b">
        <v>0</v>
      </c>
      <c r="X927" t="s">
        <v>52</v>
      </c>
      <c r="Y927" t="str" cm="1">
        <f t="array" ref="Y927:Z927">_xlfn.TEXTSPLIT(X927, "/")</f>
        <v>theater</v>
      </c>
      <c r="Z927" t="str">
        <v>plays</v>
      </c>
    </row>
    <row r="928" spans="1:26" ht="15.6" x14ac:dyDescent="0.3">
      <c r="A928">
        <v>926</v>
      </c>
      <c r="B928" t="s">
        <v>1910</v>
      </c>
      <c r="C928" s="3" t="s">
        <v>1911</v>
      </c>
      <c r="D928" s="4">
        <v>8700</v>
      </c>
      <c r="E928" s="4">
        <v>1577</v>
      </c>
      <c r="F928" s="5">
        <f t="shared" si="125"/>
        <v>0.18126436781609195</v>
      </c>
      <c r="G928" t="s">
        <v>28</v>
      </c>
      <c r="H928">
        <v>15</v>
      </c>
      <c r="I928" s="4">
        <f t="shared" si="123"/>
        <v>105.13333333333334</v>
      </c>
      <c r="J928" t="s">
        <v>37</v>
      </c>
      <c r="K928" t="s">
        <v>38</v>
      </c>
      <c r="L928">
        <v>1463029200</v>
      </c>
      <c r="M928" s="9">
        <f t="shared" si="122"/>
        <v>42502.208333333328</v>
      </c>
      <c r="N928" s="14">
        <f t="shared" si="118"/>
        <v>5</v>
      </c>
      <c r="O928" s="14" t="s">
        <v>114</v>
      </c>
      <c r="P928" s="14">
        <f t="shared" si="119"/>
        <v>2016</v>
      </c>
      <c r="Q928">
        <v>1463374800</v>
      </c>
      <c r="R928" s="12">
        <f t="shared" si="124"/>
        <v>42506.208333333328</v>
      </c>
      <c r="S928">
        <f t="shared" si="120"/>
        <v>5</v>
      </c>
      <c r="T928" t="s">
        <v>114</v>
      </c>
      <c r="U928">
        <f t="shared" si="121"/>
        <v>2016</v>
      </c>
      <c r="V928" t="b">
        <v>0</v>
      </c>
      <c r="W928" t="b">
        <v>0</v>
      </c>
      <c r="X928" t="s">
        <v>33</v>
      </c>
      <c r="Y928" t="str" cm="1">
        <f t="array" ref="Y928:Z928">_xlfn.TEXTSPLIT(X928, "/")</f>
        <v>food</v>
      </c>
      <c r="Z928" t="str">
        <v>food trucks</v>
      </c>
    </row>
    <row r="929" spans="1:26" ht="15.6" x14ac:dyDescent="0.3">
      <c r="A929">
        <v>927</v>
      </c>
      <c r="B929" t="s">
        <v>1912</v>
      </c>
      <c r="C929" s="3" t="s">
        <v>1913</v>
      </c>
      <c r="D929" s="4">
        <v>7200</v>
      </c>
      <c r="E929" s="4">
        <v>3301</v>
      </c>
      <c r="F929" s="5">
        <f t="shared" si="125"/>
        <v>0.45847222222222223</v>
      </c>
      <c r="G929" t="s">
        <v>28</v>
      </c>
      <c r="H929">
        <v>37</v>
      </c>
      <c r="I929" s="4">
        <f t="shared" si="123"/>
        <v>89.21621621621621</v>
      </c>
      <c r="J929" t="s">
        <v>37</v>
      </c>
      <c r="K929" t="s">
        <v>38</v>
      </c>
      <c r="L929">
        <v>1342069200</v>
      </c>
      <c r="M929" s="9">
        <f t="shared" si="122"/>
        <v>41102.208333333336</v>
      </c>
      <c r="N929" s="14">
        <f t="shared" si="118"/>
        <v>7</v>
      </c>
      <c r="O929" s="14" t="s">
        <v>103</v>
      </c>
      <c r="P929" s="14">
        <f t="shared" si="119"/>
        <v>2012</v>
      </c>
      <c r="Q929">
        <v>1344574800</v>
      </c>
      <c r="R929" s="12">
        <f t="shared" si="124"/>
        <v>41131.208333333336</v>
      </c>
      <c r="S929">
        <f t="shared" si="120"/>
        <v>8</v>
      </c>
      <c r="T929" t="s">
        <v>39</v>
      </c>
      <c r="U929">
        <f t="shared" si="121"/>
        <v>2012</v>
      </c>
      <c r="V929" t="b">
        <v>0</v>
      </c>
      <c r="W929" t="b">
        <v>0</v>
      </c>
      <c r="X929" t="s">
        <v>52</v>
      </c>
      <c r="Y929" t="str" cm="1">
        <f t="array" ref="Y929:Z929">_xlfn.TEXTSPLIT(X929, "/")</f>
        <v>theater</v>
      </c>
      <c r="Z929" t="str">
        <v>plays</v>
      </c>
    </row>
    <row r="930" spans="1:26" ht="15.6" x14ac:dyDescent="0.3">
      <c r="A930">
        <v>928</v>
      </c>
      <c r="B930" t="s">
        <v>1914</v>
      </c>
      <c r="C930" s="3" t="s">
        <v>1915</v>
      </c>
      <c r="D930" s="4">
        <v>167400</v>
      </c>
      <c r="E930" s="4">
        <v>196386</v>
      </c>
      <c r="F930" s="5">
        <f t="shared" si="125"/>
        <v>1.1731541218637993</v>
      </c>
      <c r="G930" t="s">
        <v>36</v>
      </c>
      <c r="H930">
        <v>3777</v>
      </c>
      <c r="I930" s="4">
        <f t="shared" si="123"/>
        <v>51.995234312946785</v>
      </c>
      <c r="J930" t="s">
        <v>133</v>
      </c>
      <c r="K930" t="s">
        <v>134</v>
      </c>
      <c r="L930">
        <v>1388296800</v>
      </c>
      <c r="M930" s="9">
        <f t="shared" si="122"/>
        <v>41637.25</v>
      </c>
      <c r="N930" s="14">
        <f t="shared" si="118"/>
        <v>12</v>
      </c>
      <c r="O930" s="14" t="s">
        <v>32</v>
      </c>
      <c r="P930" s="14">
        <f t="shared" si="119"/>
        <v>2013</v>
      </c>
      <c r="Q930">
        <v>1389074400</v>
      </c>
      <c r="R930" s="12">
        <f t="shared" si="124"/>
        <v>41646.25</v>
      </c>
      <c r="S930">
        <f t="shared" si="120"/>
        <v>1</v>
      </c>
      <c r="T930" t="s">
        <v>51</v>
      </c>
      <c r="U930">
        <f t="shared" si="121"/>
        <v>2014</v>
      </c>
      <c r="V930" t="b">
        <v>0</v>
      </c>
      <c r="W930" t="b">
        <v>0</v>
      </c>
      <c r="X930" t="s">
        <v>45</v>
      </c>
      <c r="Y930" t="str" cm="1">
        <f t="array" ref="Y930:Z930">_xlfn.TEXTSPLIT(X930, "/")</f>
        <v>technology</v>
      </c>
      <c r="Z930" t="str">
        <v>web</v>
      </c>
    </row>
    <row r="931" spans="1:26" ht="15.6" x14ac:dyDescent="0.3">
      <c r="A931">
        <v>929</v>
      </c>
      <c r="B931" t="s">
        <v>1916</v>
      </c>
      <c r="C931" s="3" t="s">
        <v>1917</v>
      </c>
      <c r="D931" s="4">
        <v>5500</v>
      </c>
      <c r="E931" s="4">
        <v>11952</v>
      </c>
      <c r="F931" s="5">
        <f t="shared" si="125"/>
        <v>2.173090909090909</v>
      </c>
      <c r="G931" t="s">
        <v>36</v>
      </c>
      <c r="H931">
        <v>184</v>
      </c>
      <c r="I931" s="4">
        <f t="shared" si="123"/>
        <v>64.956521739130437</v>
      </c>
      <c r="J931" t="s">
        <v>59</v>
      </c>
      <c r="K931" t="s">
        <v>60</v>
      </c>
      <c r="L931">
        <v>1493787600</v>
      </c>
      <c r="M931" s="9">
        <f t="shared" si="122"/>
        <v>42858.208333333328</v>
      </c>
      <c r="N931" s="14">
        <f t="shared" si="118"/>
        <v>5</v>
      </c>
      <c r="O931" s="14" t="s">
        <v>114</v>
      </c>
      <c r="P931" s="14">
        <f t="shared" si="119"/>
        <v>2017</v>
      </c>
      <c r="Q931">
        <v>1494997200</v>
      </c>
      <c r="R931" s="12">
        <f t="shared" si="124"/>
        <v>42872.208333333328</v>
      </c>
      <c r="S931">
        <f t="shared" si="120"/>
        <v>5</v>
      </c>
      <c r="T931" t="s">
        <v>114</v>
      </c>
      <c r="U931">
        <f t="shared" si="121"/>
        <v>2017</v>
      </c>
      <c r="V931" t="b">
        <v>0</v>
      </c>
      <c r="W931" t="b">
        <v>0</v>
      </c>
      <c r="X931" t="s">
        <v>52</v>
      </c>
      <c r="Y931" t="str" cm="1">
        <f t="array" ref="Y931:Z931">_xlfn.TEXTSPLIT(X931, "/")</f>
        <v>theater</v>
      </c>
      <c r="Z931" t="str">
        <v>plays</v>
      </c>
    </row>
    <row r="932" spans="1:26" ht="15.6" x14ac:dyDescent="0.3">
      <c r="A932">
        <v>930</v>
      </c>
      <c r="B932" t="s">
        <v>1918</v>
      </c>
      <c r="C932" s="3" t="s">
        <v>1919</v>
      </c>
      <c r="D932" s="4">
        <v>3500</v>
      </c>
      <c r="E932" s="4">
        <v>3930</v>
      </c>
      <c r="F932" s="5">
        <f t="shared" si="125"/>
        <v>1.1228571428571428</v>
      </c>
      <c r="G932" t="s">
        <v>36</v>
      </c>
      <c r="H932">
        <v>85</v>
      </c>
      <c r="I932" s="4">
        <f t="shared" si="123"/>
        <v>46.235294117647058</v>
      </c>
      <c r="J932" t="s">
        <v>37</v>
      </c>
      <c r="K932" t="s">
        <v>38</v>
      </c>
      <c r="L932">
        <v>1424844000</v>
      </c>
      <c r="M932" s="9">
        <f t="shared" si="122"/>
        <v>42060.25</v>
      </c>
      <c r="N932" s="14">
        <f t="shared" si="118"/>
        <v>2</v>
      </c>
      <c r="O932" s="14" t="s">
        <v>91</v>
      </c>
      <c r="P932" s="14">
        <f t="shared" si="119"/>
        <v>2015</v>
      </c>
      <c r="Q932">
        <v>1425448800</v>
      </c>
      <c r="R932" s="12">
        <f t="shared" si="124"/>
        <v>42067.25</v>
      </c>
      <c r="S932">
        <f t="shared" si="120"/>
        <v>3</v>
      </c>
      <c r="T932" t="s">
        <v>84</v>
      </c>
      <c r="U932">
        <f t="shared" si="121"/>
        <v>2015</v>
      </c>
      <c r="V932" t="b">
        <v>0</v>
      </c>
      <c r="W932" t="b">
        <v>1</v>
      </c>
      <c r="X932" t="s">
        <v>52</v>
      </c>
      <c r="Y932" t="str" cm="1">
        <f t="array" ref="Y932:Z932">_xlfn.TEXTSPLIT(X932, "/")</f>
        <v>theater</v>
      </c>
      <c r="Z932" t="str">
        <v>plays</v>
      </c>
    </row>
    <row r="933" spans="1:26" ht="15.6" x14ac:dyDescent="0.3">
      <c r="A933">
        <v>931</v>
      </c>
      <c r="B933" t="s">
        <v>1920</v>
      </c>
      <c r="C933" s="3" t="s">
        <v>1921</v>
      </c>
      <c r="D933" s="4">
        <v>7900</v>
      </c>
      <c r="E933" s="4">
        <v>5729</v>
      </c>
      <c r="F933" s="5">
        <f t="shared" si="125"/>
        <v>0.72518987341772156</v>
      </c>
      <c r="G933" t="s">
        <v>28</v>
      </c>
      <c r="H933">
        <v>112</v>
      </c>
      <c r="I933" s="4">
        <f t="shared" si="123"/>
        <v>51.151785714285715</v>
      </c>
      <c r="J933" t="s">
        <v>37</v>
      </c>
      <c r="K933" t="s">
        <v>38</v>
      </c>
      <c r="L933">
        <v>1403931600</v>
      </c>
      <c r="M933" s="9">
        <f t="shared" si="122"/>
        <v>41818.208333333336</v>
      </c>
      <c r="N933" s="14">
        <f t="shared" si="118"/>
        <v>6</v>
      </c>
      <c r="O933" s="14" t="s">
        <v>80</v>
      </c>
      <c r="P933" s="14">
        <f t="shared" si="119"/>
        <v>2014</v>
      </c>
      <c r="Q933">
        <v>1404104400</v>
      </c>
      <c r="R933" s="12">
        <f t="shared" si="124"/>
        <v>41820.208333333336</v>
      </c>
      <c r="S933">
        <f t="shared" si="120"/>
        <v>6</v>
      </c>
      <c r="T933" t="s">
        <v>80</v>
      </c>
      <c r="U933">
        <f t="shared" si="121"/>
        <v>2014</v>
      </c>
      <c r="V933" t="b">
        <v>0</v>
      </c>
      <c r="W933" t="b">
        <v>1</v>
      </c>
      <c r="X933" t="s">
        <v>52</v>
      </c>
      <c r="Y933" t="str" cm="1">
        <f t="array" ref="Y933:Z933">_xlfn.TEXTSPLIT(X933, "/")</f>
        <v>theater</v>
      </c>
      <c r="Z933" t="str">
        <v>plays</v>
      </c>
    </row>
    <row r="934" spans="1:26" ht="15.6" x14ac:dyDescent="0.3">
      <c r="A934">
        <v>932</v>
      </c>
      <c r="B934" t="s">
        <v>1922</v>
      </c>
      <c r="C934" s="3" t="s">
        <v>1923</v>
      </c>
      <c r="D934" s="4">
        <v>2300</v>
      </c>
      <c r="E934" s="4">
        <v>4883</v>
      </c>
      <c r="F934" s="5">
        <f t="shared" si="125"/>
        <v>2.1230434782608696</v>
      </c>
      <c r="G934" t="s">
        <v>36</v>
      </c>
      <c r="H934">
        <v>144</v>
      </c>
      <c r="I934" s="4">
        <f t="shared" si="123"/>
        <v>33.909722222222221</v>
      </c>
      <c r="J934" t="s">
        <v>37</v>
      </c>
      <c r="K934" t="s">
        <v>38</v>
      </c>
      <c r="L934">
        <v>1394514000</v>
      </c>
      <c r="M934" s="9">
        <f t="shared" si="122"/>
        <v>41709.208333333336</v>
      </c>
      <c r="N934" s="14">
        <f t="shared" si="118"/>
        <v>3</v>
      </c>
      <c r="O934" s="14" t="s">
        <v>84</v>
      </c>
      <c r="P934" s="14">
        <f t="shared" si="119"/>
        <v>2014</v>
      </c>
      <c r="Q934">
        <v>1394773200</v>
      </c>
      <c r="R934" s="12">
        <f t="shared" si="124"/>
        <v>41712.208333333336</v>
      </c>
      <c r="S934">
        <f t="shared" si="120"/>
        <v>3</v>
      </c>
      <c r="T934" t="s">
        <v>84</v>
      </c>
      <c r="U934">
        <f t="shared" si="121"/>
        <v>2014</v>
      </c>
      <c r="V934" t="b">
        <v>0</v>
      </c>
      <c r="W934" t="b">
        <v>0</v>
      </c>
      <c r="X934" t="s">
        <v>40</v>
      </c>
      <c r="Y934" t="str" cm="1">
        <f t="array" ref="Y934:Z934">_xlfn.TEXTSPLIT(X934, "/")</f>
        <v>music</v>
      </c>
      <c r="Z934" t="str">
        <v>rock</v>
      </c>
    </row>
    <row r="935" spans="1:26" ht="15.6" x14ac:dyDescent="0.3">
      <c r="A935">
        <v>933</v>
      </c>
      <c r="B935" t="s">
        <v>1924</v>
      </c>
      <c r="C935" s="3" t="s">
        <v>1925</v>
      </c>
      <c r="D935" s="4">
        <v>73000</v>
      </c>
      <c r="E935" s="4">
        <v>175015</v>
      </c>
      <c r="F935" s="5">
        <f t="shared" si="125"/>
        <v>2.3974657534246577</v>
      </c>
      <c r="G935" t="s">
        <v>36</v>
      </c>
      <c r="H935">
        <v>1902</v>
      </c>
      <c r="I935" s="4">
        <f t="shared" si="123"/>
        <v>92.016298633017882</v>
      </c>
      <c r="J935" t="s">
        <v>37</v>
      </c>
      <c r="K935" t="s">
        <v>38</v>
      </c>
      <c r="L935">
        <v>1365397200</v>
      </c>
      <c r="M935" s="9">
        <f t="shared" si="122"/>
        <v>41372.208333333336</v>
      </c>
      <c r="N935" s="14">
        <f t="shared" si="118"/>
        <v>4</v>
      </c>
      <c r="O935" s="14" t="s">
        <v>85</v>
      </c>
      <c r="P935" s="14">
        <f t="shared" si="119"/>
        <v>2013</v>
      </c>
      <c r="Q935">
        <v>1366520400</v>
      </c>
      <c r="R935" s="12">
        <f t="shared" si="124"/>
        <v>41385.208333333336</v>
      </c>
      <c r="S935">
        <f t="shared" si="120"/>
        <v>4</v>
      </c>
      <c r="T935" t="s">
        <v>85</v>
      </c>
      <c r="U935">
        <f t="shared" si="121"/>
        <v>2013</v>
      </c>
      <c r="V935" t="b">
        <v>0</v>
      </c>
      <c r="W935" t="b">
        <v>0</v>
      </c>
      <c r="X935" t="s">
        <v>52</v>
      </c>
      <c r="Y935" t="str" cm="1">
        <f t="array" ref="Y935:Z935">_xlfn.TEXTSPLIT(X935, "/")</f>
        <v>theater</v>
      </c>
      <c r="Z935" t="str">
        <v>plays</v>
      </c>
    </row>
    <row r="936" spans="1:26" ht="15.6" x14ac:dyDescent="0.3">
      <c r="A936">
        <v>934</v>
      </c>
      <c r="B936" t="s">
        <v>1926</v>
      </c>
      <c r="C936" s="3" t="s">
        <v>1927</v>
      </c>
      <c r="D936" s="4">
        <v>6200</v>
      </c>
      <c r="E936" s="4">
        <v>11280</v>
      </c>
      <c r="F936" s="5">
        <f t="shared" si="125"/>
        <v>1.8193548387096774</v>
      </c>
      <c r="G936" t="s">
        <v>36</v>
      </c>
      <c r="H936">
        <v>105</v>
      </c>
      <c r="I936" s="4">
        <f t="shared" si="123"/>
        <v>107.42857142857143</v>
      </c>
      <c r="J936" t="s">
        <v>37</v>
      </c>
      <c r="K936" t="s">
        <v>38</v>
      </c>
      <c r="L936">
        <v>1456120800</v>
      </c>
      <c r="M936" s="9">
        <f t="shared" si="122"/>
        <v>42422.25</v>
      </c>
      <c r="N936" s="14">
        <f t="shared" si="118"/>
        <v>2</v>
      </c>
      <c r="O936" s="14" t="s">
        <v>91</v>
      </c>
      <c r="P936" s="14">
        <f t="shared" si="119"/>
        <v>2016</v>
      </c>
      <c r="Q936">
        <v>1456639200</v>
      </c>
      <c r="R936" s="12">
        <f t="shared" si="124"/>
        <v>42428.25</v>
      </c>
      <c r="S936">
        <f t="shared" si="120"/>
        <v>2</v>
      </c>
      <c r="T936" t="s">
        <v>91</v>
      </c>
      <c r="U936">
        <f t="shared" si="121"/>
        <v>2016</v>
      </c>
      <c r="V936" t="b">
        <v>0</v>
      </c>
      <c r="W936" t="b">
        <v>0</v>
      </c>
      <c r="X936" t="s">
        <v>52</v>
      </c>
      <c r="Y936" t="str" cm="1">
        <f t="array" ref="Y936:Z936">_xlfn.TEXTSPLIT(X936, "/")</f>
        <v>theater</v>
      </c>
      <c r="Z936" t="str">
        <v>plays</v>
      </c>
    </row>
    <row r="937" spans="1:26" ht="31.2" x14ac:dyDescent="0.3">
      <c r="A937">
        <v>935</v>
      </c>
      <c r="B937" t="s">
        <v>1928</v>
      </c>
      <c r="C937" s="3" t="s">
        <v>1929</v>
      </c>
      <c r="D937" s="4">
        <v>6100</v>
      </c>
      <c r="E937" s="4">
        <v>10012</v>
      </c>
      <c r="F937" s="5">
        <f t="shared" si="125"/>
        <v>1.6413114754098361</v>
      </c>
      <c r="G937" t="s">
        <v>36</v>
      </c>
      <c r="H937">
        <v>132</v>
      </c>
      <c r="I937" s="4">
        <f t="shared" si="123"/>
        <v>75.848484848484844</v>
      </c>
      <c r="J937" t="s">
        <v>37</v>
      </c>
      <c r="K937" t="s">
        <v>38</v>
      </c>
      <c r="L937">
        <v>1437714000</v>
      </c>
      <c r="M937" s="9">
        <f t="shared" si="122"/>
        <v>42209.208333333328</v>
      </c>
      <c r="N937" s="14">
        <f t="shared" si="118"/>
        <v>7</v>
      </c>
      <c r="O937" s="14" t="s">
        <v>103</v>
      </c>
      <c r="P937" s="14">
        <f t="shared" si="119"/>
        <v>2015</v>
      </c>
      <c r="Q937">
        <v>1438318800</v>
      </c>
      <c r="R937" s="12">
        <f t="shared" si="124"/>
        <v>42216.208333333328</v>
      </c>
      <c r="S937">
        <f t="shared" si="120"/>
        <v>7</v>
      </c>
      <c r="T937" t="s">
        <v>103</v>
      </c>
      <c r="U937">
        <f t="shared" si="121"/>
        <v>2015</v>
      </c>
      <c r="V937" t="b">
        <v>0</v>
      </c>
      <c r="W937" t="b">
        <v>0</v>
      </c>
      <c r="X937" t="s">
        <v>52</v>
      </c>
      <c r="Y937" t="str" cm="1">
        <f t="array" ref="Y937:Z937">_xlfn.TEXTSPLIT(X937, "/")</f>
        <v>theater</v>
      </c>
      <c r="Z937" t="str">
        <v>plays</v>
      </c>
    </row>
    <row r="938" spans="1:26" ht="15.6" x14ac:dyDescent="0.3">
      <c r="A938">
        <v>936</v>
      </c>
      <c r="B938" t="s">
        <v>1272</v>
      </c>
      <c r="C938" s="3" t="s">
        <v>1930</v>
      </c>
      <c r="D938" s="4">
        <v>103200</v>
      </c>
      <c r="E938" s="4">
        <v>1690</v>
      </c>
      <c r="F938" s="5">
        <f t="shared" si="125"/>
        <v>1.6375968992248063E-2</v>
      </c>
      <c r="G938" t="s">
        <v>28</v>
      </c>
      <c r="H938">
        <v>21</v>
      </c>
      <c r="I938" s="4">
        <f t="shared" si="123"/>
        <v>80.476190476190482</v>
      </c>
      <c r="J938" t="s">
        <v>37</v>
      </c>
      <c r="K938" t="s">
        <v>38</v>
      </c>
      <c r="L938">
        <v>1563771600</v>
      </c>
      <c r="M938" s="9">
        <f t="shared" si="122"/>
        <v>43668.208333333328</v>
      </c>
      <c r="N938" s="14">
        <f t="shared" si="118"/>
        <v>7</v>
      </c>
      <c r="O938" s="14" t="s">
        <v>103</v>
      </c>
      <c r="P938" s="14">
        <f t="shared" si="119"/>
        <v>2019</v>
      </c>
      <c r="Q938">
        <v>1564030800</v>
      </c>
      <c r="R938" s="12">
        <f t="shared" si="124"/>
        <v>43671.208333333328</v>
      </c>
      <c r="S938">
        <f t="shared" si="120"/>
        <v>7</v>
      </c>
      <c r="T938" t="s">
        <v>103</v>
      </c>
      <c r="U938">
        <f t="shared" si="121"/>
        <v>2019</v>
      </c>
      <c r="V938" t="b">
        <v>1</v>
      </c>
      <c r="W938" t="b">
        <v>0</v>
      </c>
      <c r="X938" t="s">
        <v>52</v>
      </c>
      <c r="Y938" t="str" cm="1">
        <f t="array" ref="Y938:Z938">_xlfn.TEXTSPLIT(X938, "/")</f>
        <v>theater</v>
      </c>
      <c r="Z938" t="str">
        <v>plays</v>
      </c>
    </row>
    <row r="939" spans="1:26" ht="15.6" x14ac:dyDescent="0.3">
      <c r="A939">
        <v>937</v>
      </c>
      <c r="B939" t="s">
        <v>1931</v>
      </c>
      <c r="C939" s="3" t="s">
        <v>1932</v>
      </c>
      <c r="D939" s="4">
        <v>171000</v>
      </c>
      <c r="E939" s="4">
        <v>84891</v>
      </c>
      <c r="F939" s="5">
        <f t="shared" si="125"/>
        <v>0.49643859649122807</v>
      </c>
      <c r="G939" t="s">
        <v>98</v>
      </c>
      <c r="H939">
        <v>976</v>
      </c>
      <c r="I939" s="4">
        <f t="shared" si="123"/>
        <v>86.978483606557376</v>
      </c>
      <c r="J939" t="s">
        <v>37</v>
      </c>
      <c r="K939" t="s">
        <v>38</v>
      </c>
      <c r="L939">
        <v>1448517600</v>
      </c>
      <c r="M939" s="9">
        <f t="shared" si="122"/>
        <v>42334.25</v>
      </c>
      <c r="N939" s="14">
        <f t="shared" si="118"/>
        <v>11</v>
      </c>
      <c r="O939" s="14" t="s">
        <v>31</v>
      </c>
      <c r="P939" s="14">
        <f t="shared" si="119"/>
        <v>2015</v>
      </c>
      <c r="Q939">
        <v>1449295200</v>
      </c>
      <c r="R939" s="12">
        <f t="shared" si="124"/>
        <v>42343.25</v>
      </c>
      <c r="S939">
        <f t="shared" si="120"/>
        <v>12</v>
      </c>
      <c r="T939" t="s">
        <v>32</v>
      </c>
      <c r="U939">
        <f t="shared" si="121"/>
        <v>2015</v>
      </c>
      <c r="V939" t="b">
        <v>0</v>
      </c>
      <c r="W939" t="b">
        <v>0</v>
      </c>
      <c r="X939" t="s">
        <v>61</v>
      </c>
      <c r="Y939" t="str" cm="1">
        <f t="array" ref="Y939:Z939">_xlfn.TEXTSPLIT(X939, "/")</f>
        <v>film &amp; video</v>
      </c>
      <c r="Z939" t="str">
        <v>documentary</v>
      </c>
    </row>
    <row r="940" spans="1:26" ht="15.6" x14ac:dyDescent="0.3">
      <c r="A940">
        <v>938</v>
      </c>
      <c r="B940" t="s">
        <v>1933</v>
      </c>
      <c r="C940" s="3" t="s">
        <v>1934</v>
      </c>
      <c r="D940" s="4">
        <v>9200</v>
      </c>
      <c r="E940" s="4">
        <v>10093</v>
      </c>
      <c r="F940" s="5">
        <f t="shared" si="125"/>
        <v>1.0970652173913042</v>
      </c>
      <c r="G940" t="s">
        <v>36</v>
      </c>
      <c r="H940">
        <v>96</v>
      </c>
      <c r="I940" s="4">
        <f t="shared" si="123"/>
        <v>105.13541666666667</v>
      </c>
      <c r="J940" t="s">
        <v>37</v>
      </c>
      <c r="K940" t="s">
        <v>38</v>
      </c>
      <c r="L940">
        <v>1528779600</v>
      </c>
      <c r="M940" s="9">
        <f t="shared" si="122"/>
        <v>43263.208333333328</v>
      </c>
      <c r="N940" s="14">
        <f t="shared" si="118"/>
        <v>6</v>
      </c>
      <c r="O940" s="14" t="s">
        <v>80</v>
      </c>
      <c r="P940" s="14">
        <f t="shared" si="119"/>
        <v>2018</v>
      </c>
      <c r="Q940">
        <v>1531890000</v>
      </c>
      <c r="R940" s="12">
        <f t="shared" si="124"/>
        <v>43299.208333333328</v>
      </c>
      <c r="S940">
        <f t="shared" si="120"/>
        <v>7</v>
      </c>
      <c r="T940" t="s">
        <v>103</v>
      </c>
      <c r="U940">
        <f t="shared" si="121"/>
        <v>2018</v>
      </c>
      <c r="V940" t="b">
        <v>0</v>
      </c>
      <c r="W940" t="b">
        <v>1</v>
      </c>
      <c r="X940" t="s">
        <v>145</v>
      </c>
      <c r="Y940" t="str" cm="1">
        <f t="array" ref="Y940:Z940">_xlfn.TEXTSPLIT(X940, "/")</f>
        <v>publishing</v>
      </c>
      <c r="Z940" t="str">
        <v>fiction</v>
      </c>
    </row>
    <row r="941" spans="1:26" ht="31.2" x14ac:dyDescent="0.3">
      <c r="A941">
        <v>939</v>
      </c>
      <c r="B941" t="s">
        <v>1935</v>
      </c>
      <c r="C941" s="3" t="s">
        <v>1936</v>
      </c>
      <c r="D941" s="4">
        <v>7800</v>
      </c>
      <c r="E941" s="4">
        <v>3839</v>
      </c>
      <c r="F941" s="5">
        <f t="shared" si="125"/>
        <v>0.49217948717948717</v>
      </c>
      <c r="G941" t="s">
        <v>28</v>
      </c>
      <c r="H941">
        <v>67</v>
      </c>
      <c r="I941" s="4">
        <f t="shared" si="123"/>
        <v>57.298507462686565</v>
      </c>
      <c r="J941" t="s">
        <v>37</v>
      </c>
      <c r="K941" t="s">
        <v>38</v>
      </c>
      <c r="L941">
        <v>1304744400</v>
      </c>
      <c r="M941" s="9">
        <f t="shared" si="122"/>
        <v>40670.208333333336</v>
      </c>
      <c r="N941" s="14">
        <f t="shared" si="118"/>
        <v>5</v>
      </c>
      <c r="O941" s="14" t="s">
        <v>114</v>
      </c>
      <c r="P941" s="14">
        <f t="shared" si="119"/>
        <v>2011</v>
      </c>
      <c r="Q941">
        <v>1306213200</v>
      </c>
      <c r="R941" s="12">
        <f t="shared" si="124"/>
        <v>40687.208333333336</v>
      </c>
      <c r="S941">
        <f t="shared" si="120"/>
        <v>5</v>
      </c>
      <c r="T941" t="s">
        <v>114</v>
      </c>
      <c r="U941">
        <f t="shared" si="121"/>
        <v>2011</v>
      </c>
      <c r="V941" t="b">
        <v>0</v>
      </c>
      <c r="W941" t="b">
        <v>1</v>
      </c>
      <c r="X941" t="s">
        <v>115</v>
      </c>
      <c r="Y941" t="str" cm="1">
        <f t="array" ref="Y941:Z941">_xlfn.TEXTSPLIT(X941, "/")</f>
        <v>games</v>
      </c>
      <c r="Z941" t="str">
        <v>video games</v>
      </c>
    </row>
    <row r="942" spans="1:26" ht="15.6" x14ac:dyDescent="0.3">
      <c r="A942">
        <v>940</v>
      </c>
      <c r="B942" t="s">
        <v>1937</v>
      </c>
      <c r="C942" s="3" t="s">
        <v>1938</v>
      </c>
      <c r="D942" s="4">
        <v>9900</v>
      </c>
      <c r="E942" s="4">
        <v>6161</v>
      </c>
      <c r="F942" s="5">
        <f t="shared" si="125"/>
        <v>0.62232323232323228</v>
      </c>
      <c r="G942" t="s">
        <v>66</v>
      </c>
      <c r="H942">
        <v>66</v>
      </c>
      <c r="I942" s="4">
        <f t="shared" si="123"/>
        <v>93.348484848484844</v>
      </c>
      <c r="J942" t="s">
        <v>29</v>
      </c>
      <c r="K942" t="s">
        <v>30</v>
      </c>
      <c r="L942">
        <v>1354341600</v>
      </c>
      <c r="M942" s="9">
        <f t="shared" si="122"/>
        <v>41244.25</v>
      </c>
      <c r="N942" s="14">
        <f t="shared" si="118"/>
        <v>12</v>
      </c>
      <c r="O942" s="14" t="s">
        <v>32</v>
      </c>
      <c r="P942" s="14">
        <f t="shared" si="119"/>
        <v>2012</v>
      </c>
      <c r="Q942">
        <v>1356242400</v>
      </c>
      <c r="R942" s="12">
        <f t="shared" si="124"/>
        <v>41266.25</v>
      </c>
      <c r="S942">
        <f t="shared" si="120"/>
        <v>12</v>
      </c>
      <c r="T942" t="s">
        <v>32</v>
      </c>
      <c r="U942">
        <f t="shared" si="121"/>
        <v>2012</v>
      </c>
      <c r="V942" t="b">
        <v>0</v>
      </c>
      <c r="W942" t="b">
        <v>0</v>
      </c>
      <c r="X942" t="s">
        <v>45</v>
      </c>
      <c r="Y942" t="str" cm="1">
        <f t="array" ref="Y942:Z942">_xlfn.TEXTSPLIT(X942, "/")</f>
        <v>technology</v>
      </c>
      <c r="Z942" t="str">
        <v>web</v>
      </c>
    </row>
    <row r="943" spans="1:26" ht="15.6" x14ac:dyDescent="0.3">
      <c r="A943">
        <v>941</v>
      </c>
      <c r="B943" t="s">
        <v>1939</v>
      </c>
      <c r="C943" s="3" t="s">
        <v>1940</v>
      </c>
      <c r="D943" s="4">
        <v>43000</v>
      </c>
      <c r="E943" s="4">
        <v>5615</v>
      </c>
      <c r="F943" s="5">
        <f t="shared" si="125"/>
        <v>0.1305813953488372</v>
      </c>
      <c r="G943" t="s">
        <v>28</v>
      </c>
      <c r="H943">
        <v>78</v>
      </c>
      <c r="I943" s="4">
        <f t="shared" si="123"/>
        <v>71.987179487179489</v>
      </c>
      <c r="J943" t="s">
        <v>37</v>
      </c>
      <c r="K943" t="s">
        <v>38</v>
      </c>
      <c r="L943">
        <v>1294552800</v>
      </c>
      <c r="M943" s="9">
        <f t="shared" si="122"/>
        <v>40552.25</v>
      </c>
      <c r="N943" s="14">
        <f t="shared" si="118"/>
        <v>1</v>
      </c>
      <c r="O943" s="14" t="s">
        <v>51</v>
      </c>
      <c r="P943" s="14">
        <f t="shared" si="119"/>
        <v>2011</v>
      </c>
      <c r="Q943">
        <v>1297576800</v>
      </c>
      <c r="R943" s="12">
        <f t="shared" si="124"/>
        <v>40587.25</v>
      </c>
      <c r="S943">
        <f t="shared" si="120"/>
        <v>2</v>
      </c>
      <c r="T943" t="s">
        <v>91</v>
      </c>
      <c r="U943">
        <f t="shared" si="121"/>
        <v>2011</v>
      </c>
      <c r="V943" t="b">
        <v>1</v>
      </c>
      <c r="W943" t="b">
        <v>0</v>
      </c>
      <c r="X943" t="s">
        <v>52</v>
      </c>
      <c r="Y943" t="str" cm="1">
        <f t="array" ref="Y943:Z943">_xlfn.TEXTSPLIT(X943, "/")</f>
        <v>theater</v>
      </c>
      <c r="Z943" t="str">
        <v>plays</v>
      </c>
    </row>
    <row r="944" spans="1:26" ht="15.6" x14ac:dyDescent="0.3">
      <c r="A944">
        <v>942</v>
      </c>
      <c r="B944" t="s">
        <v>1933</v>
      </c>
      <c r="C944" s="3" t="s">
        <v>1941</v>
      </c>
      <c r="D944" s="4">
        <v>9600</v>
      </c>
      <c r="E944" s="4">
        <v>6205</v>
      </c>
      <c r="F944" s="5">
        <f t="shared" si="125"/>
        <v>0.64635416666666667</v>
      </c>
      <c r="G944" t="s">
        <v>28</v>
      </c>
      <c r="H944">
        <v>67</v>
      </c>
      <c r="I944" s="4">
        <f t="shared" si="123"/>
        <v>92.611940298507463</v>
      </c>
      <c r="J944" t="s">
        <v>43</v>
      </c>
      <c r="K944" t="s">
        <v>44</v>
      </c>
      <c r="L944">
        <v>1295935200</v>
      </c>
      <c r="M944" s="9">
        <f t="shared" si="122"/>
        <v>40568.25</v>
      </c>
      <c r="N944" s="14">
        <f t="shared" si="118"/>
        <v>1</v>
      </c>
      <c r="O944" s="14" t="s">
        <v>51</v>
      </c>
      <c r="P944" s="14">
        <f t="shared" si="119"/>
        <v>2011</v>
      </c>
      <c r="Q944">
        <v>1296194400</v>
      </c>
      <c r="R944" s="12">
        <f t="shared" si="124"/>
        <v>40571.25</v>
      </c>
      <c r="S944">
        <f t="shared" si="120"/>
        <v>1</v>
      </c>
      <c r="T944" t="s">
        <v>51</v>
      </c>
      <c r="U944">
        <f t="shared" si="121"/>
        <v>2011</v>
      </c>
      <c r="V944" t="b">
        <v>0</v>
      </c>
      <c r="W944" t="b">
        <v>0</v>
      </c>
      <c r="X944" t="s">
        <v>52</v>
      </c>
      <c r="Y944" t="str" cm="1">
        <f t="array" ref="Y944:Z944">_xlfn.TEXTSPLIT(X944, "/")</f>
        <v>theater</v>
      </c>
      <c r="Z944" t="str">
        <v>plays</v>
      </c>
    </row>
    <row r="945" spans="1:26" ht="15.6" x14ac:dyDescent="0.3">
      <c r="A945">
        <v>943</v>
      </c>
      <c r="B945" t="s">
        <v>1942</v>
      </c>
      <c r="C945" s="3" t="s">
        <v>1943</v>
      </c>
      <c r="D945" s="4">
        <v>7500</v>
      </c>
      <c r="E945" s="4">
        <v>11969</v>
      </c>
      <c r="F945" s="5">
        <f t="shared" si="125"/>
        <v>1.5958666666666668</v>
      </c>
      <c r="G945" t="s">
        <v>36</v>
      </c>
      <c r="H945">
        <v>114</v>
      </c>
      <c r="I945" s="4">
        <f t="shared" si="123"/>
        <v>104.99122807017544</v>
      </c>
      <c r="J945" t="s">
        <v>37</v>
      </c>
      <c r="K945" t="s">
        <v>38</v>
      </c>
      <c r="L945">
        <v>1411534800</v>
      </c>
      <c r="M945" s="9">
        <f t="shared" si="122"/>
        <v>41906.208333333336</v>
      </c>
      <c r="N945" s="14">
        <f t="shared" si="118"/>
        <v>9</v>
      </c>
      <c r="O945" s="14" t="s">
        <v>48</v>
      </c>
      <c r="P945" s="14">
        <f t="shared" si="119"/>
        <v>2014</v>
      </c>
      <c r="Q945">
        <v>1414558800</v>
      </c>
      <c r="R945" s="12">
        <f t="shared" si="124"/>
        <v>41941.208333333336</v>
      </c>
      <c r="S945">
        <f t="shared" si="120"/>
        <v>10</v>
      </c>
      <c r="T945" t="s">
        <v>72</v>
      </c>
      <c r="U945">
        <f t="shared" si="121"/>
        <v>2014</v>
      </c>
      <c r="V945" t="b">
        <v>0</v>
      </c>
      <c r="W945" t="b">
        <v>0</v>
      </c>
      <c r="X945" t="s">
        <v>33</v>
      </c>
      <c r="Y945" t="str" cm="1">
        <f t="array" ref="Y945:Z945">_xlfn.TEXTSPLIT(X945, "/")</f>
        <v>food</v>
      </c>
      <c r="Z945" t="str">
        <v>food trucks</v>
      </c>
    </row>
    <row r="946" spans="1:26" ht="15.6" x14ac:dyDescent="0.3">
      <c r="A946">
        <v>944</v>
      </c>
      <c r="B946" t="s">
        <v>1944</v>
      </c>
      <c r="C946" s="3" t="s">
        <v>1945</v>
      </c>
      <c r="D946" s="4">
        <v>10000</v>
      </c>
      <c r="E946" s="4">
        <v>8142</v>
      </c>
      <c r="F946" s="5">
        <f t="shared" si="125"/>
        <v>0.81420000000000003</v>
      </c>
      <c r="G946" t="s">
        <v>28</v>
      </c>
      <c r="H946">
        <v>263</v>
      </c>
      <c r="I946" s="4">
        <f t="shared" si="123"/>
        <v>30.958174904942965</v>
      </c>
      <c r="J946" t="s">
        <v>43</v>
      </c>
      <c r="K946" t="s">
        <v>44</v>
      </c>
      <c r="L946">
        <v>1486706400</v>
      </c>
      <c r="M946" s="9">
        <f t="shared" si="122"/>
        <v>42776.25</v>
      </c>
      <c r="N946" s="14">
        <f t="shared" si="118"/>
        <v>2</v>
      </c>
      <c r="O946" s="14" t="s">
        <v>91</v>
      </c>
      <c r="P946" s="14">
        <f t="shared" si="119"/>
        <v>2017</v>
      </c>
      <c r="Q946">
        <v>1488348000</v>
      </c>
      <c r="R946" s="12">
        <f t="shared" si="124"/>
        <v>42795.25</v>
      </c>
      <c r="S946">
        <f t="shared" si="120"/>
        <v>3</v>
      </c>
      <c r="T946" t="s">
        <v>84</v>
      </c>
      <c r="U946">
        <f t="shared" si="121"/>
        <v>2017</v>
      </c>
      <c r="V946" t="b">
        <v>0</v>
      </c>
      <c r="W946" t="b">
        <v>0</v>
      </c>
      <c r="X946" t="s">
        <v>148</v>
      </c>
      <c r="Y946" t="str" cm="1">
        <f t="array" ref="Y946:Z946">_xlfn.TEXTSPLIT(X946, "/")</f>
        <v>photography</v>
      </c>
      <c r="Z946" t="str">
        <v>photography books</v>
      </c>
    </row>
    <row r="947" spans="1:26" ht="15.6" x14ac:dyDescent="0.3">
      <c r="A947">
        <v>945</v>
      </c>
      <c r="B947" t="s">
        <v>1946</v>
      </c>
      <c r="C947" s="3" t="s">
        <v>1947</v>
      </c>
      <c r="D947" s="4">
        <v>172000</v>
      </c>
      <c r="E947" s="4">
        <v>55805</v>
      </c>
      <c r="F947" s="5">
        <f t="shared" si="125"/>
        <v>0.32444767441860467</v>
      </c>
      <c r="G947" t="s">
        <v>28</v>
      </c>
      <c r="H947">
        <v>1691</v>
      </c>
      <c r="I947" s="4">
        <f t="shared" si="123"/>
        <v>33.001182732111175</v>
      </c>
      <c r="J947" t="s">
        <v>37</v>
      </c>
      <c r="K947" t="s">
        <v>38</v>
      </c>
      <c r="L947">
        <v>1333602000</v>
      </c>
      <c r="M947" s="9">
        <f t="shared" si="122"/>
        <v>41004.208333333336</v>
      </c>
      <c r="N947" s="14">
        <f t="shared" si="118"/>
        <v>4</v>
      </c>
      <c r="O947" s="14" t="s">
        <v>85</v>
      </c>
      <c r="P947" s="14">
        <f t="shared" si="119"/>
        <v>2012</v>
      </c>
      <c r="Q947">
        <v>1334898000</v>
      </c>
      <c r="R947" s="12">
        <f t="shared" si="124"/>
        <v>41019.208333333336</v>
      </c>
      <c r="S947">
        <f t="shared" si="120"/>
        <v>4</v>
      </c>
      <c r="T947" t="s">
        <v>85</v>
      </c>
      <c r="U947">
        <f t="shared" si="121"/>
        <v>2012</v>
      </c>
      <c r="V947" t="b">
        <v>1</v>
      </c>
      <c r="W947" t="b">
        <v>0</v>
      </c>
      <c r="X947" t="s">
        <v>148</v>
      </c>
      <c r="Y947" t="str" cm="1">
        <f t="array" ref="Y947:Z947">_xlfn.TEXTSPLIT(X947, "/")</f>
        <v>photography</v>
      </c>
      <c r="Z947" t="str">
        <v>photography books</v>
      </c>
    </row>
    <row r="948" spans="1:26" ht="31.2" x14ac:dyDescent="0.3">
      <c r="A948">
        <v>946</v>
      </c>
      <c r="B948" t="s">
        <v>1948</v>
      </c>
      <c r="C948" s="3" t="s">
        <v>1949</v>
      </c>
      <c r="D948" s="4">
        <v>153700</v>
      </c>
      <c r="E948" s="4">
        <v>15238</v>
      </c>
      <c r="F948" s="5">
        <f t="shared" si="125"/>
        <v>9.9141184124918666E-2</v>
      </c>
      <c r="G948" t="s">
        <v>28</v>
      </c>
      <c r="H948">
        <v>181</v>
      </c>
      <c r="I948" s="4">
        <f t="shared" si="123"/>
        <v>84.187845303867405</v>
      </c>
      <c r="J948" t="s">
        <v>37</v>
      </c>
      <c r="K948" t="s">
        <v>38</v>
      </c>
      <c r="L948">
        <v>1308200400</v>
      </c>
      <c r="M948" s="9">
        <f t="shared" si="122"/>
        <v>40710.208333333336</v>
      </c>
      <c r="N948" s="14">
        <f t="shared" si="118"/>
        <v>6</v>
      </c>
      <c r="O948" s="14" t="s">
        <v>80</v>
      </c>
      <c r="P948" s="14">
        <f t="shared" si="119"/>
        <v>2011</v>
      </c>
      <c r="Q948">
        <v>1308373200</v>
      </c>
      <c r="R948" s="12">
        <f t="shared" si="124"/>
        <v>40712.208333333336</v>
      </c>
      <c r="S948">
        <f t="shared" si="120"/>
        <v>6</v>
      </c>
      <c r="T948" t="s">
        <v>80</v>
      </c>
      <c r="U948">
        <f t="shared" si="121"/>
        <v>2011</v>
      </c>
      <c r="V948" t="b">
        <v>0</v>
      </c>
      <c r="W948" t="b">
        <v>0</v>
      </c>
      <c r="X948" t="s">
        <v>52</v>
      </c>
      <c r="Y948" t="str" cm="1">
        <f t="array" ref="Y948:Z948">_xlfn.TEXTSPLIT(X948, "/")</f>
        <v>theater</v>
      </c>
      <c r="Z948" t="str">
        <v>plays</v>
      </c>
    </row>
    <row r="949" spans="1:26" ht="15.6" x14ac:dyDescent="0.3">
      <c r="A949">
        <v>947</v>
      </c>
      <c r="B949" t="s">
        <v>1950</v>
      </c>
      <c r="C949" s="3" t="s">
        <v>1951</v>
      </c>
      <c r="D949" s="4">
        <v>3600</v>
      </c>
      <c r="E949" s="4">
        <v>961</v>
      </c>
      <c r="F949" s="5">
        <f t="shared" si="125"/>
        <v>0.26694444444444443</v>
      </c>
      <c r="G949" t="s">
        <v>28</v>
      </c>
      <c r="H949">
        <v>13</v>
      </c>
      <c r="I949" s="4">
        <f t="shared" si="123"/>
        <v>73.92307692307692</v>
      </c>
      <c r="J949" t="s">
        <v>37</v>
      </c>
      <c r="K949" t="s">
        <v>38</v>
      </c>
      <c r="L949">
        <v>1411707600</v>
      </c>
      <c r="M949" s="9">
        <f t="shared" si="122"/>
        <v>41908.208333333336</v>
      </c>
      <c r="N949" s="14">
        <f t="shared" si="118"/>
        <v>9</v>
      </c>
      <c r="O949" s="14" t="s">
        <v>48</v>
      </c>
      <c r="P949" s="14">
        <f t="shared" si="119"/>
        <v>2014</v>
      </c>
      <c r="Q949">
        <v>1412312400</v>
      </c>
      <c r="R949" s="12">
        <f t="shared" si="124"/>
        <v>41915.208333333336</v>
      </c>
      <c r="S949">
        <f t="shared" si="120"/>
        <v>10</v>
      </c>
      <c r="T949" t="s">
        <v>72</v>
      </c>
      <c r="U949">
        <f t="shared" si="121"/>
        <v>2014</v>
      </c>
      <c r="V949" t="b">
        <v>0</v>
      </c>
      <c r="W949" t="b">
        <v>0</v>
      </c>
      <c r="X949" t="s">
        <v>52</v>
      </c>
      <c r="Y949" t="str" cm="1">
        <f t="array" ref="Y949:Z949">_xlfn.TEXTSPLIT(X949, "/")</f>
        <v>theater</v>
      </c>
      <c r="Z949" t="str">
        <v>plays</v>
      </c>
    </row>
    <row r="950" spans="1:26" ht="15.6" x14ac:dyDescent="0.3">
      <c r="A950">
        <v>948</v>
      </c>
      <c r="B950" t="s">
        <v>1952</v>
      </c>
      <c r="C950" s="3" t="s">
        <v>1953</v>
      </c>
      <c r="D950" s="4">
        <v>9400</v>
      </c>
      <c r="E950" s="4">
        <v>5918</v>
      </c>
      <c r="F950" s="5">
        <f t="shared" si="125"/>
        <v>0.62957446808510642</v>
      </c>
      <c r="G950" t="s">
        <v>98</v>
      </c>
      <c r="H950">
        <v>160</v>
      </c>
      <c r="I950" s="4">
        <f t="shared" si="123"/>
        <v>36.987499999999997</v>
      </c>
      <c r="J950" t="s">
        <v>37</v>
      </c>
      <c r="K950" t="s">
        <v>38</v>
      </c>
      <c r="L950">
        <v>1418364000</v>
      </c>
      <c r="M950" s="9">
        <f t="shared" si="122"/>
        <v>41985.25</v>
      </c>
      <c r="N950" s="14">
        <f t="shared" si="118"/>
        <v>12</v>
      </c>
      <c r="O950" s="14" t="s">
        <v>32</v>
      </c>
      <c r="P950" s="14">
        <f t="shared" si="119"/>
        <v>2014</v>
      </c>
      <c r="Q950">
        <v>1419228000</v>
      </c>
      <c r="R950" s="12">
        <f t="shared" si="124"/>
        <v>41995.25</v>
      </c>
      <c r="S950">
        <f t="shared" si="120"/>
        <v>12</v>
      </c>
      <c r="T950" t="s">
        <v>32</v>
      </c>
      <c r="U950">
        <f t="shared" si="121"/>
        <v>2014</v>
      </c>
      <c r="V950" t="b">
        <v>1</v>
      </c>
      <c r="W950" t="b">
        <v>1</v>
      </c>
      <c r="X950" t="s">
        <v>61</v>
      </c>
      <c r="Y950" t="str" cm="1">
        <f t="array" ref="Y950:Z950">_xlfn.TEXTSPLIT(X950, "/")</f>
        <v>film &amp; video</v>
      </c>
      <c r="Z950" t="str">
        <v>documentary</v>
      </c>
    </row>
    <row r="951" spans="1:26" ht="31.2" x14ac:dyDescent="0.3">
      <c r="A951">
        <v>949</v>
      </c>
      <c r="B951" t="s">
        <v>1954</v>
      </c>
      <c r="C951" s="3" t="s">
        <v>1955</v>
      </c>
      <c r="D951" s="4">
        <v>5900</v>
      </c>
      <c r="E951" s="4">
        <v>9520</v>
      </c>
      <c r="F951" s="5">
        <f t="shared" si="125"/>
        <v>1.6135593220338984</v>
      </c>
      <c r="G951" t="s">
        <v>36</v>
      </c>
      <c r="H951">
        <v>203</v>
      </c>
      <c r="I951" s="4">
        <f t="shared" si="123"/>
        <v>46.896551724137929</v>
      </c>
      <c r="J951" t="s">
        <v>37</v>
      </c>
      <c r="K951" t="s">
        <v>38</v>
      </c>
      <c r="L951">
        <v>1429333200</v>
      </c>
      <c r="M951" s="9">
        <f t="shared" si="122"/>
        <v>42112.208333333328</v>
      </c>
      <c r="N951" s="14">
        <f t="shared" si="118"/>
        <v>4</v>
      </c>
      <c r="O951" s="14" t="s">
        <v>85</v>
      </c>
      <c r="P951" s="14">
        <f t="shared" si="119"/>
        <v>2015</v>
      </c>
      <c r="Q951">
        <v>1430974800</v>
      </c>
      <c r="R951" s="12">
        <f t="shared" si="124"/>
        <v>42131.208333333328</v>
      </c>
      <c r="S951">
        <f t="shared" si="120"/>
        <v>5</v>
      </c>
      <c r="T951" t="s">
        <v>114</v>
      </c>
      <c r="U951">
        <f t="shared" si="121"/>
        <v>2015</v>
      </c>
      <c r="V951" t="b">
        <v>0</v>
      </c>
      <c r="W951" t="b">
        <v>0</v>
      </c>
      <c r="X951" t="s">
        <v>45</v>
      </c>
      <c r="Y951" t="str" cm="1">
        <f t="array" ref="Y951:Z951">_xlfn.TEXTSPLIT(X951, "/")</f>
        <v>technology</v>
      </c>
      <c r="Z951" t="str">
        <v>web</v>
      </c>
    </row>
    <row r="952" spans="1:26" ht="31.2" x14ac:dyDescent="0.3">
      <c r="A952">
        <v>950</v>
      </c>
      <c r="B952" t="s">
        <v>1956</v>
      </c>
      <c r="C952" s="3" t="s">
        <v>1957</v>
      </c>
      <c r="D952" s="4">
        <v>100</v>
      </c>
      <c r="E952" s="4">
        <v>5</v>
      </c>
      <c r="F952" s="5">
        <f t="shared" si="125"/>
        <v>0.05</v>
      </c>
      <c r="G952" t="s">
        <v>28</v>
      </c>
      <c r="H952">
        <v>1</v>
      </c>
      <c r="I952" s="4">
        <f t="shared" si="123"/>
        <v>5</v>
      </c>
      <c r="J952" t="s">
        <v>37</v>
      </c>
      <c r="K952" t="s">
        <v>38</v>
      </c>
      <c r="L952">
        <v>1555390800</v>
      </c>
      <c r="M952" s="9">
        <f t="shared" si="122"/>
        <v>43571.208333333328</v>
      </c>
      <c r="N952" s="14">
        <f t="shared" si="118"/>
        <v>4</v>
      </c>
      <c r="O952" s="14" t="s">
        <v>85</v>
      </c>
      <c r="P952" s="14">
        <f t="shared" si="119"/>
        <v>2019</v>
      </c>
      <c r="Q952">
        <v>1555822800</v>
      </c>
      <c r="R952" s="12">
        <f t="shared" si="124"/>
        <v>43576.208333333328</v>
      </c>
      <c r="S952">
        <f t="shared" si="120"/>
        <v>4</v>
      </c>
      <c r="T952" t="s">
        <v>85</v>
      </c>
      <c r="U952">
        <f t="shared" si="121"/>
        <v>2019</v>
      </c>
      <c r="V952" t="b">
        <v>0</v>
      </c>
      <c r="W952" t="b">
        <v>1</v>
      </c>
      <c r="X952" t="s">
        <v>52</v>
      </c>
      <c r="Y952" t="str" cm="1">
        <f t="array" ref="Y952:Z952">_xlfn.TEXTSPLIT(X952, "/")</f>
        <v>theater</v>
      </c>
      <c r="Z952" t="str">
        <v>plays</v>
      </c>
    </row>
    <row r="953" spans="1:26" ht="15.6" x14ac:dyDescent="0.3">
      <c r="A953">
        <v>951</v>
      </c>
      <c r="B953" t="s">
        <v>1958</v>
      </c>
      <c r="C953" s="3" t="s">
        <v>1959</v>
      </c>
      <c r="D953" s="4">
        <v>14500</v>
      </c>
      <c r="E953" s="4">
        <v>159056</v>
      </c>
      <c r="F953" s="5">
        <f t="shared" si="125"/>
        <v>10.969379310344827</v>
      </c>
      <c r="G953" t="s">
        <v>36</v>
      </c>
      <c r="H953">
        <v>1559</v>
      </c>
      <c r="I953" s="4">
        <f t="shared" si="123"/>
        <v>102.02437459910199</v>
      </c>
      <c r="J953" t="s">
        <v>37</v>
      </c>
      <c r="K953" t="s">
        <v>38</v>
      </c>
      <c r="L953">
        <v>1482732000</v>
      </c>
      <c r="M953" s="9">
        <f t="shared" si="122"/>
        <v>42730.25</v>
      </c>
      <c r="N953" s="14">
        <f t="shared" si="118"/>
        <v>12</v>
      </c>
      <c r="O953" s="14" t="s">
        <v>32</v>
      </c>
      <c r="P953" s="14">
        <f t="shared" si="119"/>
        <v>2016</v>
      </c>
      <c r="Q953">
        <v>1482818400</v>
      </c>
      <c r="R953" s="12">
        <f t="shared" si="124"/>
        <v>42731.25</v>
      </c>
      <c r="S953">
        <f t="shared" si="120"/>
        <v>12</v>
      </c>
      <c r="T953" t="s">
        <v>32</v>
      </c>
      <c r="U953">
        <f t="shared" si="121"/>
        <v>2016</v>
      </c>
      <c r="V953" t="b">
        <v>0</v>
      </c>
      <c r="W953" t="b">
        <v>1</v>
      </c>
      <c r="X953" t="s">
        <v>40</v>
      </c>
      <c r="Y953" t="str" cm="1">
        <f t="array" ref="Y953:Z953">_xlfn.TEXTSPLIT(X953, "/")</f>
        <v>music</v>
      </c>
      <c r="Z953" t="str">
        <v>rock</v>
      </c>
    </row>
    <row r="954" spans="1:26" ht="15.6" x14ac:dyDescent="0.3">
      <c r="A954">
        <v>952</v>
      </c>
      <c r="B954" t="s">
        <v>1960</v>
      </c>
      <c r="C954" s="3" t="s">
        <v>1961</v>
      </c>
      <c r="D954" s="4">
        <v>145500</v>
      </c>
      <c r="E954" s="4">
        <v>101987</v>
      </c>
      <c r="F954" s="5">
        <f t="shared" si="125"/>
        <v>0.70094158075601376</v>
      </c>
      <c r="G954" t="s">
        <v>98</v>
      </c>
      <c r="H954">
        <v>2266</v>
      </c>
      <c r="I954" s="4">
        <f t="shared" si="123"/>
        <v>45.007502206531335</v>
      </c>
      <c r="J954" t="s">
        <v>37</v>
      </c>
      <c r="K954" t="s">
        <v>38</v>
      </c>
      <c r="L954">
        <v>1470718800</v>
      </c>
      <c r="M954" s="9">
        <f t="shared" si="122"/>
        <v>42591.208333333328</v>
      </c>
      <c r="N954" s="14">
        <f t="shared" si="118"/>
        <v>8</v>
      </c>
      <c r="O954" s="14" t="s">
        <v>39</v>
      </c>
      <c r="P954" s="14">
        <f t="shared" si="119"/>
        <v>2016</v>
      </c>
      <c r="Q954">
        <v>1471928400</v>
      </c>
      <c r="R954" s="12">
        <f t="shared" si="124"/>
        <v>42605.208333333328</v>
      </c>
      <c r="S954">
        <f t="shared" si="120"/>
        <v>8</v>
      </c>
      <c r="T954" t="s">
        <v>39</v>
      </c>
      <c r="U954">
        <f t="shared" si="121"/>
        <v>2016</v>
      </c>
      <c r="V954" t="b">
        <v>0</v>
      </c>
      <c r="W954" t="b">
        <v>0</v>
      </c>
      <c r="X954" t="s">
        <v>61</v>
      </c>
      <c r="Y954" t="str" cm="1">
        <f t="array" ref="Y954:Z954">_xlfn.TEXTSPLIT(X954, "/")</f>
        <v>film &amp; video</v>
      </c>
      <c r="Z954" t="str">
        <v>documentary</v>
      </c>
    </row>
    <row r="955" spans="1:26" ht="31.2" x14ac:dyDescent="0.3">
      <c r="A955">
        <v>953</v>
      </c>
      <c r="B955" t="s">
        <v>1962</v>
      </c>
      <c r="C955" s="3" t="s">
        <v>1963</v>
      </c>
      <c r="D955" s="4">
        <v>3300</v>
      </c>
      <c r="E955" s="4">
        <v>1980</v>
      </c>
      <c r="F955" s="5">
        <f t="shared" si="125"/>
        <v>0.6</v>
      </c>
      <c r="G955" t="s">
        <v>28</v>
      </c>
      <c r="H955">
        <v>21</v>
      </c>
      <c r="I955" s="4">
        <f t="shared" si="123"/>
        <v>94.285714285714292</v>
      </c>
      <c r="J955" t="s">
        <v>37</v>
      </c>
      <c r="K955" t="s">
        <v>38</v>
      </c>
      <c r="L955">
        <v>1450591200</v>
      </c>
      <c r="M955" s="9">
        <f t="shared" si="122"/>
        <v>42358.25</v>
      </c>
      <c r="N955" s="14">
        <f t="shared" si="118"/>
        <v>12</v>
      </c>
      <c r="O955" s="14" t="s">
        <v>32</v>
      </c>
      <c r="P955" s="14">
        <f t="shared" si="119"/>
        <v>2015</v>
      </c>
      <c r="Q955">
        <v>1453701600</v>
      </c>
      <c r="R955" s="12">
        <f t="shared" si="124"/>
        <v>42394.25</v>
      </c>
      <c r="S955">
        <f t="shared" si="120"/>
        <v>1</v>
      </c>
      <c r="T955" t="s">
        <v>51</v>
      </c>
      <c r="U955">
        <f t="shared" si="121"/>
        <v>2016</v>
      </c>
      <c r="V955" t="b">
        <v>0</v>
      </c>
      <c r="W955" t="b">
        <v>1</v>
      </c>
      <c r="X955" t="s">
        <v>500</v>
      </c>
      <c r="Y955" t="str" cm="1">
        <f t="array" ref="Y955:Z955">_xlfn.TEXTSPLIT(X955, "/")</f>
        <v>film &amp; video</v>
      </c>
      <c r="Z955" t="str">
        <v>science fiction</v>
      </c>
    </row>
    <row r="956" spans="1:26" ht="15.6" x14ac:dyDescent="0.3">
      <c r="A956">
        <v>954</v>
      </c>
      <c r="B956" t="s">
        <v>1964</v>
      </c>
      <c r="C956" s="3" t="s">
        <v>1965</v>
      </c>
      <c r="D956" s="4">
        <v>42600</v>
      </c>
      <c r="E956" s="4">
        <v>156384</v>
      </c>
      <c r="F956" s="5">
        <f t="shared" si="125"/>
        <v>3.6709859154929578</v>
      </c>
      <c r="G956" t="s">
        <v>36</v>
      </c>
      <c r="H956">
        <v>1548</v>
      </c>
      <c r="I956" s="4">
        <f t="shared" si="123"/>
        <v>101.02325581395348</v>
      </c>
      <c r="J956" t="s">
        <v>43</v>
      </c>
      <c r="K956" t="s">
        <v>44</v>
      </c>
      <c r="L956">
        <v>1348290000</v>
      </c>
      <c r="M956" s="9">
        <f t="shared" si="122"/>
        <v>41174.208333333336</v>
      </c>
      <c r="N956" s="14">
        <f t="shared" si="118"/>
        <v>9</v>
      </c>
      <c r="O956" s="14" t="s">
        <v>48</v>
      </c>
      <c r="P956" s="14">
        <f t="shared" si="119"/>
        <v>2012</v>
      </c>
      <c r="Q956">
        <v>1350363600</v>
      </c>
      <c r="R956" s="12">
        <f t="shared" si="124"/>
        <v>41198.208333333336</v>
      </c>
      <c r="S956">
        <f t="shared" si="120"/>
        <v>10</v>
      </c>
      <c r="T956" t="s">
        <v>72</v>
      </c>
      <c r="U956">
        <f t="shared" si="121"/>
        <v>2012</v>
      </c>
      <c r="V956" t="b">
        <v>0</v>
      </c>
      <c r="W956" t="b">
        <v>0</v>
      </c>
      <c r="X956" t="s">
        <v>45</v>
      </c>
      <c r="Y956" t="str" cm="1">
        <f t="array" ref="Y956:Z956">_xlfn.TEXTSPLIT(X956, "/")</f>
        <v>technology</v>
      </c>
      <c r="Z956" t="str">
        <v>web</v>
      </c>
    </row>
    <row r="957" spans="1:26" ht="31.2" x14ac:dyDescent="0.3">
      <c r="A957">
        <v>955</v>
      </c>
      <c r="B957" t="s">
        <v>1966</v>
      </c>
      <c r="C957" s="3" t="s">
        <v>1967</v>
      </c>
      <c r="D957" s="4">
        <v>700</v>
      </c>
      <c r="E957" s="4">
        <v>7763</v>
      </c>
      <c r="F957" s="5">
        <f t="shared" si="125"/>
        <v>11.09</v>
      </c>
      <c r="G957" t="s">
        <v>36</v>
      </c>
      <c r="H957">
        <v>80</v>
      </c>
      <c r="I957" s="4">
        <f t="shared" si="123"/>
        <v>97.037499999999994</v>
      </c>
      <c r="J957" t="s">
        <v>37</v>
      </c>
      <c r="K957" t="s">
        <v>38</v>
      </c>
      <c r="L957">
        <v>1353823200</v>
      </c>
      <c r="M957" s="9">
        <f t="shared" si="122"/>
        <v>41238.25</v>
      </c>
      <c r="N957" s="14">
        <f t="shared" si="118"/>
        <v>11</v>
      </c>
      <c r="O957" s="14" t="s">
        <v>31</v>
      </c>
      <c r="P957" s="14">
        <f t="shared" si="119"/>
        <v>2012</v>
      </c>
      <c r="Q957">
        <v>1353996000</v>
      </c>
      <c r="R957" s="12">
        <f t="shared" si="124"/>
        <v>41240.25</v>
      </c>
      <c r="S957">
        <f t="shared" si="120"/>
        <v>11</v>
      </c>
      <c r="T957" t="s">
        <v>31</v>
      </c>
      <c r="U957">
        <f t="shared" si="121"/>
        <v>2012</v>
      </c>
      <c r="V957" t="b">
        <v>0</v>
      </c>
      <c r="W957" t="b">
        <v>0</v>
      </c>
      <c r="X957" t="s">
        <v>52</v>
      </c>
      <c r="Y957" t="str" cm="1">
        <f t="array" ref="Y957:Z957">_xlfn.TEXTSPLIT(X957, "/")</f>
        <v>theater</v>
      </c>
      <c r="Z957" t="str">
        <v>plays</v>
      </c>
    </row>
    <row r="958" spans="1:26" ht="15.6" x14ac:dyDescent="0.3">
      <c r="A958">
        <v>956</v>
      </c>
      <c r="B958" t="s">
        <v>1968</v>
      </c>
      <c r="C958" s="3" t="s">
        <v>1969</v>
      </c>
      <c r="D958" s="4">
        <v>187600</v>
      </c>
      <c r="E958" s="4">
        <v>35698</v>
      </c>
      <c r="F958" s="5">
        <f t="shared" si="125"/>
        <v>0.19028784648187633</v>
      </c>
      <c r="G958" t="s">
        <v>28</v>
      </c>
      <c r="H958">
        <v>830</v>
      </c>
      <c r="I958" s="4">
        <f t="shared" si="123"/>
        <v>43.00963855421687</v>
      </c>
      <c r="J958" t="s">
        <v>37</v>
      </c>
      <c r="K958" t="s">
        <v>38</v>
      </c>
      <c r="L958">
        <v>1450764000</v>
      </c>
      <c r="M958" s="9">
        <f t="shared" si="122"/>
        <v>42360.25</v>
      </c>
      <c r="N958" s="14">
        <f t="shared" si="118"/>
        <v>12</v>
      </c>
      <c r="O958" s="14" t="s">
        <v>32</v>
      </c>
      <c r="P958" s="14">
        <f t="shared" si="119"/>
        <v>2015</v>
      </c>
      <c r="Q958">
        <v>1451109600</v>
      </c>
      <c r="R958" s="12">
        <f t="shared" si="124"/>
        <v>42364.25</v>
      </c>
      <c r="S958">
        <f t="shared" si="120"/>
        <v>12</v>
      </c>
      <c r="T958" t="s">
        <v>32</v>
      </c>
      <c r="U958">
        <f t="shared" si="121"/>
        <v>2015</v>
      </c>
      <c r="V958" t="b">
        <v>0</v>
      </c>
      <c r="W958" t="b">
        <v>0</v>
      </c>
      <c r="X958" t="s">
        <v>500</v>
      </c>
      <c r="Y958" t="str" cm="1">
        <f t="array" ref="Y958:Z958">_xlfn.TEXTSPLIT(X958, "/")</f>
        <v>film &amp; video</v>
      </c>
      <c r="Z958" t="str">
        <v>science fiction</v>
      </c>
    </row>
    <row r="959" spans="1:26" ht="15.6" x14ac:dyDescent="0.3">
      <c r="A959">
        <v>957</v>
      </c>
      <c r="B959" t="s">
        <v>1970</v>
      </c>
      <c r="C959" s="3" t="s">
        <v>1971</v>
      </c>
      <c r="D959" s="4">
        <v>9800</v>
      </c>
      <c r="E959" s="4">
        <v>12434</v>
      </c>
      <c r="F959" s="5">
        <f t="shared" si="125"/>
        <v>1.2687755102040816</v>
      </c>
      <c r="G959" t="s">
        <v>36</v>
      </c>
      <c r="H959">
        <v>131</v>
      </c>
      <c r="I959" s="4">
        <f t="shared" si="123"/>
        <v>94.916030534351151</v>
      </c>
      <c r="J959" t="s">
        <v>37</v>
      </c>
      <c r="K959" t="s">
        <v>38</v>
      </c>
      <c r="L959">
        <v>1329372000</v>
      </c>
      <c r="M959" s="9">
        <f t="shared" si="122"/>
        <v>40955.25</v>
      </c>
      <c r="N959" s="14">
        <f t="shared" si="118"/>
        <v>2</v>
      </c>
      <c r="O959" s="14" t="s">
        <v>91</v>
      </c>
      <c r="P959" s="14">
        <f t="shared" si="119"/>
        <v>2012</v>
      </c>
      <c r="Q959">
        <v>1329631200</v>
      </c>
      <c r="R959" s="12">
        <f t="shared" si="124"/>
        <v>40958.25</v>
      </c>
      <c r="S959">
        <f t="shared" si="120"/>
        <v>2</v>
      </c>
      <c r="T959" t="s">
        <v>91</v>
      </c>
      <c r="U959">
        <f t="shared" si="121"/>
        <v>2012</v>
      </c>
      <c r="V959" t="b">
        <v>0</v>
      </c>
      <c r="W959" t="b">
        <v>0</v>
      </c>
      <c r="X959" t="s">
        <v>52</v>
      </c>
      <c r="Y959" t="str" cm="1">
        <f t="array" ref="Y959:Z959">_xlfn.TEXTSPLIT(X959, "/")</f>
        <v>theater</v>
      </c>
      <c r="Z959" t="str">
        <v>plays</v>
      </c>
    </row>
    <row r="960" spans="1:26" ht="31.2" x14ac:dyDescent="0.3">
      <c r="A960">
        <v>958</v>
      </c>
      <c r="B960" t="s">
        <v>1972</v>
      </c>
      <c r="C960" s="3" t="s">
        <v>1973</v>
      </c>
      <c r="D960" s="4">
        <v>1100</v>
      </c>
      <c r="E960" s="4">
        <v>8081</v>
      </c>
      <c r="F960" s="5">
        <f t="shared" si="125"/>
        <v>7.3463636363636367</v>
      </c>
      <c r="G960" t="s">
        <v>36</v>
      </c>
      <c r="H960">
        <v>112</v>
      </c>
      <c r="I960" s="4">
        <f t="shared" si="123"/>
        <v>72.151785714285708</v>
      </c>
      <c r="J960" t="s">
        <v>37</v>
      </c>
      <c r="K960" t="s">
        <v>38</v>
      </c>
      <c r="L960">
        <v>1277096400</v>
      </c>
      <c r="M960" s="9">
        <f t="shared" si="122"/>
        <v>40350.208333333336</v>
      </c>
      <c r="N960" s="14">
        <f t="shared" si="118"/>
        <v>6</v>
      </c>
      <c r="O960" s="14" t="s">
        <v>80</v>
      </c>
      <c r="P960" s="14">
        <f t="shared" si="119"/>
        <v>2010</v>
      </c>
      <c r="Q960">
        <v>1278997200</v>
      </c>
      <c r="R960" s="12">
        <f t="shared" si="124"/>
        <v>40372.208333333336</v>
      </c>
      <c r="S960">
        <f t="shared" si="120"/>
        <v>7</v>
      </c>
      <c r="T960" t="s">
        <v>103</v>
      </c>
      <c r="U960">
        <f t="shared" si="121"/>
        <v>2010</v>
      </c>
      <c r="V960" t="b">
        <v>0</v>
      </c>
      <c r="W960" t="b">
        <v>0</v>
      </c>
      <c r="X960" t="s">
        <v>95</v>
      </c>
      <c r="Y960" t="str" cm="1">
        <f t="array" ref="Y960:Z960">_xlfn.TEXTSPLIT(X960, "/")</f>
        <v>film &amp; video</v>
      </c>
      <c r="Z960" t="str">
        <v>animation</v>
      </c>
    </row>
    <row r="961" spans="1:26" ht="15.6" x14ac:dyDescent="0.3">
      <c r="A961">
        <v>959</v>
      </c>
      <c r="B961" t="s">
        <v>1974</v>
      </c>
      <c r="C961" s="3" t="s">
        <v>1975</v>
      </c>
      <c r="D961" s="4">
        <v>145000</v>
      </c>
      <c r="E961" s="4">
        <v>6631</v>
      </c>
      <c r="F961" s="5">
        <f t="shared" si="125"/>
        <v>4.5731034482758622E-2</v>
      </c>
      <c r="G961" t="s">
        <v>28</v>
      </c>
      <c r="H961">
        <v>130</v>
      </c>
      <c r="I961" s="4">
        <f t="shared" si="123"/>
        <v>51.007692307692309</v>
      </c>
      <c r="J961" t="s">
        <v>37</v>
      </c>
      <c r="K961" t="s">
        <v>38</v>
      </c>
      <c r="L961">
        <v>1277701200</v>
      </c>
      <c r="M961" s="9">
        <f t="shared" si="122"/>
        <v>40357.208333333336</v>
      </c>
      <c r="N961" s="14">
        <f t="shared" si="118"/>
        <v>6</v>
      </c>
      <c r="O961" s="14" t="s">
        <v>80</v>
      </c>
      <c r="P961" s="14">
        <f t="shared" si="119"/>
        <v>2010</v>
      </c>
      <c r="Q961">
        <v>1280120400</v>
      </c>
      <c r="R961" s="12">
        <f t="shared" si="124"/>
        <v>40385.208333333336</v>
      </c>
      <c r="S961">
        <f t="shared" si="120"/>
        <v>7</v>
      </c>
      <c r="T961" t="s">
        <v>103</v>
      </c>
      <c r="U961">
        <f t="shared" si="121"/>
        <v>2010</v>
      </c>
      <c r="V961" t="b">
        <v>0</v>
      </c>
      <c r="W961" t="b">
        <v>0</v>
      </c>
      <c r="X961" t="s">
        <v>232</v>
      </c>
      <c r="Y961" t="str" cm="1">
        <f t="array" ref="Y961:Z961">_xlfn.TEXTSPLIT(X961, "/")</f>
        <v>publishing</v>
      </c>
      <c r="Z961" t="str">
        <v>translations</v>
      </c>
    </row>
    <row r="962" spans="1:26" ht="15.6" x14ac:dyDescent="0.3">
      <c r="A962">
        <v>960</v>
      </c>
      <c r="B962" t="s">
        <v>1976</v>
      </c>
      <c r="C962" s="3" t="s">
        <v>1977</v>
      </c>
      <c r="D962" s="4">
        <v>5500</v>
      </c>
      <c r="E962" s="4">
        <v>4678</v>
      </c>
      <c r="F962" s="5">
        <f t="shared" si="125"/>
        <v>0.85054545454545449</v>
      </c>
      <c r="G962" t="s">
        <v>28</v>
      </c>
      <c r="H962">
        <v>55</v>
      </c>
      <c r="I962" s="4">
        <f t="shared" si="123"/>
        <v>85.054545454545448</v>
      </c>
      <c r="J962" t="s">
        <v>37</v>
      </c>
      <c r="K962" t="s">
        <v>38</v>
      </c>
      <c r="L962">
        <v>1454911200</v>
      </c>
      <c r="M962" s="9">
        <f t="shared" si="122"/>
        <v>42408.25</v>
      </c>
      <c r="N962" s="14">
        <f t="shared" si="118"/>
        <v>2</v>
      </c>
      <c r="O962" s="14" t="s">
        <v>91</v>
      </c>
      <c r="P962" s="14">
        <f t="shared" si="119"/>
        <v>2016</v>
      </c>
      <c r="Q962">
        <v>1458104400</v>
      </c>
      <c r="R962" s="12">
        <f t="shared" si="124"/>
        <v>42445.208333333328</v>
      </c>
      <c r="S962">
        <f t="shared" si="120"/>
        <v>3</v>
      </c>
      <c r="T962" t="s">
        <v>84</v>
      </c>
      <c r="U962">
        <f t="shared" si="121"/>
        <v>2016</v>
      </c>
      <c r="V962" t="b">
        <v>0</v>
      </c>
      <c r="W962" t="b">
        <v>0</v>
      </c>
      <c r="X962" t="s">
        <v>45</v>
      </c>
      <c r="Y962" t="str" cm="1">
        <f t="array" ref="Y962:Z962">_xlfn.TEXTSPLIT(X962, "/")</f>
        <v>technology</v>
      </c>
      <c r="Z962" t="str">
        <v>web</v>
      </c>
    </row>
    <row r="963" spans="1:26" ht="31.2" x14ac:dyDescent="0.3">
      <c r="A963">
        <v>961</v>
      </c>
      <c r="B963" t="s">
        <v>1978</v>
      </c>
      <c r="C963" s="3" t="s">
        <v>1979</v>
      </c>
      <c r="D963" s="4">
        <v>5700</v>
      </c>
      <c r="E963" s="4">
        <v>6800</v>
      </c>
      <c r="F963" s="5">
        <f t="shared" si="125"/>
        <v>1.1929824561403508</v>
      </c>
      <c r="G963" t="s">
        <v>36</v>
      </c>
      <c r="H963">
        <v>155</v>
      </c>
      <c r="I963" s="4">
        <f t="shared" si="123"/>
        <v>43.87096774193548</v>
      </c>
      <c r="J963" t="s">
        <v>37</v>
      </c>
      <c r="K963" t="s">
        <v>38</v>
      </c>
      <c r="L963">
        <v>1297922400</v>
      </c>
      <c r="M963" s="9">
        <f t="shared" si="122"/>
        <v>40591.25</v>
      </c>
      <c r="N963" s="14">
        <f t="shared" ref="N963:N1001" si="126">MONTH(M963)</f>
        <v>2</v>
      </c>
      <c r="O963" s="14" t="s">
        <v>91</v>
      </c>
      <c r="P963" s="14">
        <f t="shared" ref="P963:P1001" si="127">YEAR(M963)</f>
        <v>2011</v>
      </c>
      <c r="Q963">
        <v>1298268000</v>
      </c>
      <c r="R963" s="12">
        <f t="shared" si="124"/>
        <v>40595.25</v>
      </c>
      <c r="S963">
        <f t="shared" ref="S963:S1001" si="128">MONTH(R963)</f>
        <v>2</v>
      </c>
      <c r="T963" t="s">
        <v>91</v>
      </c>
      <c r="U963">
        <f t="shared" ref="U963:U1001" si="129">YEAR(R963)</f>
        <v>2011</v>
      </c>
      <c r="V963" t="b">
        <v>0</v>
      </c>
      <c r="W963" t="b">
        <v>0</v>
      </c>
      <c r="X963" t="s">
        <v>232</v>
      </c>
      <c r="Y963" t="str" cm="1">
        <f t="array" ref="Y963:Z963">_xlfn.TEXTSPLIT(X963, "/")</f>
        <v>publishing</v>
      </c>
      <c r="Z963" t="str">
        <v>translations</v>
      </c>
    </row>
    <row r="964" spans="1:26" ht="15.6" x14ac:dyDescent="0.3">
      <c r="A964">
        <v>962</v>
      </c>
      <c r="B964" t="s">
        <v>1980</v>
      </c>
      <c r="C964" s="3" t="s">
        <v>1981</v>
      </c>
      <c r="D964" s="4">
        <v>3600</v>
      </c>
      <c r="E964" s="4">
        <v>10657</v>
      </c>
      <c r="F964" s="5">
        <f t="shared" si="125"/>
        <v>2.9602777777777778</v>
      </c>
      <c r="G964" t="s">
        <v>36</v>
      </c>
      <c r="H964">
        <v>266</v>
      </c>
      <c r="I964" s="4">
        <f t="shared" si="123"/>
        <v>40.063909774436091</v>
      </c>
      <c r="J964" t="s">
        <v>37</v>
      </c>
      <c r="K964" t="s">
        <v>38</v>
      </c>
      <c r="L964">
        <v>1384408800</v>
      </c>
      <c r="M964" s="9">
        <f t="shared" si="122"/>
        <v>41592.25</v>
      </c>
      <c r="N964" s="14">
        <f t="shared" si="126"/>
        <v>11</v>
      </c>
      <c r="O964" s="14" t="s">
        <v>31</v>
      </c>
      <c r="P964" s="14">
        <f t="shared" si="127"/>
        <v>2013</v>
      </c>
      <c r="Q964">
        <v>1386223200</v>
      </c>
      <c r="R964" s="12">
        <f t="shared" si="124"/>
        <v>41613.25</v>
      </c>
      <c r="S964">
        <f t="shared" si="128"/>
        <v>12</v>
      </c>
      <c r="T964" t="s">
        <v>32</v>
      </c>
      <c r="U964">
        <f t="shared" si="129"/>
        <v>2013</v>
      </c>
      <c r="V964" t="b">
        <v>0</v>
      </c>
      <c r="W964" t="b">
        <v>0</v>
      </c>
      <c r="X964" t="s">
        <v>33</v>
      </c>
      <c r="Y964" t="str" cm="1">
        <f t="array" ref="Y964:Z964">_xlfn.TEXTSPLIT(X964, "/")</f>
        <v>food</v>
      </c>
      <c r="Z964" t="str">
        <v>food trucks</v>
      </c>
    </row>
    <row r="965" spans="1:26" ht="15.6" x14ac:dyDescent="0.3">
      <c r="A965">
        <v>963</v>
      </c>
      <c r="B965" t="s">
        <v>1982</v>
      </c>
      <c r="C965" s="3" t="s">
        <v>1983</v>
      </c>
      <c r="D965" s="4">
        <v>5900</v>
      </c>
      <c r="E965" s="4">
        <v>4997</v>
      </c>
      <c r="F965" s="5">
        <f t="shared" si="125"/>
        <v>0.84694915254237291</v>
      </c>
      <c r="G965" t="s">
        <v>28</v>
      </c>
      <c r="H965">
        <v>114</v>
      </c>
      <c r="I965" s="4">
        <f t="shared" si="123"/>
        <v>43.833333333333336</v>
      </c>
      <c r="J965" t="s">
        <v>133</v>
      </c>
      <c r="K965" t="s">
        <v>134</v>
      </c>
      <c r="L965">
        <v>1299304800</v>
      </c>
      <c r="M965" s="9">
        <f t="shared" si="122"/>
        <v>40607.25</v>
      </c>
      <c r="N965" s="14">
        <f t="shared" si="126"/>
        <v>3</v>
      </c>
      <c r="O965" s="14" t="s">
        <v>84</v>
      </c>
      <c r="P965" s="14">
        <f t="shared" si="127"/>
        <v>2011</v>
      </c>
      <c r="Q965">
        <v>1299823200</v>
      </c>
      <c r="R965" s="12">
        <f t="shared" si="124"/>
        <v>40613.25</v>
      </c>
      <c r="S965">
        <f t="shared" si="128"/>
        <v>3</v>
      </c>
      <c r="T965" t="s">
        <v>84</v>
      </c>
      <c r="U965">
        <f t="shared" si="129"/>
        <v>2011</v>
      </c>
      <c r="V965" t="b">
        <v>0</v>
      </c>
      <c r="W965" t="b">
        <v>1</v>
      </c>
      <c r="X965" t="s">
        <v>148</v>
      </c>
      <c r="Y965" t="str" cm="1">
        <f t="array" ref="Y965:Z965">_xlfn.TEXTSPLIT(X965, "/")</f>
        <v>photography</v>
      </c>
      <c r="Z965" t="str">
        <v>photography books</v>
      </c>
    </row>
    <row r="966" spans="1:26" ht="15.6" x14ac:dyDescent="0.3">
      <c r="A966">
        <v>964</v>
      </c>
      <c r="B966" t="s">
        <v>1984</v>
      </c>
      <c r="C966" s="3" t="s">
        <v>1985</v>
      </c>
      <c r="D966" s="4">
        <v>3700</v>
      </c>
      <c r="E966" s="4">
        <v>13164</v>
      </c>
      <c r="F966" s="5">
        <f t="shared" si="125"/>
        <v>3.5578378378378379</v>
      </c>
      <c r="G966" t="s">
        <v>36</v>
      </c>
      <c r="H966">
        <v>155</v>
      </c>
      <c r="I966" s="4">
        <f t="shared" si="123"/>
        <v>84.92903225806451</v>
      </c>
      <c r="J966" t="s">
        <v>37</v>
      </c>
      <c r="K966" t="s">
        <v>38</v>
      </c>
      <c r="L966">
        <v>1431320400</v>
      </c>
      <c r="M966" s="9">
        <f t="shared" ref="M966:M1001" si="130">(((L966/60)/60)/24)+DATE(1970,1,1)</f>
        <v>42135.208333333328</v>
      </c>
      <c r="N966" s="14">
        <f t="shared" si="126"/>
        <v>5</v>
      </c>
      <c r="O966" s="14" t="s">
        <v>114</v>
      </c>
      <c r="P966" s="14">
        <f t="shared" si="127"/>
        <v>2015</v>
      </c>
      <c r="Q966">
        <v>1431752400</v>
      </c>
      <c r="R966" s="12">
        <f t="shared" si="124"/>
        <v>42140.208333333328</v>
      </c>
      <c r="S966">
        <f t="shared" si="128"/>
        <v>5</v>
      </c>
      <c r="T966" t="s">
        <v>114</v>
      </c>
      <c r="U966">
        <f t="shared" si="129"/>
        <v>2015</v>
      </c>
      <c r="V966" t="b">
        <v>0</v>
      </c>
      <c r="W966" t="b">
        <v>0</v>
      </c>
      <c r="X966" t="s">
        <v>52</v>
      </c>
      <c r="Y966" t="str" cm="1">
        <f t="array" ref="Y966:Z966">_xlfn.TEXTSPLIT(X966, "/")</f>
        <v>theater</v>
      </c>
      <c r="Z966" t="str">
        <v>plays</v>
      </c>
    </row>
    <row r="967" spans="1:26" ht="15.6" x14ac:dyDescent="0.3">
      <c r="A967">
        <v>965</v>
      </c>
      <c r="B967" t="s">
        <v>1986</v>
      </c>
      <c r="C967" s="3" t="s">
        <v>1987</v>
      </c>
      <c r="D967" s="4">
        <v>2200</v>
      </c>
      <c r="E967" s="4">
        <v>8501</v>
      </c>
      <c r="F967" s="5">
        <f t="shared" si="125"/>
        <v>3.8640909090909092</v>
      </c>
      <c r="G967" t="s">
        <v>36</v>
      </c>
      <c r="H967">
        <v>207</v>
      </c>
      <c r="I967" s="4">
        <f t="shared" si="123"/>
        <v>41.067632850241544</v>
      </c>
      <c r="J967" t="s">
        <v>59</v>
      </c>
      <c r="K967" t="s">
        <v>60</v>
      </c>
      <c r="L967">
        <v>1264399200</v>
      </c>
      <c r="M967" s="9">
        <f t="shared" si="130"/>
        <v>40203.25</v>
      </c>
      <c r="N967" s="14">
        <f t="shared" si="126"/>
        <v>1</v>
      </c>
      <c r="O967" s="14" t="s">
        <v>51</v>
      </c>
      <c r="P967" s="14">
        <f t="shared" si="127"/>
        <v>2010</v>
      </c>
      <c r="Q967">
        <v>1267855200</v>
      </c>
      <c r="R967" s="12">
        <f t="shared" si="124"/>
        <v>40243.25</v>
      </c>
      <c r="S967">
        <f t="shared" si="128"/>
        <v>3</v>
      </c>
      <c r="T967" t="s">
        <v>84</v>
      </c>
      <c r="U967">
        <f t="shared" si="129"/>
        <v>2010</v>
      </c>
      <c r="V967" t="b">
        <v>0</v>
      </c>
      <c r="W967" t="b">
        <v>0</v>
      </c>
      <c r="X967" t="s">
        <v>40</v>
      </c>
      <c r="Y967" t="str" cm="1">
        <f t="array" ref="Y967:Z967">_xlfn.TEXTSPLIT(X967, "/")</f>
        <v>music</v>
      </c>
      <c r="Z967" t="str">
        <v>rock</v>
      </c>
    </row>
    <row r="968" spans="1:26" ht="15.6" x14ac:dyDescent="0.3">
      <c r="A968">
        <v>966</v>
      </c>
      <c r="B968" t="s">
        <v>904</v>
      </c>
      <c r="C968" s="3" t="s">
        <v>1988</v>
      </c>
      <c r="D968" s="4">
        <v>1700</v>
      </c>
      <c r="E968" s="4">
        <v>13468</v>
      </c>
      <c r="F968" s="5">
        <f t="shared" si="125"/>
        <v>7.9223529411764702</v>
      </c>
      <c r="G968" t="s">
        <v>36</v>
      </c>
      <c r="H968">
        <v>245</v>
      </c>
      <c r="I968" s="4">
        <f t="shared" ref="I968:I1001" si="131">IFERROR(E968/H968,0)</f>
        <v>54.971428571428568</v>
      </c>
      <c r="J968" t="s">
        <v>37</v>
      </c>
      <c r="K968" t="s">
        <v>38</v>
      </c>
      <c r="L968">
        <v>1497502800</v>
      </c>
      <c r="M968" s="9">
        <f t="shared" si="130"/>
        <v>42901.208333333328</v>
      </c>
      <c r="N968" s="14">
        <f t="shared" si="126"/>
        <v>6</v>
      </c>
      <c r="O968" s="14" t="s">
        <v>80</v>
      </c>
      <c r="P968" s="14">
        <f t="shared" si="127"/>
        <v>2017</v>
      </c>
      <c r="Q968">
        <v>1497675600</v>
      </c>
      <c r="R968" s="12">
        <f t="shared" si="124"/>
        <v>42903.208333333328</v>
      </c>
      <c r="S968">
        <f t="shared" si="128"/>
        <v>6</v>
      </c>
      <c r="T968" t="s">
        <v>80</v>
      </c>
      <c r="U968">
        <f t="shared" si="129"/>
        <v>2017</v>
      </c>
      <c r="V968" t="b">
        <v>0</v>
      </c>
      <c r="W968" t="b">
        <v>0</v>
      </c>
      <c r="X968" t="s">
        <v>52</v>
      </c>
      <c r="Y968" t="str" cm="1">
        <f t="array" ref="Y968:Z968">_xlfn.TEXTSPLIT(X968, "/")</f>
        <v>theater</v>
      </c>
      <c r="Z968" t="str">
        <v>plays</v>
      </c>
    </row>
    <row r="969" spans="1:26" ht="15.6" x14ac:dyDescent="0.3">
      <c r="A969">
        <v>967</v>
      </c>
      <c r="B969" t="s">
        <v>1989</v>
      </c>
      <c r="C969" s="3" t="s">
        <v>1990</v>
      </c>
      <c r="D969" s="4">
        <v>88400</v>
      </c>
      <c r="E969" s="4">
        <v>121138</v>
      </c>
      <c r="F969" s="5">
        <f t="shared" si="125"/>
        <v>1.3703393665158372</v>
      </c>
      <c r="G969" t="s">
        <v>36</v>
      </c>
      <c r="H969">
        <v>1573</v>
      </c>
      <c r="I969" s="4">
        <f t="shared" si="131"/>
        <v>77.010807374443743</v>
      </c>
      <c r="J969" t="s">
        <v>37</v>
      </c>
      <c r="K969" t="s">
        <v>38</v>
      </c>
      <c r="L969">
        <v>1333688400</v>
      </c>
      <c r="M969" s="9">
        <f t="shared" si="130"/>
        <v>41005.208333333336</v>
      </c>
      <c r="N969" s="14">
        <f t="shared" si="126"/>
        <v>4</v>
      </c>
      <c r="O969" s="14" t="s">
        <v>85</v>
      </c>
      <c r="P969" s="14">
        <f t="shared" si="127"/>
        <v>2012</v>
      </c>
      <c r="Q969">
        <v>1336885200</v>
      </c>
      <c r="R969" s="12">
        <f t="shared" si="124"/>
        <v>41042.208333333336</v>
      </c>
      <c r="S969">
        <f t="shared" si="128"/>
        <v>5</v>
      </c>
      <c r="T969" t="s">
        <v>114</v>
      </c>
      <c r="U969">
        <f t="shared" si="129"/>
        <v>2012</v>
      </c>
      <c r="V969" t="b">
        <v>0</v>
      </c>
      <c r="W969" t="b">
        <v>0</v>
      </c>
      <c r="X969" t="s">
        <v>345</v>
      </c>
      <c r="Y969" t="str" cm="1">
        <f t="array" ref="Y969:Z969">_xlfn.TEXTSPLIT(X969, "/")</f>
        <v>music</v>
      </c>
      <c r="Z969" t="str">
        <v>world music</v>
      </c>
    </row>
    <row r="970" spans="1:26" ht="31.2" x14ac:dyDescent="0.3">
      <c r="A970">
        <v>968</v>
      </c>
      <c r="B970" t="s">
        <v>1991</v>
      </c>
      <c r="C970" s="3" t="s">
        <v>1992</v>
      </c>
      <c r="D970" s="4">
        <v>2400</v>
      </c>
      <c r="E970" s="4">
        <v>8117</v>
      </c>
      <c r="F970" s="5">
        <f t="shared" si="125"/>
        <v>3.3820833333333336</v>
      </c>
      <c r="G970" t="s">
        <v>36</v>
      </c>
      <c r="H970">
        <v>114</v>
      </c>
      <c r="I970" s="4">
        <f t="shared" si="131"/>
        <v>71.201754385964918</v>
      </c>
      <c r="J970" t="s">
        <v>37</v>
      </c>
      <c r="K970" t="s">
        <v>38</v>
      </c>
      <c r="L970">
        <v>1293861600</v>
      </c>
      <c r="M970" s="9">
        <f t="shared" si="130"/>
        <v>40544.25</v>
      </c>
      <c r="N970" s="14">
        <f t="shared" si="126"/>
        <v>1</v>
      </c>
      <c r="O970" s="14" t="s">
        <v>51</v>
      </c>
      <c r="P970" s="14">
        <f t="shared" si="127"/>
        <v>2011</v>
      </c>
      <c r="Q970">
        <v>1295157600</v>
      </c>
      <c r="R970" s="12">
        <f t="shared" si="124"/>
        <v>40559.25</v>
      </c>
      <c r="S970">
        <f t="shared" si="128"/>
        <v>1</v>
      </c>
      <c r="T970" t="s">
        <v>51</v>
      </c>
      <c r="U970">
        <f t="shared" si="129"/>
        <v>2011</v>
      </c>
      <c r="V970" t="b">
        <v>0</v>
      </c>
      <c r="W970" t="b">
        <v>0</v>
      </c>
      <c r="X970" t="s">
        <v>33</v>
      </c>
      <c r="Y970" t="str" cm="1">
        <f t="array" ref="Y970:Z970">_xlfn.TEXTSPLIT(X970, "/")</f>
        <v>food</v>
      </c>
      <c r="Z970" t="str">
        <v>food trucks</v>
      </c>
    </row>
    <row r="971" spans="1:26" ht="15.6" x14ac:dyDescent="0.3">
      <c r="A971">
        <v>969</v>
      </c>
      <c r="B971" t="s">
        <v>1993</v>
      </c>
      <c r="C971" s="3" t="s">
        <v>1994</v>
      </c>
      <c r="D971" s="4">
        <v>7900</v>
      </c>
      <c r="E971" s="4">
        <v>8550</v>
      </c>
      <c r="F971" s="5">
        <f t="shared" si="125"/>
        <v>1.0822784810126582</v>
      </c>
      <c r="G971" t="s">
        <v>36</v>
      </c>
      <c r="H971">
        <v>93</v>
      </c>
      <c r="I971" s="4">
        <f t="shared" si="131"/>
        <v>91.935483870967744</v>
      </c>
      <c r="J971" t="s">
        <v>37</v>
      </c>
      <c r="K971" t="s">
        <v>38</v>
      </c>
      <c r="L971">
        <v>1576994400</v>
      </c>
      <c r="M971" s="9">
        <f t="shared" si="130"/>
        <v>43821.25</v>
      </c>
      <c r="N971" s="14">
        <f t="shared" si="126"/>
        <v>12</v>
      </c>
      <c r="O971" s="14" t="s">
        <v>32</v>
      </c>
      <c r="P971" s="14">
        <f t="shared" si="127"/>
        <v>2019</v>
      </c>
      <c r="Q971">
        <v>1577599200</v>
      </c>
      <c r="R971" s="12">
        <f t="shared" si="124"/>
        <v>43828.25</v>
      </c>
      <c r="S971">
        <f t="shared" si="128"/>
        <v>12</v>
      </c>
      <c r="T971" t="s">
        <v>32</v>
      </c>
      <c r="U971">
        <f t="shared" si="129"/>
        <v>2019</v>
      </c>
      <c r="V971" t="b">
        <v>0</v>
      </c>
      <c r="W971" t="b">
        <v>0</v>
      </c>
      <c r="X971" t="s">
        <v>52</v>
      </c>
      <c r="Y971" t="str" cm="1">
        <f t="array" ref="Y971:Z971">_xlfn.TEXTSPLIT(X971, "/")</f>
        <v>theater</v>
      </c>
      <c r="Z971" t="str">
        <v>plays</v>
      </c>
    </row>
    <row r="972" spans="1:26" ht="31.2" x14ac:dyDescent="0.3">
      <c r="A972">
        <v>970</v>
      </c>
      <c r="B972" t="s">
        <v>1995</v>
      </c>
      <c r="C972" s="3" t="s">
        <v>1996</v>
      </c>
      <c r="D972" s="4">
        <v>94900</v>
      </c>
      <c r="E972" s="4">
        <v>57659</v>
      </c>
      <c r="F972" s="5">
        <f t="shared" si="125"/>
        <v>0.60757639620653314</v>
      </c>
      <c r="G972" t="s">
        <v>28</v>
      </c>
      <c r="H972">
        <v>594</v>
      </c>
      <c r="I972" s="4">
        <f t="shared" si="131"/>
        <v>97.069023569023571</v>
      </c>
      <c r="J972" t="s">
        <v>37</v>
      </c>
      <c r="K972" t="s">
        <v>38</v>
      </c>
      <c r="L972">
        <v>1304917200</v>
      </c>
      <c r="M972" s="9">
        <f t="shared" si="130"/>
        <v>40672.208333333336</v>
      </c>
      <c r="N972" s="14">
        <f t="shared" si="126"/>
        <v>5</v>
      </c>
      <c r="O972" s="14" t="s">
        <v>114</v>
      </c>
      <c r="P972" s="14">
        <f t="shared" si="127"/>
        <v>2011</v>
      </c>
      <c r="Q972">
        <v>1305003600</v>
      </c>
      <c r="R972" s="12">
        <f t="shared" si="124"/>
        <v>40673.208333333336</v>
      </c>
      <c r="S972">
        <f t="shared" si="128"/>
        <v>5</v>
      </c>
      <c r="T972" t="s">
        <v>114</v>
      </c>
      <c r="U972">
        <f t="shared" si="129"/>
        <v>2011</v>
      </c>
      <c r="V972" t="b">
        <v>0</v>
      </c>
      <c r="W972" t="b">
        <v>0</v>
      </c>
      <c r="X972" t="s">
        <v>52</v>
      </c>
      <c r="Y972" t="str" cm="1">
        <f t="array" ref="Y972:Z972">_xlfn.TEXTSPLIT(X972, "/")</f>
        <v>theater</v>
      </c>
      <c r="Z972" t="str">
        <v>plays</v>
      </c>
    </row>
    <row r="973" spans="1:26" ht="15.6" x14ac:dyDescent="0.3">
      <c r="A973">
        <v>971</v>
      </c>
      <c r="B973" t="s">
        <v>1997</v>
      </c>
      <c r="C973" s="3" t="s">
        <v>1998</v>
      </c>
      <c r="D973" s="4">
        <v>5100</v>
      </c>
      <c r="E973" s="4">
        <v>1414</v>
      </c>
      <c r="F973" s="5">
        <f t="shared" si="125"/>
        <v>0.27725490196078434</v>
      </c>
      <c r="G973" t="s">
        <v>28</v>
      </c>
      <c r="H973">
        <v>24</v>
      </c>
      <c r="I973" s="4">
        <f t="shared" si="131"/>
        <v>58.916666666666664</v>
      </c>
      <c r="J973" t="s">
        <v>37</v>
      </c>
      <c r="K973" t="s">
        <v>38</v>
      </c>
      <c r="L973">
        <v>1381208400</v>
      </c>
      <c r="M973" s="9">
        <f t="shared" si="130"/>
        <v>41555.208333333336</v>
      </c>
      <c r="N973" s="14">
        <f t="shared" si="126"/>
        <v>10</v>
      </c>
      <c r="O973" s="14" t="s">
        <v>72</v>
      </c>
      <c r="P973" s="14">
        <f t="shared" si="127"/>
        <v>2013</v>
      </c>
      <c r="Q973">
        <v>1381726800</v>
      </c>
      <c r="R973" s="12">
        <f t="shared" si="124"/>
        <v>41561.208333333336</v>
      </c>
      <c r="S973">
        <f t="shared" si="128"/>
        <v>10</v>
      </c>
      <c r="T973" t="s">
        <v>72</v>
      </c>
      <c r="U973">
        <f t="shared" si="129"/>
        <v>2013</v>
      </c>
      <c r="V973" t="b">
        <v>0</v>
      </c>
      <c r="W973" t="b">
        <v>0</v>
      </c>
      <c r="X973" t="s">
        <v>295</v>
      </c>
      <c r="Y973" t="str" cm="1">
        <f t="array" ref="Y973:Z973">_xlfn.TEXTSPLIT(X973, "/")</f>
        <v>film &amp; video</v>
      </c>
      <c r="Z973" t="str">
        <v>television</v>
      </c>
    </row>
    <row r="974" spans="1:26" ht="31.2" x14ac:dyDescent="0.3">
      <c r="A974">
        <v>972</v>
      </c>
      <c r="B974" t="s">
        <v>1999</v>
      </c>
      <c r="C974" s="3" t="s">
        <v>2000</v>
      </c>
      <c r="D974" s="4">
        <v>42700</v>
      </c>
      <c r="E974" s="4">
        <v>97524</v>
      </c>
      <c r="F974" s="5">
        <f t="shared" si="125"/>
        <v>2.283934426229508</v>
      </c>
      <c r="G974" t="s">
        <v>36</v>
      </c>
      <c r="H974">
        <v>1681</v>
      </c>
      <c r="I974" s="4">
        <f t="shared" si="131"/>
        <v>58.015466983938133</v>
      </c>
      <c r="J974" t="s">
        <v>37</v>
      </c>
      <c r="K974" t="s">
        <v>38</v>
      </c>
      <c r="L974">
        <v>1401685200</v>
      </c>
      <c r="M974" s="9">
        <f t="shared" si="130"/>
        <v>41792.208333333336</v>
      </c>
      <c r="N974" s="14">
        <f t="shared" si="126"/>
        <v>6</v>
      </c>
      <c r="O974" s="14" t="s">
        <v>80</v>
      </c>
      <c r="P974" s="14">
        <f t="shared" si="127"/>
        <v>2014</v>
      </c>
      <c r="Q974">
        <v>1402462800</v>
      </c>
      <c r="R974" s="12">
        <f t="shared" si="124"/>
        <v>41801.208333333336</v>
      </c>
      <c r="S974">
        <f t="shared" si="128"/>
        <v>6</v>
      </c>
      <c r="T974" t="s">
        <v>80</v>
      </c>
      <c r="U974">
        <f t="shared" si="129"/>
        <v>2014</v>
      </c>
      <c r="V974" t="b">
        <v>0</v>
      </c>
      <c r="W974" t="b">
        <v>1</v>
      </c>
      <c r="X974" t="s">
        <v>45</v>
      </c>
      <c r="Y974" t="str" cm="1">
        <f t="array" ref="Y974:Z974">_xlfn.TEXTSPLIT(X974, "/")</f>
        <v>technology</v>
      </c>
      <c r="Z974" t="str">
        <v>web</v>
      </c>
    </row>
    <row r="975" spans="1:26" ht="15.6" x14ac:dyDescent="0.3">
      <c r="A975">
        <v>973</v>
      </c>
      <c r="B975" t="s">
        <v>2001</v>
      </c>
      <c r="C975" s="3" t="s">
        <v>2002</v>
      </c>
      <c r="D975" s="4">
        <v>121100</v>
      </c>
      <c r="E975" s="4">
        <v>26176</v>
      </c>
      <c r="F975" s="5">
        <f t="shared" si="125"/>
        <v>0.21615194054500414</v>
      </c>
      <c r="G975" t="s">
        <v>28</v>
      </c>
      <c r="H975">
        <v>252</v>
      </c>
      <c r="I975" s="4">
        <f t="shared" si="131"/>
        <v>103.87301587301587</v>
      </c>
      <c r="J975" t="s">
        <v>37</v>
      </c>
      <c r="K975" t="s">
        <v>38</v>
      </c>
      <c r="L975">
        <v>1291960800</v>
      </c>
      <c r="M975" s="9">
        <f t="shared" si="130"/>
        <v>40522.25</v>
      </c>
      <c r="N975" s="14">
        <f t="shared" si="126"/>
        <v>12</v>
      </c>
      <c r="O975" s="14" t="s">
        <v>32</v>
      </c>
      <c r="P975" s="14">
        <f t="shared" si="127"/>
        <v>2010</v>
      </c>
      <c r="Q975">
        <v>1292133600</v>
      </c>
      <c r="R975" s="12">
        <f t="shared" si="124"/>
        <v>40524.25</v>
      </c>
      <c r="S975">
        <f t="shared" si="128"/>
        <v>12</v>
      </c>
      <c r="T975" t="s">
        <v>32</v>
      </c>
      <c r="U975">
        <f t="shared" si="129"/>
        <v>2010</v>
      </c>
      <c r="V975" t="b">
        <v>0</v>
      </c>
      <c r="W975" t="b">
        <v>1</v>
      </c>
      <c r="X975" t="s">
        <v>52</v>
      </c>
      <c r="Y975" t="str" cm="1">
        <f t="array" ref="Y975:Z975">_xlfn.TEXTSPLIT(X975, "/")</f>
        <v>theater</v>
      </c>
      <c r="Z975" t="str">
        <v>plays</v>
      </c>
    </row>
    <row r="976" spans="1:26" ht="15.6" x14ac:dyDescent="0.3">
      <c r="A976">
        <v>974</v>
      </c>
      <c r="B976" t="s">
        <v>2003</v>
      </c>
      <c r="C976" s="3" t="s">
        <v>2004</v>
      </c>
      <c r="D976" s="4">
        <v>800</v>
      </c>
      <c r="E976" s="4">
        <v>2991</v>
      </c>
      <c r="F976" s="5">
        <f t="shared" si="125"/>
        <v>3.73875</v>
      </c>
      <c r="G976" t="s">
        <v>36</v>
      </c>
      <c r="H976">
        <v>32</v>
      </c>
      <c r="I976" s="4">
        <f t="shared" si="131"/>
        <v>93.46875</v>
      </c>
      <c r="J976" t="s">
        <v>37</v>
      </c>
      <c r="K976" t="s">
        <v>38</v>
      </c>
      <c r="L976">
        <v>1368853200</v>
      </c>
      <c r="M976" s="9">
        <f t="shared" si="130"/>
        <v>41412.208333333336</v>
      </c>
      <c r="N976" s="14">
        <f t="shared" si="126"/>
        <v>5</v>
      </c>
      <c r="O976" s="14" t="s">
        <v>114</v>
      </c>
      <c r="P976" s="14">
        <f t="shared" si="127"/>
        <v>2013</v>
      </c>
      <c r="Q976">
        <v>1368939600</v>
      </c>
      <c r="R976" s="12">
        <f t="shared" si="124"/>
        <v>41413.208333333336</v>
      </c>
      <c r="S976">
        <f t="shared" si="128"/>
        <v>5</v>
      </c>
      <c r="T976" t="s">
        <v>114</v>
      </c>
      <c r="U976">
        <f t="shared" si="129"/>
        <v>2013</v>
      </c>
      <c r="V976" t="b">
        <v>0</v>
      </c>
      <c r="W976" t="b">
        <v>0</v>
      </c>
      <c r="X976" t="s">
        <v>81</v>
      </c>
      <c r="Y976" t="str" cm="1">
        <f t="array" ref="Y976:Z976">_xlfn.TEXTSPLIT(X976, "/")</f>
        <v>music</v>
      </c>
      <c r="Z976" t="str">
        <v>indie rock</v>
      </c>
    </row>
    <row r="977" spans="1:26" ht="15.6" x14ac:dyDescent="0.3">
      <c r="A977">
        <v>975</v>
      </c>
      <c r="B977" t="s">
        <v>2005</v>
      </c>
      <c r="C977" s="3" t="s">
        <v>2006</v>
      </c>
      <c r="D977" s="4">
        <v>5400</v>
      </c>
      <c r="E977" s="4">
        <v>8366</v>
      </c>
      <c r="F977" s="5">
        <f t="shared" si="125"/>
        <v>1.5492592592592593</v>
      </c>
      <c r="G977" t="s">
        <v>36</v>
      </c>
      <c r="H977">
        <v>135</v>
      </c>
      <c r="I977" s="4">
        <f t="shared" si="131"/>
        <v>61.970370370370368</v>
      </c>
      <c r="J977" t="s">
        <v>37</v>
      </c>
      <c r="K977" t="s">
        <v>38</v>
      </c>
      <c r="L977">
        <v>1448776800</v>
      </c>
      <c r="M977" s="9">
        <f t="shared" si="130"/>
        <v>42337.25</v>
      </c>
      <c r="N977" s="14">
        <f t="shared" si="126"/>
        <v>11</v>
      </c>
      <c r="O977" s="14" t="s">
        <v>31</v>
      </c>
      <c r="P977" s="14">
        <f t="shared" si="127"/>
        <v>2015</v>
      </c>
      <c r="Q977">
        <v>1452146400</v>
      </c>
      <c r="R977" s="12">
        <f t="shared" si="124"/>
        <v>42376.25</v>
      </c>
      <c r="S977">
        <f t="shared" si="128"/>
        <v>1</v>
      </c>
      <c r="T977" t="s">
        <v>51</v>
      </c>
      <c r="U977">
        <f t="shared" si="129"/>
        <v>2016</v>
      </c>
      <c r="V977" t="b">
        <v>0</v>
      </c>
      <c r="W977" t="b">
        <v>1</v>
      </c>
      <c r="X977" t="s">
        <v>52</v>
      </c>
      <c r="Y977" t="str" cm="1">
        <f t="array" ref="Y977:Z977">_xlfn.TEXTSPLIT(X977, "/")</f>
        <v>theater</v>
      </c>
      <c r="Z977" t="str">
        <v>plays</v>
      </c>
    </row>
    <row r="978" spans="1:26" ht="31.2" x14ac:dyDescent="0.3">
      <c r="A978">
        <v>976</v>
      </c>
      <c r="B978" t="s">
        <v>2007</v>
      </c>
      <c r="C978" s="3" t="s">
        <v>2008</v>
      </c>
      <c r="D978" s="4">
        <v>4000</v>
      </c>
      <c r="E978" s="4">
        <v>12886</v>
      </c>
      <c r="F978" s="5">
        <f t="shared" si="125"/>
        <v>3.2214999999999998</v>
      </c>
      <c r="G978" t="s">
        <v>36</v>
      </c>
      <c r="H978">
        <v>140</v>
      </c>
      <c r="I978" s="4">
        <f t="shared" si="131"/>
        <v>92.042857142857144</v>
      </c>
      <c r="J978" t="s">
        <v>37</v>
      </c>
      <c r="K978" t="s">
        <v>38</v>
      </c>
      <c r="L978">
        <v>1296194400</v>
      </c>
      <c r="M978" s="9">
        <f t="shared" si="130"/>
        <v>40571.25</v>
      </c>
      <c r="N978" s="14">
        <f t="shared" si="126"/>
        <v>1</v>
      </c>
      <c r="O978" s="14" t="s">
        <v>51</v>
      </c>
      <c r="P978" s="14">
        <f t="shared" si="127"/>
        <v>2011</v>
      </c>
      <c r="Q978">
        <v>1296712800</v>
      </c>
      <c r="R978" s="12">
        <f t="shared" si="124"/>
        <v>40577.25</v>
      </c>
      <c r="S978">
        <f t="shared" si="128"/>
        <v>2</v>
      </c>
      <c r="T978" t="s">
        <v>91</v>
      </c>
      <c r="U978">
        <f t="shared" si="129"/>
        <v>2011</v>
      </c>
      <c r="V978" t="b">
        <v>0</v>
      </c>
      <c r="W978" t="b">
        <v>1</v>
      </c>
      <c r="X978" t="s">
        <v>52</v>
      </c>
      <c r="Y978" t="str" cm="1">
        <f t="array" ref="Y978:Z978">_xlfn.TEXTSPLIT(X978, "/")</f>
        <v>theater</v>
      </c>
      <c r="Z978" t="str">
        <v>plays</v>
      </c>
    </row>
    <row r="979" spans="1:26" ht="15.6" x14ac:dyDescent="0.3">
      <c r="A979">
        <v>977</v>
      </c>
      <c r="B979" t="s">
        <v>1284</v>
      </c>
      <c r="C979" s="3" t="s">
        <v>2009</v>
      </c>
      <c r="D979" s="4">
        <v>7000</v>
      </c>
      <c r="E979" s="4">
        <v>5177</v>
      </c>
      <c r="F979" s="5">
        <f t="shared" si="125"/>
        <v>0.73957142857142855</v>
      </c>
      <c r="G979" t="s">
        <v>28</v>
      </c>
      <c r="H979">
        <v>67</v>
      </c>
      <c r="I979" s="4">
        <f t="shared" si="131"/>
        <v>77.268656716417908</v>
      </c>
      <c r="J979" t="s">
        <v>37</v>
      </c>
      <c r="K979" t="s">
        <v>38</v>
      </c>
      <c r="L979">
        <v>1517983200</v>
      </c>
      <c r="M979" s="9">
        <f t="shared" si="130"/>
        <v>43138.25</v>
      </c>
      <c r="N979" s="14">
        <f t="shared" si="126"/>
        <v>2</v>
      </c>
      <c r="O979" s="14" t="s">
        <v>91</v>
      </c>
      <c r="P979" s="14">
        <f t="shared" si="127"/>
        <v>2018</v>
      </c>
      <c r="Q979">
        <v>1520748000</v>
      </c>
      <c r="R979" s="12">
        <f t="shared" si="124"/>
        <v>43170.25</v>
      </c>
      <c r="S979">
        <f t="shared" si="128"/>
        <v>3</v>
      </c>
      <c r="T979" t="s">
        <v>84</v>
      </c>
      <c r="U979">
        <f t="shared" si="129"/>
        <v>2018</v>
      </c>
      <c r="V979" t="b">
        <v>0</v>
      </c>
      <c r="W979" t="b">
        <v>0</v>
      </c>
      <c r="X979" t="s">
        <v>33</v>
      </c>
      <c r="Y979" t="str" cm="1">
        <f t="array" ref="Y979:Z979">_xlfn.TEXTSPLIT(X979, "/")</f>
        <v>food</v>
      </c>
      <c r="Z979" t="str">
        <v>food trucks</v>
      </c>
    </row>
    <row r="980" spans="1:26" ht="15.6" x14ac:dyDescent="0.3">
      <c r="A980">
        <v>978</v>
      </c>
      <c r="B980" t="s">
        <v>2010</v>
      </c>
      <c r="C980" s="3" t="s">
        <v>2011</v>
      </c>
      <c r="D980" s="4">
        <v>1000</v>
      </c>
      <c r="E980" s="4">
        <v>8641</v>
      </c>
      <c r="F980" s="5">
        <f t="shared" si="125"/>
        <v>8.641</v>
      </c>
      <c r="G980" t="s">
        <v>36</v>
      </c>
      <c r="H980">
        <v>92</v>
      </c>
      <c r="I980" s="4">
        <f t="shared" si="131"/>
        <v>93.923913043478265</v>
      </c>
      <c r="J980" t="s">
        <v>37</v>
      </c>
      <c r="K980" t="s">
        <v>38</v>
      </c>
      <c r="L980">
        <v>1478930400</v>
      </c>
      <c r="M980" s="9">
        <f t="shared" si="130"/>
        <v>42686.25</v>
      </c>
      <c r="N980" s="14">
        <f t="shared" si="126"/>
        <v>11</v>
      </c>
      <c r="O980" s="14" t="s">
        <v>31</v>
      </c>
      <c r="P980" s="14">
        <f t="shared" si="127"/>
        <v>2016</v>
      </c>
      <c r="Q980">
        <v>1480831200</v>
      </c>
      <c r="R980" s="12">
        <f t="shared" ref="R980:R1001" si="132">(((Q980/60)/60)/24)+DATE(1970,1,1)</f>
        <v>42708.25</v>
      </c>
      <c r="S980">
        <f t="shared" si="128"/>
        <v>12</v>
      </c>
      <c r="T980" t="s">
        <v>32</v>
      </c>
      <c r="U980">
        <f t="shared" si="129"/>
        <v>2016</v>
      </c>
      <c r="V980" t="b">
        <v>0</v>
      </c>
      <c r="W980" t="b">
        <v>0</v>
      </c>
      <c r="X980" t="s">
        <v>115</v>
      </c>
      <c r="Y980" t="str" cm="1">
        <f t="array" ref="Y980:Z980">_xlfn.TEXTSPLIT(X980, "/")</f>
        <v>games</v>
      </c>
      <c r="Z980" t="str">
        <v>video games</v>
      </c>
    </row>
    <row r="981" spans="1:26" ht="15.6" x14ac:dyDescent="0.3">
      <c r="A981">
        <v>979</v>
      </c>
      <c r="B981" t="s">
        <v>2012</v>
      </c>
      <c r="C981" s="3" t="s">
        <v>2013</v>
      </c>
      <c r="D981" s="4">
        <v>60200</v>
      </c>
      <c r="E981" s="4">
        <v>86244</v>
      </c>
      <c r="F981" s="5">
        <f t="shared" si="125"/>
        <v>1.432624584717608</v>
      </c>
      <c r="G981" t="s">
        <v>36</v>
      </c>
      <c r="H981">
        <v>1015</v>
      </c>
      <c r="I981" s="4">
        <f t="shared" si="131"/>
        <v>84.969458128078813</v>
      </c>
      <c r="J981" t="s">
        <v>59</v>
      </c>
      <c r="K981" t="s">
        <v>60</v>
      </c>
      <c r="L981">
        <v>1426395600</v>
      </c>
      <c r="M981" s="9">
        <f t="shared" si="130"/>
        <v>42078.208333333328</v>
      </c>
      <c r="N981" s="14">
        <f t="shared" si="126"/>
        <v>3</v>
      </c>
      <c r="O981" s="14" t="s">
        <v>84</v>
      </c>
      <c r="P981" s="14">
        <f t="shared" si="127"/>
        <v>2015</v>
      </c>
      <c r="Q981">
        <v>1426914000</v>
      </c>
      <c r="R981" s="12">
        <f t="shared" si="132"/>
        <v>42084.208333333328</v>
      </c>
      <c r="S981">
        <f t="shared" si="128"/>
        <v>3</v>
      </c>
      <c r="T981" t="s">
        <v>84</v>
      </c>
      <c r="U981">
        <f t="shared" si="129"/>
        <v>2015</v>
      </c>
      <c r="V981" t="b">
        <v>0</v>
      </c>
      <c r="W981" t="b">
        <v>0</v>
      </c>
      <c r="X981" t="s">
        <v>52</v>
      </c>
      <c r="Y981" t="str" cm="1">
        <f t="array" ref="Y981:Z981">_xlfn.TEXTSPLIT(X981, "/")</f>
        <v>theater</v>
      </c>
      <c r="Z981" t="str">
        <v>plays</v>
      </c>
    </row>
    <row r="982" spans="1:26" ht="15.6" x14ac:dyDescent="0.3">
      <c r="A982">
        <v>980</v>
      </c>
      <c r="B982" t="s">
        <v>2014</v>
      </c>
      <c r="C982" s="3" t="s">
        <v>2015</v>
      </c>
      <c r="D982" s="4">
        <v>195200</v>
      </c>
      <c r="E982" s="4">
        <v>78630</v>
      </c>
      <c r="F982" s="5">
        <f t="shared" si="125"/>
        <v>0.40281762295081969</v>
      </c>
      <c r="G982" t="s">
        <v>28</v>
      </c>
      <c r="H982">
        <v>742</v>
      </c>
      <c r="I982" s="4">
        <f t="shared" si="131"/>
        <v>105.97035040431267</v>
      </c>
      <c r="J982" t="s">
        <v>37</v>
      </c>
      <c r="K982" t="s">
        <v>38</v>
      </c>
      <c r="L982">
        <v>1446181200</v>
      </c>
      <c r="M982" s="9">
        <f t="shared" si="130"/>
        <v>42307.208333333328</v>
      </c>
      <c r="N982" s="14">
        <f t="shared" si="126"/>
        <v>10</v>
      </c>
      <c r="O982" s="14" t="s">
        <v>72</v>
      </c>
      <c r="P982" s="14">
        <f t="shared" si="127"/>
        <v>2015</v>
      </c>
      <c r="Q982">
        <v>1446616800</v>
      </c>
      <c r="R982" s="12">
        <f t="shared" si="132"/>
        <v>42312.25</v>
      </c>
      <c r="S982">
        <f t="shared" si="128"/>
        <v>11</v>
      </c>
      <c r="T982" t="s">
        <v>31</v>
      </c>
      <c r="U982">
        <f t="shared" si="129"/>
        <v>2015</v>
      </c>
      <c r="V982" t="b">
        <v>1</v>
      </c>
      <c r="W982" t="b">
        <v>0</v>
      </c>
      <c r="X982" t="s">
        <v>92</v>
      </c>
      <c r="Y982" t="str" cm="1">
        <f t="array" ref="Y982:Z982">_xlfn.TEXTSPLIT(X982, "/")</f>
        <v>publishing</v>
      </c>
      <c r="Z982" t="str">
        <v>nonfiction</v>
      </c>
    </row>
    <row r="983" spans="1:26" ht="15.6" x14ac:dyDescent="0.3">
      <c r="A983">
        <v>981</v>
      </c>
      <c r="B983" t="s">
        <v>2016</v>
      </c>
      <c r="C983" s="3" t="s">
        <v>2017</v>
      </c>
      <c r="D983" s="4">
        <v>6700</v>
      </c>
      <c r="E983" s="4">
        <v>11941</v>
      </c>
      <c r="F983" s="5">
        <f t="shared" si="125"/>
        <v>1.7822388059701493</v>
      </c>
      <c r="G983" t="s">
        <v>36</v>
      </c>
      <c r="H983">
        <v>323</v>
      </c>
      <c r="I983" s="4">
        <f t="shared" si="131"/>
        <v>36.969040247678016</v>
      </c>
      <c r="J983" t="s">
        <v>37</v>
      </c>
      <c r="K983" t="s">
        <v>38</v>
      </c>
      <c r="L983">
        <v>1514181600</v>
      </c>
      <c r="M983" s="9">
        <f t="shared" si="130"/>
        <v>43094.25</v>
      </c>
      <c r="N983" s="14">
        <f t="shared" si="126"/>
        <v>12</v>
      </c>
      <c r="O983" s="14" t="s">
        <v>32</v>
      </c>
      <c r="P983" s="14">
        <f t="shared" si="127"/>
        <v>2017</v>
      </c>
      <c r="Q983">
        <v>1517032800</v>
      </c>
      <c r="R983" s="12">
        <f t="shared" si="132"/>
        <v>43127.25</v>
      </c>
      <c r="S983">
        <f t="shared" si="128"/>
        <v>1</v>
      </c>
      <c r="T983" t="s">
        <v>51</v>
      </c>
      <c r="U983">
        <f t="shared" si="129"/>
        <v>2018</v>
      </c>
      <c r="V983" t="b">
        <v>0</v>
      </c>
      <c r="W983" t="b">
        <v>0</v>
      </c>
      <c r="X983" t="s">
        <v>45</v>
      </c>
      <c r="Y983" t="str" cm="1">
        <f t="array" ref="Y983:Z983">_xlfn.TEXTSPLIT(X983, "/")</f>
        <v>technology</v>
      </c>
      <c r="Z983" t="str">
        <v>web</v>
      </c>
    </row>
    <row r="984" spans="1:26" ht="15.6" x14ac:dyDescent="0.3">
      <c r="A984">
        <v>982</v>
      </c>
      <c r="B984" t="s">
        <v>2018</v>
      </c>
      <c r="C984" s="3" t="s">
        <v>2019</v>
      </c>
      <c r="D984" s="4">
        <v>7200</v>
      </c>
      <c r="E984" s="4">
        <v>6115</v>
      </c>
      <c r="F984" s="5">
        <f t="shared" si="125"/>
        <v>0.84930555555555554</v>
      </c>
      <c r="G984" t="s">
        <v>28</v>
      </c>
      <c r="H984">
        <v>75</v>
      </c>
      <c r="I984" s="4">
        <f t="shared" si="131"/>
        <v>81.533333333333331</v>
      </c>
      <c r="J984" t="s">
        <v>37</v>
      </c>
      <c r="K984" t="s">
        <v>38</v>
      </c>
      <c r="L984">
        <v>1311051600</v>
      </c>
      <c r="M984" s="9">
        <f t="shared" si="130"/>
        <v>40743.208333333336</v>
      </c>
      <c r="N984" s="14">
        <f t="shared" si="126"/>
        <v>7</v>
      </c>
      <c r="O984" s="14" t="s">
        <v>103</v>
      </c>
      <c r="P984" s="14">
        <f t="shared" si="127"/>
        <v>2011</v>
      </c>
      <c r="Q984">
        <v>1311224400</v>
      </c>
      <c r="R984" s="12">
        <f t="shared" si="132"/>
        <v>40745.208333333336</v>
      </c>
      <c r="S984">
        <f t="shared" si="128"/>
        <v>7</v>
      </c>
      <c r="T984" t="s">
        <v>103</v>
      </c>
      <c r="U984">
        <f t="shared" si="129"/>
        <v>2011</v>
      </c>
      <c r="V984" t="b">
        <v>0</v>
      </c>
      <c r="W984" t="b">
        <v>1</v>
      </c>
      <c r="X984" t="s">
        <v>61</v>
      </c>
      <c r="Y984" t="str" cm="1">
        <f t="array" ref="Y984:Z984">_xlfn.TEXTSPLIT(X984, "/")</f>
        <v>film &amp; video</v>
      </c>
      <c r="Z984" t="str">
        <v>documentary</v>
      </c>
    </row>
    <row r="985" spans="1:26" ht="15.6" x14ac:dyDescent="0.3">
      <c r="A985">
        <v>983</v>
      </c>
      <c r="B985" t="s">
        <v>2020</v>
      </c>
      <c r="C985" s="3" t="s">
        <v>2021</v>
      </c>
      <c r="D985" s="4">
        <v>129100</v>
      </c>
      <c r="E985" s="4">
        <v>188404</v>
      </c>
      <c r="F985" s="5">
        <f t="shared" si="125"/>
        <v>1.4593648334624323</v>
      </c>
      <c r="G985" t="s">
        <v>36</v>
      </c>
      <c r="H985">
        <v>2326</v>
      </c>
      <c r="I985" s="4">
        <f t="shared" si="131"/>
        <v>80.999140154772135</v>
      </c>
      <c r="J985" t="s">
        <v>37</v>
      </c>
      <c r="K985" t="s">
        <v>38</v>
      </c>
      <c r="L985">
        <v>1564894800</v>
      </c>
      <c r="M985" s="9">
        <f t="shared" si="130"/>
        <v>43681.208333333328</v>
      </c>
      <c r="N985" s="14">
        <f t="shared" si="126"/>
        <v>8</v>
      </c>
      <c r="O985" s="14" t="s">
        <v>39</v>
      </c>
      <c r="P985" s="14">
        <f t="shared" si="127"/>
        <v>2019</v>
      </c>
      <c r="Q985">
        <v>1566190800</v>
      </c>
      <c r="R985" s="12">
        <f t="shared" si="132"/>
        <v>43696.208333333328</v>
      </c>
      <c r="S985">
        <f t="shared" si="128"/>
        <v>8</v>
      </c>
      <c r="T985" t="s">
        <v>39</v>
      </c>
      <c r="U985">
        <f t="shared" si="129"/>
        <v>2019</v>
      </c>
      <c r="V985" t="b">
        <v>0</v>
      </c>
      <c r="W985" t="b">
        <v>0</v>
      </c>
      <c r="X985" t="s">
        <v>61</v>
      </c>
      <c r="Y985" t="str" cm="1">
        <f t="array" ref="Y985:Z985">_xlfn.TEXTSPLIT(X985, "/")</f>
        <v>film &amp; video</v>
      </c>
      <c r="Z985" t="str">
        <v>documentary</v>
      </c>
    </row>
    <row r="986" spans="1:26" ht="31.2" x14ac:dyDescent="0.3">
      <c r="A986">
        <v>984</v>
      </c>
      <c r="B986" t="s">
        <v>2022</v>
      </c>
      <c r="C986" s="3" t="s">
        <v>2023</v>
      </c>
      <c r="D986" s="4">
        <v>6500</v>
      </c>
      <c r="E986" s="4">
        <v>9910</v>
      </c>
      <c r="F986" s="5">
        <f t="shared" si="125"/>
        <v>1.5246153846153847</v>
      </c>
      <c r="G986" t="s">
        <v>36</v>
      </c>
      <c r="H986">
        <v>381</v>
      </c>
      <c r="I986" s="4">
        <f t="shared" si="131"/>
        <v>26.010498687664043</v>
      </c>
      <c r="J986" t="s">
        <v>37</v>
      </c>
      <c r="K986" t="s">
        <v>38</v>
      </c>
      <c r="L986">
        <v>1567918800</v>
      </c>
      <c r="M986" s="9">
        <f t="shared" si="130"/>
        <v>43716.208333333328</v>
      </c>
      <c r="N986" s="14">
        <f t="shared" si="126"/>
        <v>9</v>
      </c>
      <c r="O986" s="14" t="s">
        <v>48</v>
      </c>
      <c r="P986" s="14">
        <f t="shared" si="127"/>
        <v>2019</v>
      </c>
      <c r="Q986">
        <v>1570165200</v>
      </c>
      <c r="R986" s="12">
        <f t="shared" si="132"/>
        <v>43742.208333333328</v>
      </c>
      <c r="S986">
        <f t="shared" si="128"/>
        <v>10</v>
      </c>
      <c r="T986" t="s">
        <v>72</v>
      </c>
      <c r="U986">
        <f t="shared" si="129"/>
        <v>2019</v>
      </c>
      <c r="V986" t="b">
        <v>0</v>
      </c>
      <c r="W986" t="b">
        <v>0</v>
      </c>
      <c r="X986" t="s">
        <v>52</v>
      </c>
      <c r="Y986" t="str" cm="1">
        <f t="array" ref="Y986:Z986">_xlfn.TEXTSPLIT(X986, "/")</f>
        <v>theater</v>
      </c>
      <c r="Z986" t="str">
        <v>plays</v>
      </c>
    </row>
    <row r="987" spans="1:26" ht="15.6" x14ac:dyDescent="0.3">
      <c r="A987">
        <v>985</v>
      </c>
      <c r="B987" t="s">
        <v>2024</v>
      </c>
      <c r="C987" s="3" t="s">
        <v>2025</v>
      </c>
      <c r="D987" s="4">
        <v>170600</v>
      </c>
      <c r="E987" s="4">
        <v>114523</v>
      </c>
      <c r="F987" s="5">
        <f t="shared" si="125"/>
        <v>0.67129542790152408</v>
      </c>
      <c r="G987" t="s">
        <v>28</v>
      </c>
      <c r="H987">
        <v>4405</v>
      </c>
      <c r="I987" s="4">
        <f t="shared" si="131"/>
        <v>25.998410896708286</v>
      </c>
      <c r="J987" t="s">
        <v>37</v>
      </c>
      <c r="K987" t="s">
        <v>38</v>
      </c>
      <c r="L987">
        <v>1386309600</v>
      </c>
      <c r="M987" s="9">
        <f t="shared" si="130"/>
        <v>41614.25</v>
      </c>
      <c r="N987" s="14">
        <f t="shared" si="126"/>
        <v>12</v>
      </c>
      <c r="O987" s="14" t="s">
        <v>32</v>
      </c>
      <c r="P987" s="14">
        <f t="shared" si="127"/>
        <v>2013</v>
      </c>
      <c r="Q987">
        <v>1388556000</v>
      </c>
      <c r="R987" s="12">
        <f t="shared" si="132"/>
        <v>41640.25</v>
      </c>
      <c r="S987">
        <f t="shared" si="128"/>
        <v>1</v>
      </c>
      <c r="T987" t="s">
        <v>51</v>
      </c>
      <c r="U987">
        <f t="shared" si="129"/>
        <v>2014</v>
      </c>
      <c r="V987" t="b">
        <v>0</v>
      </c>
      <c r="W987" t="b">
        <v>1</v>
      </c>
      <c r="X987" t="s">
        <v>40</v>
      </c>
      <c r="Y987" t="str" cm="1">
        <f t="array" ref="Y987:Z987">_xlfn.TEXTSPLIT(X987, "/")</f>
        <v>music</v>
      </c>
      <c r="Z987" t="str">
        <v>rock</v>
      </c>
    </row>
    <row r="988" spans="1:26" ht="31.2" x14ac:dyDescent="0.3">
      <c r="A988">
        <v>986</v>
      </c>
      <c r="B988" t="s">
        <v>2026</v>
      </c>
      <c r="C988" s="3" t="s">
        <v>2027</v>
      </c>
      <c r="D988" s="4">
        <v>7800</v>
      </c>
      <c r="E988" s="4">
        <v>3144</v>
      </c>
      <c r="F988" s="5">
        <f t="shared" si="125"/>
        <v>0.40307692307692305</v>
      </c>
      <c r="G988" t="s">
        <v>28</v>
      </c>
      <c r="H988">
        <v>92</v>
      </c>
      <c r="I988" s="4">
        <f t="shared" si="131"/>
        <v>34.173913043478258</v>
      </c>
      <c r="J988" t="s">
        <v>37</v>
      </c>
      <c r="K988" t="s">
        <v>38</v>
      </c>
      <c r="L988">
        <v>1301979600</v>
      </c>
      <c r="M988" s="9">
        <f t="shared" si="130"/>
        <v>40638.208333333336</v>
      </c>
      <c r="N988" s="14">
        <f t="shared" si="126"/>
        <v>4</v>
      </c>
      <c r="O988" s="14" t="s">
        <v>85</v>
      </c>
      <c r="P988" s="14">
        <f t="shared" si="127"/>
        <v>2011</v>
      </c>
      <c r="Q988">
        <v>1303189200</v>
      </c>
      <c r="R988" s="12">
        <f t="shared" si="132"/>
        <v>40652.208333333336</v>
      </c>
      <c r="S988">
        <f t="shared" si="128"/>
        <v>4</v>
      </c>
      <c r="T988" t="s">
        <v>85</v>
      </c>
      <c r="U988">
        <f t="shared" si="129"/>
        <v>2011</v>
      </c>
      <c r="V988" t="b">
        <v>0</v>
      </c>
      <c r="W988" t="b">
        <v>0</v>
      </c>
      <c r="X988" t="s">
        <v>40</v>
      </c>
      <c r="Y988" t="str" cm="1">
        <f t="array" ref="Y988:Z988">_xlfn.TEXTSPLIT(X988, "/")</f>
        <v>music</v>
      </c>
      <c r="Z988" t="str">
        <v>rock</v>
      </c>
    </row>
    <row r="989" spans="1:26" ht="15.6" x14ac:dyDescent="0.3">
      <c r="A989">
        <v>987</v>
      </c>
      <c r="B989" t="s">
        <v>2028</v>
      </c>
      <c r="C989" s="3" t="s">
        <v>2029</v>
      </c>
      <c r="D989" s="4">
        <v>6200</v>
      </c>
      <c r="E989" s="4">
        <v>13441</v>
      </c>
      <c r="F989" s="5">
        <f t="shared" si="125"/>
        <v>2.1679032258064517</v>
      </c>
      <c r="G989" t="s">
        <v>36</v>
      </c>
      <c r="H989">
        <v>480</v>
      </c>
      <c r="I989" s="4">
        <f t="shared" si="131"/>
        <v>28.002083333333335</v>
      </c>
      <c r="J989" t="s">
        <v>37</v>
      </c>
      <c r="K989" t="s">
        <v>38</v>
      </c>
      <c r="L989">
        <v>1493269200</v>
      </c>
      <c r="M989" s="9">
        <f t="shared" si="130"/>
        <v>42852.208333333328</v>
      </c>
      <c r="N989" s="14">
        <f t="shared" si="126"/>
        <v>4</v>
      </c>
      <c r="O989" s="14" t="s">
        <v>85</v>
      </c>
      <c r="P989" s="14">
        <f t="shared" si="127"/>
        <v>2017</v>
      </c>
      <c r="Q989">
        <v>1494478800</v>
      </c>
      <c r="R989" s="12">
        <f t="shared" si="132"/>
        <v>42866.208333333328</v>
      </c>
      <c r="S989">
        <f t="shared" si="128"/>
        <v>5</v>
      </c>
      <c r="T989" t="s">
        <v>114</v>
      </c>
      <c r="U989">
        <f t="shared" si="129"/>
        <v>2017</v>
      </c>
      <c r="V989" t="b">
        <v>0</v>
      </c>
      <c r="W989" t="b">
        <v>0</v>
      </c>
      <c r="X989" t="s">
        <v>61</v>
      </c>
      <c r="Y989" t="str" cm="1">
        <f t="array" ref="Y989:Z989">_xlfn.TEXTSPLIT(X989, "/")</f>
        <v>film &amp; video</v>
      </c>
      <c r="Z989" t="str">
        <v>documentary</v>
      </c>
    </row>
    <row r="990" spans="1:26" ht="15.6" x14ac:dyDescent="0.3">
      <c r="A990">
        <v>988</v>
      </c>
      <c r="B990" t="s">
        <v>2030</v>
      </c>
      <c r="C990" s="3" t="s">
        <v>2031</v>
      </c>
      <c r="D990" s="4">
        <v>9400</v>
      </c>
      <c r="E990" s="4">
        <v>4899</v>
      </c>
      <c r="F990" s="5">
        <f t="shared" ref="F990:F1001" si="133">E990/D990</f>
        <v>0.52117021276595743</v>
      </c>
      <c r="G990" t="s">
        <v>28</v>
      </c>
      <c r="H990">
        <v>64</v>
      </c>
      <c r="I990" s="4">
        <f t="shared" si="131"/>
        <v>76.546875</v>
      </c>
      <c r="J990" t="s">
        <v>37</v>
      </c>
      <c r="K990" t="s">
        <v>38</v>
      </c>
      <c r="L990">
        <v>1478930400</v>
      </c>
      <c r="M990" s="9">
        <f t="shared" si="130"/>
        <v>42686.25</v>
      </c>
      <c r="N990" s="14">
        <f t="shared" si="126"/>
        <v>11</v>
      </c>
      <c r="O990" s="14" t="s">
        <v>31</v>
      </c>
      <c r="P990" s="14">
        <f t="shared" si="127"/>
        <v>2016</v>
      </c>
      <c r="Q990">
        <v>1480744800</v>
      </c>
      <c r="R990" s="12">
        <f t="shared" si="132"/>
        <v>42707.25</v>
      </c>
      <c r="S990">
        <f t="shared" si="128"/>
        <v>12</v>
      </c>
      <c r="T990" t="s">
        <v>32</v>
      </c>
      <c r="U990">
        <f t="shared" si="129"/>
        <v>2016</v>
      </c>
      <c r="V990" t="b">
        <v>0</v>
      </c>
      <c r="W990" t="b">
        <v>0</v>
      </c>
      <c r="X990" t="s">
        <v>159</v>
      </c>
      <c r="Y990" t="str" cm="1">
        <f t="array" ref="Y990:Z990">_xlfn.TEXTSPLIT(X990, "/")</f>
        <v>publishing</v>
      </c>
      <c r="Z990" t="str">
        <v>radio &amp; podcasts</v>
      </c>
    </row>
    <row r="991" spans="1:26" ht="15.6" x14ac:dyDescent="0.3">
      <c r="A991">
        <v>989</v>
      </c>
      <c r="B991" t="s">
        <v>2032</v>
      </c>
      <c r="C991" s="3" t="s">
        <v>2033</v>
      </c>
      <c r="D991" s="4">
        <v>2400</v>
      </c>
      <c r="E991" s="4">
        <v>11990</v>
      </c>
      <c r="F991" s="5">
        <f t="shared" si="133"/>
        <v>4.9958333333333336</v>
      </c>
      <c r="G991" t="s">
        <v>36</v>
      </c>
      <c r="H991">
        <v>226</v>
      </c>
      <c r="I991" s="4">
        <f t="shared" si="131"/>
        <v>53.053097345132741</v>
      </c>
      <c r="J991" t="s">
        <v>37</v>
      </c>
      <c r="K991" t="s">
        <v>38</v>
      </c>
      <c r="L991">
        <v>1555390800</v>
      </c>
      <c r="M991" s="9">
        <f t="shared" si="130"/>
        <v>43571.208333333328</v>
      </c>
      <c r="N991" s="14">
        <f t="shared" si="126"/>
        <v>4</v>
      </c>
      <c r="O991" s="14" t="s">
        <v>85</v>
      </c>
      <c r="P991" s="14">
        <f t="shared" si="127"/>
        <v>2019</v>
      </c>
      <c r="Q991">
        <v>1555822800</v>
      </c>
      <c r="R991" s="12">
        <f t="shared" si="132"/>
        <v>43576.208333333328</v>
      </c>
      <c r="S991">
        <f t="shared" si="128"/>
        <v>4</v>
      </c>
      <c r="T991" t="s">
        <v>85</v>
      </c>
      <c r="U991">
        <f t="shared" si="129"/>
        <v>2019</v>
      </c>
      <c r="V991" t="b">
        <v>0</v>
      </c>
      <c r="W991" t="b">
        <v>0</v>
      </c>
      <c r="X991" t="s">
        <v>232</v>
      </c>
      <c r="Y991" t="str" cm="1">
        <f t="array" ref="Y991:Z991">_xlfn.TEXTSPLIT(X991, "/")</f>
        <v>publishing</v>
      </c>
      <c r="Z991" t="str">
        <v>translations</v>
      </c>
    </row>
    <row r="992" spans="1:26" ht="15.6" x14ac:dyDescent="0.3">
      <c r="A992">
        <v>990</v>
      </c>
      <c r="B992" t="s">
        <v>2034</v>
      </c>
      <c r="C992" s="3" t="s">
        <v>2035</v>
      </c>
      <c r="D992" s="4">
        <v>7800</v>
      </c>
      <c r="E992" s="4">
        <v>6839</v>
      </c>
      <c r="F992" s="5">
        <f t="shared" si="133"/>
        <v>0.87679487179487181</v>
      </c>
      <c r="G992" t="s">
        <v>28</v>
      </c>
      <c r="H992">
        <v>64</v>
      </c>
      <c r="I992" s="4">
        <f t="shared" si="131"/>
        <v>106.859375</v>
      </c>
      <c r="J992" t="s">
        <v>37</v>
      </c>
      <c r="K992" t="s">
        <v>38</v>
      </c>
      <c r="L992">
        <v>1456984800</v>
      </c>
      <c r="M992" s="9">
        <f t="shared" si="130"/>
        <v>42432.25</v>
      </c>
      <c r="N992" s="14">
        <f t="shared" si="126"/>
        <v>3</v>
      </c>
      <c r="O992" s="14" t="s">
        <v>84</v>
      </c>
      <c r="P992" s="14">
        <f t="shared" si="127"/>
        <v>2016</v>
      </c>
      <c r="Q992">
        <v>1458882000</v>
      </c>
      <c r="R992" s="12">
        <f t="shared" si="132"/>
        <v>42454.208333333328</v>
      </c>
      <c r="S992">
        <f t="shared" si="128"/>
        <v>3</v>
      </c>
      <c r="T992" t="s">
        <v>84</v>
      </c>
      <c r="U992">
        <f t="shared" si="129"/>
        <v>2016</v>
      </c>
      <c r="V992" t="b">
        <v>0</v>
      </c>
      <c r="W992" t="b">
        <v>1</v>
      </c>
      <c r="X992" t="s">
        <v>73</v>
      </c>
      <c r="Y992" t="str" cm="1">
        <f t="array" ref="Y992:Z992">_xlfn.TEXTSPLIT(X992, "/")</f>
        <v>film &amp; video</v>
      </c>
      <c r="Z992" t="str">
        <v>drama</v>
      </c>
    </row>
    <row r="993" spans="1:26" ht="15.6" x14ac:dyDescent="0.3">
      <c r="A993">
        <v>991</v>
      </c>
      <c r="B993" t="s">
        <v>1106</v>
      </c>
      <c r="C993" s="3" t="s">
        <v>2036</v>
      </c>
      <c r="D993" s="4">
        <v>9800</v>
      </c>
      <c r="E993" s="4">
        <v>11091</v>
      </c>
      <c r="F993" s="5">
        <f t="shared" si="133"/>
        <v>1.131734693877551</v>
      </c>
      <c r="G993" t="s">
        <v>36</v>
      </c>
      <c r="H993">
        <v>241</v>
      </c>
      <c r="I993" s="4">
        <f t="shared" si="131"/>
        <v>46.020746887966808</v>
      </c>
      <c r="J993" t="s">
        <v>37</v>
      </c>
      <c r="K993" t="s">
        <v>38</v>
      </c>
      <c r="L993">
        <v>1411621200</v>
      </c>
      <c r="M993" s="9">
        <f t="shared" si="130"/>
        <v>41907.208333333336</v>
      </c>
      <c r="N993" s="14">
        <f t="shared" si="126"/>
        <v>9</v>
      </c>
      <c r="O993" s="14" t="s">
        <v>48</v>
      </c>
      <c r="P993" s="14">
        <f t="shared" si="127"/>
        <v>2014</v>
      </c>
      <c r="Q993">
        <v>1411966800</v>
      </c>
      <c r="R993" s="12">
        <f t="shared" si="132"/>
        <v>41911.208333333336</v>
      </c>
      <c r="S993">
        <f t="shared" si="128"/>
        <v>9</v>
      </c>
      <c r="T993" t="s">
        <v>48</v>
      </c>
      <c r="U993">
        <f t="shared" si="129"/>
        <v>2014</v>
      </c>
      <c r="V993" t="b">
        <v>0</v>
      </c>
      <c r="W993" t="b">
        <v>1</v>
      </c>
      <c r="X993" t="s">
        <v>40</v>
      </c>
      <c r="Y993" t="str" cm="1">
        <f t="array" ref="Y993:Z993">_xlfn.TEXTSPLIT(X993, "/")</f>
        <v>music</v>
      </c>
      <c r="Z993" t="str">
        <v>rock</v>
      </c>
    </row>
    <row r="994" spans="1:26" ht="15.6" x14ac:dyDescent="0.3">
      <c r="A994">
        <v>992</v>
      </c>
      <c r="B994" t="s">
        <v>2037</v>
      </c>
      <c r="C994" s="3" t="s">
        <v>2038</v>
      </c>
      <c r="D994" s="4">
        <v>3100</v>
      </c>
      <c r="E994" s="4">
        <v>13223</v>
      </c>
      <c r="F994" s="5">
        <f t="shared" si="133"/>
        <v>4.2654838709677421</v>
      </c>
      <c r="G994" t="s">
        <v>36</v>
      </c>
      <c r="H994">
        <v>132</v>
      </c>
      <c r="I994" s="4">
        <f t="shared" si="131"/>
        <v>100.17424242424242</v>
      </c>
      <c r="J994" t="s">
        <v>37</v>
      </c>
      <c r="K994" t="s">
        <v>38</v>
      </c>
      <c r="L994">
        <v>1525669200</v>
      </c>
      <c r="M994" s="9">
        <f t="shared" si="130"/>
        <v>43227.208333333328</v>
      </c>
      <c r="N994" s="14">
        <f t="shared" si="126"/>
        <v>5</v>
      </c>
      <c r="O994" s="14" t="s">
        <v>114</v>
      </c>
      <c r="P994" s="14">
        <f t="shared" si="127"/>
        <v>2018</v>
      </c>
      <c r="Q994">
        <v>1526878800</v>
      </c>
      <c r="R994" s="12">
        <f t="shared" si="132"/>
        <v>43241.208333333328</v>
      </c>
      <c r="S994">
        <f t="shared" si="128"/>
        <v>5</v>
      </c>
      <c r="T994" t="s">
        <v>114</v>
      </c>
      <c r="U994">
        <f t="shared" si="129"/>
        <v>2018</v>
      </c>
      <c r="V994" t="b">
        <v>0</v>
      </c>
      <c r="W994" t="b">
        <v>1</v>
      </c>
      <c r="X994" t="s">
        <v>73</v>
      </c>
      <c r="Y994" t="str" cm="1">
        <f t="array" ref="Y994:Z994">_xlfn.TEXTSPLIT(X994, "/")</f>
        <v>film &amp; video</v>
      </c>
      <c r="Z994" t="str">
        <v>drama</v>
      </c>
    </row>
    <row r="995" spans="1:26" ht="15.6" x14ac:dyDescent="0.3">
      <c r="A995">
        <v>993</v>
      </c>
      <c r="B995" t="s">
        <v>2039</v>
      </c>
      <c r="C995" s="3" t="s">
        <v>2040</v>
      </c>
      <c r="D995" s="4">
        <v>9800</v>
      </c>
      <c r="E995" s="4">
        <v>7608</v>
      </c>
      <c r="F995" s="5">
        <f t="shared" si="133"/>
        <v>0.77632653061224488</v>
      </c>
      <c r="G995" t="s">
        <v>98</v>
      </c>
      <c r="H995">
        <v>75</v>
      </c>
      <c r="I995" s="4">
        <f t="shared" si="131"/>
        <v>101.44</v>
      </c>
      <c r="J995" t="s">
        <v>133</v>
      </c>
      <c r="K995" t="s">
        <v>134</v>
      </c>
      <c r="L995">
        <v>1450936800</v>
      </c>
      <c r="M995" s="9">
        <f t="shared" si="130"/>
        <v>42362.25</v>
      </c>
      <c r="N995" s="14">
        <f t="shared" si="126"/>
        <v>12</v>
      </c>
      <c r="O995" s="14" t="s">
        <v>32</v>
      </c>
      <c r="P995" s="14">
        <f t="shared" si="127"/>
        <v>2015</v>
      </c>
      <c r="Q995">
        <v>1452405600</v>
      </c>
      <c r="R995" s="12">
        <f t="shared" si="132"/>
        <v>42379.25</v>
      </c>
      <c r="S995">
        <f t="shared" si="128"/>
        <v>1</v>
      </c>
      <c r="T995" t="s">
        <v>51</v>
      </c>
      <c r="U995">
        <f t="shared" si="129"/>
        <v>2016</v>
      </c>
      <c r="V995" t="b">
        <v>0</v>
      </c>
      <c r="W995" t="b">
        <v>1</v>
      </c>
      <c r="X995" t="s">
        <v>148</v>
      </c>
      <c r="Y995" t="str" cm="1">
        <f t="array" ref="Y995:Z995">_xlfn.TEXTSPLIT(X995, "/")</f>
        <v>photography</v>
      </c>
      <c r="Z995" t="str">
        <v>photography books</v>
      </c>
    </row>
    <row r="996" spans="1:26" ht="15.6" x14ac:dyDescent="0.3">
      <c r="A996">
        <v>994</v>
      </c>
      <c r="B996" t="s">
        <v>2041</v>
      </c>
      <c r="C996" s="3" t="s">
        <v>2042</v>
      </c>
      <c r="D996" s="4">
        <v>141100</v>
      </c>
      <c r="E996" s="4">
        <v>74073</v>
      </c>
      <c r="F996" s="5">
        <f t="shared" si="133"/>
        <v>0.52496810772501767</v>
      </c>
      <c r="G996" t="s">
        <v>28</v>
      </c>
      <c r="H996">
        <v>842</v>
      </c>
      <c r="I996" s="4">
        <f t="shared" si="131"/>
        <v>87.972684085510693</v>
      </c>
      <c r="J996" t="s">
        <v>37</v>
      </c>
      <c r="K996" t="s">
        <v>38</v>
      </c>
      <c r="L996">
        <v>1413522000</v>
      </c>
      <c r="M996" s="9">
        <f t="shared" si="130"/>
        <v>41929.208333333336</v>
      </c>
      <c r="N996" s="14">
        <f t="shared" si="126"/>
        <v>10</v>
      </c>
      <c r="O996" s="14" t="s">
        <v>72</v>
      </c>
      <c r="P996" s="14">
        <f t="shared" si="127"/>
        <v>2014</v>
      </c>
      <c r="Q996">
        <v>1414040400</v>
      </c>
      <c r="R996" s="12">
        <f t="shared" si="132"/>
        <v>41935.208333333336</v>
      </c>
      <c r="S996">
        <f t="shared" si="128"/>
        <v>10</v>
      </c>
      <c r="T996" t="s">
        <v>72</v>
      </c>
      <c r="U996">
        <f t="shared" si="129"/>
        <v>2014</v>
      </c>
      <c r="V996" t="b">
        <v>0</v>
      </c>
      <c r="W996" t="b">
        <v>1</v>
      </c>
      <c r="X996" t="s">
        <v>232</v>
      </c>
      <c r="Y996" t="str" cm="1">
        <f t="array" ref="Y996:Z996">_xlfn.TEXTSPLIT(X996, "/")</f>
        <v>publishing</v>
      </c>
      <c r="Z996" t="str">
        <v>translations</v>
      </c>
    </row>
    <row r="997" spans="1:26" ht="15.6" x14ac:dyDescent="0.3">
      <c r="A997">
        <v>995</v>
      </c>
      <c r="B997" t="s">
        <v>2043</v>
      </c>
      <c r="C997" s="3" t="s">
        <v>2044</v>
      </c>
      <c r="D997" s="4">
        <v>97300</v>
      </c>
      <c r="E997" s="4">
        <v>153216</v>
      </c>
      <c r="F997" s="5">
        <f t="shared" si="133"/>
        <v>1.5746762589928058</v>
      </c>
      <c r="G997" t="s">
        <v>36</v>
      </c>
      <c r="H997">
        <v>2043</v>
      </c>
      <c r="I997" s="4">
        <f t="shared" si="131"/>
        <v>74.995594713656388</v>
      </c>
      <c r="J997" t="s">
        <v>37</v>
      </c>
      <c r="K997" t="s">
        <v>38</v>
      </c>
      <c r="L997">
        <v>1541307600</v>
      </c>
      <c r="M997" s="9">
        <f t="shared" si="130"/>
        <v>43408.208333333328</v>
      </c>
      <c r="N997" s="14">
        <f t="shared" si="126"/>
        <v>11</v>
      </c>
      <c r="O997" s="14" t="s">
        <v>31</v>
      </c>
      <c r="P997" s="14">
        <f t="shared" si="127"/>
        <v>2018</v>
      </c>
      <c r="Q997">
        <v>1543816800</v>
      </c>
      <c r="R997" s="12">
        <f t="shared" si="132"/>
        <v>43437.25</v>
      </c>
      <c r="S997">
        <f t="shared" si="128"/>
        <v>12</v>
      </c>
      <c r="T997" t="s">
        <v>32</v>
      </c>
      <c r="U997">
        <f t="shared" si="129"/>
        <v>2018</v>
      </c>
      <c r="V997" t="b">
        <v>0</v>
      </c>
      <c r="W997" t="b">
        <v>1</v>
      </c>
      <c r="X997" t="s">
        <v>33</v>
      </c>
      <c r="Y997" t="str" cm="1">
        <f t="array" ref="Y997:Z997">_xlfn.TEXTSPLIT(X997, "/")</f>
        <v>food</v>
      </c>
      <c r="Z997" t="str">
        <v>food trucks</v>
      </c>
    </row>
    <row r="998" spans="1:26" ht="31.2" x14ac:dyDescent="0.3">
      <c r="A998">
        <v>996</v>
      </c>
      <c r="B998" t="s">
        <v>2045</v>
      </c>
      <c r="C998" s="3" t="s">
        <v>2046</v>
      </c>
      <c r="D998" s="4">
        <v>6600</v>
      </c>
      <c r="E998" s="4">
        <v>4814</v>
      </c>
      <c r="F998" s="5">
        <f t="shared" si="133"/>
        <v>0.72939393939393937</v>
      </c>
      <c r="G998" t="s">
        <v>28</v>
      </c>
      <c r="H998">
        <v>112</v>
      </c>
      <c r="I998" s="4">
        <f t="shared" si="131"/>
        <v>42.982142857142854</v>
      </c>
      <c r="J998" t="s">
        <v>37</v>
      </c>
      <c r="K998" t="s">
        <v>38</v>
      </c>
      <c r="L998">
        <v>1357106400</v>
      </c>
      <c r="M998" s="9">
        <f t="shared" si="130"/>
        <v>41276.25</v>
      </c>
      <c r="N998" s="14">
        <f t="shared" si="126"/>
        <v>1</v>
      </c>
      <c r="O998" s="14" t="s">
        <v>51</v>
      </c>
      <c r="P998" s="14">
        <f t="shared" si="127"/>
        <v>2013</v>
      </c>
      <c r="Q998">
        <v>1359698400</v>
      </c>
      <c r="R998" s="12">
        <f t="shared" si="132"/>
        <v>41306.25</v>
      </c>
      <c r="S998">
        <f t="shared" si="128"/>
        <v>2</v>
      </c>
      <c r="T998" t="s">
        <v>91</v>
      </c>
      <c r="U998">
        <f t="shared" si="129"/>
        <v>2013</v>
      </c>
      <c r="V998" t="b">
        <v>0</v>
      </c>
      <c r="W998" t="b">
        <v>0</v>
      </c>
      <c r="X998" t="s">
        <v>52</v>
      </c>
      <c r="Y998" t="str" cm="1">
        <f t="array" ref="Y998:Z998">_xlfn.TEXTSPLIT(X998, "/")</f>
        <v>theater</v>
      </c>
      <c r="Z998" t="str">
        <v>plays</v>
      </c>
    </row>
    <row r="999" spans="1:26" ht="15.6" x14ac:dyDescent="0.3">
      <c r="A999">
        <v>997</v>
      </c>
      <c r="B999" t="s">
        <v>2047</v>
      </c>
      <c r="C999" s="3" t="s">
        <v>2048</v>
      </c>
      <c r="D999" s="4">
        <v>7600</v>
      </c>
      <c r="E999" s="4">
        <v>4603</v>
      </c>
      <c r="F999" s="5">
        <f t="shared" si="133"/>
        <v>0.60565789473684206</v>
      </c>
      <c r="G999" t="s">
        <v>98</v>
      </c>
      <c r="H999">
        <v>139</v>
      </c>
      <c r="I999" s="4">
        <f t="shared" si="131"/>
        <v>33.115107913669064</v>
      </c>
      <c r="J999" t="s">
        <v>133</v>
      </c>
      <c r="K999" t="s">
        <v>134</v>
      </c>
      <c r="L999">
        <v>1390197600</v>
      </c>
      <c r="M999" s="9">
        <f t="shared" si="130"/>
        <v>41659.25</v>
      </c>
      <c r="N999" s="14">
        <f t="shared" si="126"/>
        <v>1</v>
      </c>
      <c r="O999" s="14" t="s">
        <v>51</v>
      </c>
      <c r="P999" s="14">
        <f t="shared" si="127"/>
        <v>2014</v>
      </c>
      <c r="Q999">
        <v>1390629600</v>
      </c>
      <c r="R999" s="12">
        <f t="shared" si="132"/>
        <v>41664.25</v>
      </c>
      <c r="S999">
        <f t="shared" si="128"/>
        <v>1</v>
      </c>
      <c r="T999" t="s">
        <v>51</v>
      </c>
      <c r="U999">
        <f t="shared" si="129"/>
        <v>2014</v>
      </c>
      <c r="V999" t="b">
        <v>0</v>
      </c>
      <c r="W999" t="b">
        <v>0</v>
      </c>
      <c r="X999" t="s">
        <v>52</v>
      </c>
      <c r="Y999" t="str" cm="1">
        <f t="array" ref="Y999:Z999">_xlfn.TEXTSPLIT(X999, "/")</f>
        <v>theater</v>
      </c>
      <c r="Z999" t="str">
        <v>plays</v>
      </c>
    </row>
    <row r="1000" spans="1:26" ht="15.6" x14ac:dyDescent="0.3">
      <c r="A1000">
        <v>998</v>
      </c>
      <c r="B1000" t="s">
        <v>2049</v>
      </c>
      <c r="C1000" s="3" t="s">
        <v>2050</v>
      </c>
      <c r="D1000" s="4">
        <v>66600</v>
      </c>
      <c r="E1000" s="4">
        <v>37823</v>
      </c>
      <c r="F1000" s="5">
        <f t="shared" si="133"/>
        <v>0.5679129129129129</v>
      </c>
      <c r="G1000" t="s">
        <v>28</v>
      </c>
      <c r="H1000">
        <v>374</v>
      </c>
      <c r="I1000" s="4">
        <f t="shared" si="131"/>
        <v>101.13101604278074</v>
      </c>
      <c r="J1000" t="s">
        <v>37</v>
      </c>
      <c r="K1000" t="s">
        <v>38</v>
      </c>
      <c r="L1000">
        <v>1265868000</v>
      </c>
      <c r="M1000" s="9">
        <f t="shared" si="130"/>
        <v>40220.25</v>
      </c>
      <c r="N1000" s="14">
        <f t="shared" si="126"/>
        <v>2</v>
      </c>
      <c r="O1000" s="14" t="s">
        <v>91</v>
      </c>
      <c r="P1000" s="14">
        <f t="shared" si="127"/>
        <v>2010</v>
      </c>
      <c r="Q1000">
        <v>1267077600</v>
      </c>
      <c r="R1000" s="12">
        <f t="shared" si="132"/>
        <v>40234.25</v>
      </c>
      <c r="S1000">
        <f t="shared" si="128"/>
        <v>2</v>
      </c>
      <c r="T1000" t="s">
        <v>91</v>
      </c>
      <c r="U1000">
        <f t="shared" si="129"/>
        <v>2010</v>
      </c>
      <c r="V1000" t="b">
        <v>0</v>
      </c>
      <c r="W1000" t="b">
        <v>1</v>
      </c>
      <c r="X1000" t="s">
        <v>81</v>
      </c>
      <c r="Y1000" t="str" cm="1">
        <f t="array" ref="Y1000:Z1000">_xlfn.TEXTSPLIT(X1000, "/")</f>
        <v>music</v>
      </c>
      <c r="Z1000" t="str">
        <v>indie rock</v>
      </c>
    </row>
    <row r="1001" spans="1:26" ht="15.6" x14ac:dyDescent="0.3">
      <c r="A1001">
        <v>999</v>
      </c>
      <c r="B1001" t="s">
        <v>2051</v>
      </c>
      <c r="C1001" s="3" t="s">
        <v>2052</v>
      </c>
      <c r="D1001" s="4">
        <v>111100</v>
      </c>
      <c r="E1001" s="4">
        <v>62819</v>
      </c>
      <c r="F1001" s="5">
        <f t="shared" si="133"/>
        <v>0.56542754275427543</v>
      </c>
      <c r="G1001" t="s">
        <v>98</v>
      </c>
      <c r="H1001">
        <v>1122</v>
      </c>
      <c r="I1001" s="4">
        <f t="shared" si="131"/>
        <v>55.98841354723708</v>
      </c>
      <c r="J1001" t="s">
        <v>37</v>
      </c>
      <c r="K1001" t="s">
        <v>38</v>
      </c>
      <c r="L1001">
        <v>1467176400</v>
      </c>
      <c r="M1001" s="9">
        <f t="shared" si="130"/>
        <v>42550.208333333328</v>
      </c>
      <c r="N1001" s="14">
        <f t="shared" si="126"/>
        <v>6</v>
      </c>
      <c r="O1001" s="14" t="s">
        <v>80</v>
      </c>
      <c r="P1001" s="14">
        <f t="shared" si="127"/>
        <v>2016</v>
      </c>
      <c r="Q1001">
        <v>1467781200</v>
      </c>
      <c r="R1001" s="12">
        <f t="shared" si="132"/>
        <v>42557.208333333328</v>
      </c>
      <c r="S1001">
        <f t="shared" si="128"/>
        <v>7</v>
      </c>
      <c r="T1001" t="s">
        <v>103</v>
      </c>
      <c r="U1001">
        <f t="shared" si="129"/>
        <v>2016</v>
      </c>
      <c r="V1001" t="b">
        <v>0</v>
      </c>
      <c r="W1001" t="b">
        <v>0</v>
      </c>
      <c r="X1001" t="s">
        <v>33</v>
      </c>
      <c r="Y1001" t="str" cm="1">
        <f t="array" ref="Y1001:Z1001">_xlfn.TEXTSPLIT(X1001, "/")</f>
        <v>food</v>
      </c>
      <c r="Z1001" t="str">
        <v>food trucks</v>
      </c>
    </row>
  </sheetData>
  <conditionalFormatting sqref="F2:F1001">
    <cfRule type="cellIs" dxfId="14" priority="1" operator="greaterThan">
      <formula>1.99</formula>
    </cfRule>
    <cfRule type="cellIs" dxfId="13" priority="2" operator="between">
      <formula>1</formula>
      <formula>1.99</formula>
    </cfRule>
    <cfRule type="cellIs" dxfId="12" priority="3" operator="lessThan">
      <formula>1</formula>
    </cfRule>
  </conditionalFormatting>
  <conditionalFormatting sqref="G1:G1048576">
    <cfRule type="containsText" dxfId="11" priority="7" operator="containsText" text="canceled">
      <formula>NOT(ISERROR(SEARCH("canceled",G1)))</formula>
    </cfRule>
    <cfRule type="containsText" dxfId="10" priority="8" operator="containsText" text="live">
      <formula>NOT(ISERROR(SEARCH("live",G1)))</formula>
    </cfRule>
    <cfRule type="containsText" dxfId="9" priority="9" operator="containsText" text="successful">
      <formula>NOT(ISERROR(SEARCH("successful",G1)))</formula>
    </cfRule>
    <cfRule type="containsText" dxfId="8" priority="10" operator="containsText" text="failed">
      <formula>NOT(ISERROR(SEARCH("failed",G1)))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8122-1695-4F59-B6FC-F105F7C9AA81}">
  <dimension ref="A1:F14"/>
  <sheetViews>
    <sheetView workbookViewId="0">
      <selection activeCell="L24" sqref="L24"/>
    </sheetView>
  </sheetViews>
  <sheetFormatPr defaultRowHeight="15.6" x14ac:dyDescent="0.3"/>
  <cols>
    <col min="1" max="1" width="16.69921875" bestFit="1" customWidth="1"/>
    <col min="2" max="5" width="10.296875" bestFit="1" customWidth="1"/>
    <col min="6" max="6" width="10.8984375" bestFit="1" customWidth="1"/>
  </cols>
  <sheetData>
    <row r="1" spans="1:6" x14ac:dyDescent="0.3">
      <c r="A1" s="7" t="s">
        <v>9</v>
      </c>
      <c r="B1" t="s">
        <v>2053</v>
      </c>
    </row>
    <row r="3" spans="1:6" x14ac:dyDescent="0.3">
      <c r="A3" s="7" t="s">
        <v>2054</v>
      </c>
      <c r="B3" s="7" t="s">
        <v>6</v>
      </c>
    </row>
    <row r="4" spans="1:6" x14ac:dyDescent="0.3">
      <c r="A4" s="7" t="s">
        <v>24</v>
      </c>
      <c r="B4" t="s">
        <v>98</v>
      </c>
      <c r="C4" t="s">
        <v>28</v>
      </c>
      <c r="D4" t="s">
        <v>66</v>
      </c>
      <c r="E4" t="s">
        <v>36</v>
      </c>
      <c r="F4" t="s">
        <v>2055</v>
      </c>
    </row>
    <row r="5" spans="1:6" x14ac:dyDescent="0.3">
      <c r="A5" t="s">
        <v>2056</v>
      </c>
      <c r="B5" s="21">
        <v>11</v>
      </c>
      <c r="C5" s="21">
        <v>60</v>
      </c>
      <c r="D5" s="21">
        <v>5</v>
      </c>
      <c r="E5" s="21">
        <v>102</v>
      </c>
      <c r="F5" s="21">
        <v>178</v>
      </c>
    </row>
    <row r="6" spans="1:6" x14ac:dyDescent="0.3">
      <c r="A6" t="s">
        <v>2057</v>
      </c>
      <c r="B6" s="21">
        <v>4</v>
      </c>
      <c r="C6" s="21">
        <v>20</v>
      </c>
      <c r="D6" s="21"/>
      <c r="E6" s="21">
        <v>22</v>
      </c>
      <c r="F6" s="21">
        <v>46</v>
      </c>
    </row>
    <row r="7" spans="1:6" x14ac:dyDescent="0.3">
      <c r="A7" t="s">
        <v>2058</v>
      </c>
      <c r="B7" s="21">
        <v>1</v>
      </c>
      <c r="C7" s="21">
        <v>23</v>
      </c>
      <c r="D7" s="21">
        <v>3</v>
      </c>
      <c r="E7" s="21">
        <v>21</v>
      </c>
      <c r="F7" s="21">
        <v>48</v>
      </c>
    </row>
    <row r="8" spans="1:6" x14ac:dyDescent="0.3">
      <c r="A8" t="s">
        <v>2059</v>
      </c>
      <c r="B8" s="21"/>
      <c r="C8" s="21"/>
      <c r="D8" s="21"/>
      <c r="E8" s="21">
        <v>4</v>
      </c>
      <c r="F8" s="21">
        <v>4</v>
      </c>
    </row>
    <row r="9" spans="1:6" x14ac:dyDescent="0.3">
      <c r="A9" t="s">
        <v>2060</v>
      </c>
      <c r="B9" s="21">
        <v>10</v>
      </c>
      <c r="C9" s="21">
        <v>66</v>
      </c>
      <c r="D9" s="21"/>
      <c r="E9" s="21">
        <v>99</v>
      </c>
      <c r="F9" s="21">
        <v>175</v>
      </c>
    </row>
    <row r="10" spans="1:6" x14ac:dyDescent="0.3">
      <c r="A10" t="s">
        <v>2061</v>
      </c>
      <c r="B10" s="21">
        <v>4</v>
      </c>
      <c r="C10" s="21">
        <v>11</v>
      </c>
      <c r="D10" s="21">
        <v>1</v>
      </c>
      <c r="E10" s="21">
        <v>26</v>
      </c>
      <c r="F10" s="21">
        <v>42</v>
      </c>
    </row>
    <row r="11" spans="1:6" x14ac:dyDescent="0.3">
      <c r="A11" t="s">
        <v>2062</v>
      </c>
      <c r="B11" s="21">
        <v>2</v>
      </c>
      <c r="C11" s="21">
        <v>24</v>
      </c>
      <c r="D11" s="21">
        <v>1</v>
      </c>
      <c r="E11" s="21">
        <v>40</v>
      </c>
      <c r="F11" s="21">
        <v>67</v>
      </c>
    </row>
    <row r="12" spans="1:6" x14ac:dyDescent="0.3">
      <c r="A12" t="s">
        <v>2063</v>
      </c>
      <c r="B12" s="21">
        <v>2</v>
      </c>
      <c r="C12" s="21">
        <v>28</v>
      </c>
      <c r="D12" s="21">
        <v>2</v>
      </c>
      <c r="E12" s="21">
        <v>64</v>
      </c>
      <c r="F12" s="21">
        <v>96</v>
      </c>
    </row>
    <row r="13" spans="1:6" x14ac:dyDescent="0.3">
      <c r="A13" t="s">
        <v>2064</v>
      </c>
      <c r="B13" s="21">
        <v>23</v>
      </c>
      <c r="C13" s="21">
        <v>132</v>
      </c>
      <c r="D13" s="21">
        <v>2</v>
      </c>
      <c r="E13" s="21">
        <v>187</v>
      </c>
      <c r="F13" s="21">
        <v>344</v>
      </c>
    </row>
    <row r="14" spans="1:6" x14ac:dyDescent="0.3">
      <c r="A14" t="s">
        <v>2055</v>
      </c>
      <c r="B14" s="21">
        <v>57</v>
      </c>
      <c r="C14" s="21">
        <v>364</v>
      </c>
      <c r="D14" s="21">
        <v>14</v>
      </c>
      <c r="E14" s="21">
        <v>565</v>
      </c>
      <c r="F14" s="2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CE96-88EF-4783-A9DD-BD079F036E02}">
  <dimension ref="A1:F29"/>
  <sheetViews>
    <sheetView topLeftCell="B1" zoomScale="118" workbookViewId="0">
      <selection activeCell="P20" sqref="P20"/>
    </sheetView>
  </sheetViews>
  <sheetFormatPr defaultRowHeight="15.6" x14ac:dyDescent="0.3"/>
  <cols>
    <col min="1" max="1" width="17.3984375" bestFit="1" customWidth="1"/>
    <col min="2" max="5" width="10.296875" bestFit="1" customWidth="1"/>
    <col min="6" max="6" width="10.8984375" bestFit="1" customWidth="1"/>
    <col min="7" max="7" width="10.69921875" bestFit="1" customWidth="1"/>
  </cols>
  <sheetData>
    <row r="1" spans="1:6" x14ac:dyDescent="0.3">
      <c r="A1" s="7" t="s">
        <v>9</v>
      </c>
      <c r="B1" t="s">
        <v>2053</v>
      </c>
    </row>
    <row r="3" spans="1:6" x14ac:dyDescent="0.3">
      <c r="A3" s="7" t="s">
        <v>2054</v>
      </c>
      <c r="B3" s="7" t="s">
        <v>6</v>
      </c>
    </row>
    <row r="4" spans="1:6" x14ac:dyDescent="0.3">
      <c r="A4" s="7" t="s">
        <v>25</v>
      </c>
      <c r="B4" t="s">
        <v>98</v>
      </c>
      <c r="C4" t="s">
        <v>28</v>
      </c>
      <c r="D4" t="s">
        <v>66</v>
      </c>
      <c r="E4" t="s">
        <v>36</v>
      </c>
      <c r="F4" t="s">
        <v>2055</v>
      </c>
    </row>
    <row r="5" spans="1:6" x14ac:dyDescent="0.3">
      <c r="A5" t="s">
        <v>2117</v>
      </c>
      <c r="B5" s="21">
        <v>1</v>
      </c>
      <c r="C5" s="21">
        <v>10</v>
      </c>
      <c r="D5" s="21">
        <v>2</v>
      </c>
      <c r="E5" s="21">
        <v>21</v>
      </c>
      <c r="F5" s="21">
        <v>34</v>
      </c>
    </row>
    <row r="6" spans="1:6" x14ac:dyDescent="0.3">
      <c r="A6" t="s">
        <v>2118</v>
      </c>
      <c r="B6" s="21"/>
      <c r="C6" s="21"/>
      <c r="D6" s="21"/>
      <c r="E6" s="21">
        <v>4</v>
      </c>
      <c r="F6" s="21">
        <v>4</v>
      </c>
    </row>
    <row r="7" spans="1:6" x14ac:dyDescent="0.3">
      <c r="A7" t="s">
        <v>2065</v>
      </c>
      <c r="B7" s="21">
        <v>4</v>
      </c>
      <c r="C7" s="21">
        <v>21</v>
      </c>
      <c r="D7" s="21">
        <v>1</v>
      </c>
      <c r="E7" s="21">
        <v>34</v>
      </c>
      <c r="F7" s="21">
        <v>60</v>
      </c>
    </row>
    <row r="8" spans="1:6" x14ac:dyDescent="0.3">
      <c r="A8" t="s">
        <v>2066</v>
      </c>
      <c r="B8" s="21">
        <v>2</v>
      </c>
      <c r="C8" s="21">
        <v>12</v>
      </c>
      <c r="D8" s="21">
        <v>1</v>
      </c>
      <c r="E8" s="21">
        <v>22</v>
      </c>
      <c r="F8" s="21">
        <v>37</v>
      </c>
    </row>
    <row r="9" spans="1:6" x14ac:dyDescent="0.3">
      <c r="A9" t="s">
        <v>2067</v>
      </c>
      <c r="B9" s="21"/>
      <c r="C9" s="21">
        <v>8</v>
      </c>
      <c r="D9" s="21"/>
      <c r="E9" s="21">
        <v>10</v>
      </c>
      <c r="F9" s="21">
        <v>18</v>
      </c>
    </row>
    <row r="10" spans="1:6" x14ac:dyDescent="0.3">
      <c r="A10" t="s">
        <v>2119</v>
      </c>
      <c r="B10" s="21">
        <v>1</v>
      </c>
      <c r="C10" s="21">
        <v>7</v>
      </c>
      <c r="D10" s="21"/>
      <c r="E10" s="21">
        <v>9</v>
      </c>
      <c r="F10" s="21">
        <v>17</v>
      </c>
    </row>
    <row r="11" spans="1:6" x14ac:dyDescent="0.3">
      <c r="A11" t="s">
        <v>2068</v>
      </c>
      <c r="B11" s="21">
        <v>4</v>
      </c>
      <c r="C11" s="21">
        <v>20</v>
      </c>
      <c r="D11" s="21"/>
      <c r="E11" s="21">
        <v>22</v>
      </c>
      <c r="F11" s="21">
        <v>46</v>
      </c>
    </row>
    <row r="12" spans="1:6" x14ac:dyDescent="0.3">
      <c r="A12" t="s">
        <v>2069</v>
      </c>
      <c r="B12" s="21">
        <v>3</v>
      </c>
      <c r="C12" s="21">
        <v>19</v>
      </c>
      <c r="D12" s="21"/>
      <c r="E12" s="21">
        <v>23</v>
      </c>
      <c r="F12" s="21">
        <v>45</v>
      </c>
    </row>
    <row r="13" spans="1:6" x14ac:dyDescent="0.3">
      <c r="A13" t="s">
        <v>2120</v>
      </c>
      <c r="B13" s="21">
        <v>1</v>
      </c>
      <c r="C13" s="21">
        <v>6</v>
      </c>
      <c r="D13" s="21"/>
      <c r="E13" s="21">
        <v>10</v>
      </c>
      <c r="F13" s="21">
        <v>17</v>
      </c>
    </row>
    <row r="14" spans="1:6" x14ac:dyDescent="0.3">
      <c r="A14" t="s">
        <v>2070</v>
      </c>
      <c r="B14" s="21"/>
      <c r="C14" s="21">
        <v>3</v>
      </c>
      <c r="D14" s="21"/>
      <c r="E14" s="21">
        <v>4</v>
      </c>
      <c r="F14" s="21">
        <v>7</v>
      </c>
    </row>
    <row r="15" spans="1:6" x14ac:dyDescent="0.3">
      <c r="A15" t="s">
        <v>2121</v>
      </c>
      <c r="B15" s="21"/>
      <c r="C15" s="21">
        <v>8</v>
      </c>
      <c r="D15" s="21">
        <v>1</v>
      </c>
      <c r="E15" s="21">
        <v>4</v>
      </c>
      <c r="F15" s="21">
        <v>13</v>
      </c>
    </row>
    <row r="16" spans="1:6" x14ac:dyDescent="0.3">
      <c r="A16" t="s">
        <v>2071</v>
      </c>
      <c r="B16" s="21">
        <v>1</v>
      </c>
      <c r="C16" s="21">
        <v>6</v>
      </c>
      <c r="D16" s="21">
        <v>1</v>
      </c>
      <c r="E16" s="21">
        <v>13</v>
      </c>
      <c r="F16" s="21">
        <v>21</v>
      </c>
    </row>
    <row r="17" spans="1:6" x14ac:dyDescent="0.3">
      <c r="A17" t="s">
        <v>2122</v>
      </c>
      <c r="B17" s="21">
        <v>4</v>
      </c>
      <c r="C17" s="21">
        <v>11</v>
      </c>
      <c r="D17" s="21">
        <v>1</v>
      </c>
      <c r="E17" s="21">
        <v>26</v>
      </c>
      <c r="F17" s="21">
        <v>42</v>
      </c>
    </row>
    <row r="18" spans="1:6" x14ac:dyDescent="0.3">
      <c r="A18" t="s">
        <v>2072</v>
      </c>
      <c r="B18" s="21">
        <v>23</v>
      </c>
      <c r="C18" s="21">
        <v>132</v>
      </c>
      <c r="D18" s="21">
        <v>2</v>
      </c>
      <c r="E18" s="21">
        <v>187</v>
      </c>
      <c r="F18" s="21">
        <v>344</v>
      </c>
    </row>
    <row r="19" spans="1:6" x14ac:dyDescent="0.3">
      <c r="A19" t="s">
        <v>2123</v>
      </c>
      <c r="B19" s="21"/>
      <c r="C19" s="21">
        <v>4</v>
      </c>
      <c r="D19" s="21"/>
      <c r="E19" s="21">
        <v>4</v>
      </c>
      <c r="F19" s="21">
        <v>8</v>
      </c>
    </row>
    <row r="20" spans="1:6" x14ac:dyDescent="0.3">
      <c r="A20" t="s">
        <v>2073</v>
      </c>
      <c r="B20" s="21">
        <v>6</v>
      </c>
      <c r="C20" s="21">
        <v>30</v>
      </c>
      <c r="D20" s="21"/>
      <c r="E20" s="21">
        <v>49</v>
      </c>
      <c r="F20" s="21">
        <v>85</v>
      </c>
    </row>
    <row r="21" spans="1:6" x14ac:dyDescent="0.3">
      <c r="A21" t="s">
        <v>2124</v>
      </c>
      <c r="B21" s="21"/>
      <c r="C21" s="21">
        <v>9</v>
      </c>
      <c r="D21" s="21"/>
      <c r="E21" s="21">
        <v>5</v>
      </c>
      <c r="F21" s="21">
        <v>14</v>
      </c>
    </row>
    <row r="22" spans="1:6" x14ac:dyDescent="0.3">
      <c r="A22" t="s">
        <v>2074</v>
      </c>
      <c r="B22" s="21">
        <v>1</v>
      </c>
      <c r="C22" s="21">
        <v>5</v>
      </c>
      <c r="D22" s="21">
        <v>1</v>
      </c>
      <c r="E22" s="21">
        <v>9</v>
      </c>
      <c r="F22" s="21">
        <v>16</v>
      </c>
    </row>
    <row r="23" spans="1:6" x14ac:dyDescent="0.3">
      <c r="A23" t="s">
        <v>2075</v>
      </c>
      <c r="B23" s="21">
        <v>3</v>
      </c>
      <c r="C23" s="21">
        <v>3</v>
      </c>
      <c r="D23" s="21"/>
      <c r="E23" s="21">
        <v>11</v>
      </c>
      <c r="F23" s="21">
        <v>17</v>
      </c>
    </row>
    <row r="24" spans="1:6" x14ac:dyDescent="0.3">
      <c r="A24" t="s">
        <v>2076</v>
      </c>
      <c r="B24" s="21"/>
      <c r="C24" s="21">
        <v>7</v>
      </c>
      <c r="D24" s="21"/>
      <c r="E24" s="21">
        <v>14</v>
      </c>
      <c r="F24" s="21">
        <v>21</v>
      </c>
    </row>
    <row r="25" spans="1:6" x14ac:dyDescent="0.3">
      <c r="A25" t="s">
        <v>2077</v>
      </c>
      <c r="B25" s="21">
        <v>1</v>
      </c>
      <c r="C25" s="21">
        <v>15</v>
      </c>
      <c r="D25" s="21">
        <v>2</v>
      </c>
      <c r="E25" s="21">
        <v>17</v>
      </c>
      <c r="F25" s="21">
        <v>35</v>
      </c>
    </row>
    <row r="26" spans="1:6" x14ac:dyDescent="0.3">
      <c r="A26" t="s">
        <v>2078</v>
      </c>
      <c r="B26" s="21"/>
      <c r="C26" s="21">
        <v>16</v>
      </c>
      <c r="D26" s="21">
        <v>1</v>
      </c>
      <c r="E26" s="21">
        <v>28</v>
      </c>
      <c r="F26" s="21">
        <v>45</v>
      </c>
    </row>
    <row r="27" spans="1:6" x14ac:dyDescent="0.3">
      <c r="A27" t="s">
        <v>2079</v>
      </c>
      <c r="B27" s="21">
        <v>2</v>
      </c>
      <c r="C27" s="21">
        <v>12</v>
      </c>
      <c r="D27" s="21">
        <v>1</v>
      </c>
      <c r="E27" s="21">
        <v>36</v>
      </c>
      <c r="F27" s="21">
        <v>51</v>
      </c>
    </row>
    <row r="28" spans="1:6" x14ac:dyDescent="0.3">
      <c r="A28" t="s">
        <v>2125</v>
      </c>
      <c r="B28" s="21"/>
      <c r="C28" s="21"/>
      <c r="D28" s="21"/>
      <c r="E28" s="21">
        <v>3</v>
      </c>
      <c r="F28" s="21">
        <v>3</v>
      </c>
    </row>
    <row r="29" spans="1:6" x14ac:dyDescent="0.3">
      <c r="A29" t="s">
        <v>2055</v>
      </c>
      <c r="B29" s="21">
        <v>57</v>
      </c>
      <c r="C29" s="21">
        <v>364</v>
      </c>
      <c r="D29" s="21">
        <v>14</v>
      </c>
      <c r="E29" s="21">
        <v>565</v>
      </c>
      <c r="F29" s="2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E36A-9AEF-4FBF-A34A-7E8888A2961E}">
  <dimension ref="A1:F18"/>
  <sheetViews>
    <sheetView workbookViewId="0">
      <selection activeCell="A4" sqref="A4"/>
    </sheetView>
  </sheetViews>
  <sheetFormatPr defaultRowHeight="15.6" x14ac:dyDescent="0.3"/>
  <cols>
    <col min="1" max="1" width="27.8984375" bestFit="1" customWidth="1"/>
    <col min="2" max="2" width="11.19921875" bestFit="1" customWidth="1"/>
    <col min="3" max="3" width="5.59765625" bestFit="1" customWidth="1"/>
    <col min="4" max="4" width="3.8984375" bestFit="1" customWidth="1"/>
    <col min="5" max="5" width="9.3984375" bestFit="1" customWidth="1"/>
    <col min="6" max="6" width="10.69921875" bestFit="1" customWidth="1"/>
    <col min="7" max="7" width="28.69921875" bestFit="1" customWidth="1"/>
    <col min="8" max="8" width="16.09765625" bestFit="1" customWidth="1"/>
    <col min="9" max="9" width="28.69921875" bestFit="1" customWidth="1"/>
    <col min="10" max="10" width="20.8984375" bestFit="1" customWidth="1"/>
    <col min="11" max="11" width="33.69921875" bestFit="1" customWidth="1"/>
  </cols>
  <sheetData>
    <row r="1" spans="1:6" x14ac:dyDescent="0.3">
      <c r="A1" s="7" t="s">
        <v>24</v>
      </c>
      <c r="B1" t="s">
        <v>2053</v>
      </c>
    </row>
    <row r="2" spans="1:6" x14ac:dyDescent="0.3">
      <c r="A2" s="7" t="s">
        <v>15</v>
      </c>
      <c r="B2" t="s">
        <v>2053</v>
      </c>
    </row>
    <row r="4" spans="1:6" x14ac:dyDescent="0.3">
      <c r="A4" s="7" t="s">
        <v>2054</v>
      </c>
      <c r="B4" s="7" t="s">
        <v>6</v>
      </c>
    </row>
    <row r="5" spans="1:6" x14ac:dyDescent="0.3">
      <c r="A5" s="7" t="s">
        <v>14</v>
      </c>
      <c r="B5" t="s">
        <v>98</v>
      </c>
      <c r="C5" t="s">
        <v>28</v>
      </c>
      <c r="D5" t="s">
        <v>66</v>
      </c>
      <c r="E5" t="s">
        <v>36</v>
      </c>
      <c r="F5" t="s">
        <v>2055</v>
      </c>
    </row>
    <row r="6" spans="1:6" x14ac:dyDescent="0.3">
      <c r="A6" t="s">
        <v>51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t="s">
        <v>91</v>
      </c>
      <c r="B7">
        <v>7</v>
      </c>
      <c r="C7">
        <v>28</v>
      </c>
      <c r="E7">
        <v>44</v>
      </c>
      <c r="F7">
        <v>79</v>
      </c>
    </row>
    <row r="8" spans="1:6" x14ac:dyDescent="0.3">
      <c r="A8" t="s">
        <v>84</v>
      </c>
      <c r="B8">
        <v>4</v>
      </c>
      <c r="C8">
        <v>33</v>
      </c>
      <c r="E8">
        <v>49</v>
      </c>
      <c r="F8">
        <v>86</v>
      </c>
    </row>
    <row r="9" spans="1:6" x14ac:dyDescent="0.3">
      <c r="A9" t="s">
        <v>85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t="s">
        <v>114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t="s">
        <v>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t="s">
        <v>103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t="s">
        <v>39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t="s">
        <v>48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t="s">
        <v>72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t="s">
        <v>31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t="s">
        <v>32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t="s">
        <v>2055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5AE9-3B97-4B3A-B774-1F51C9E9783C}">
  <dimension ref="A1:H13"/>
  <sheetViews>
    <sheetView workbookViewId="0">
      <selection activeCell="A2" sqref="A2:A13"/>
    </sheetView>
  </sheetViews>
  <sheetFormatPr defaultRowHeight="15.6" x14ac:dyDescent="0.3"/>
  <cols>
    <col min="1" max="1" width="26.8984375" style="20" bestFit="1" customWidth="1"/>
    <col min="2" max="2" width="17" bestFit="1" customWidth="1"/>
    <col min="3" max="3" width="13.3984375" bestFit="1" customWidth="1"/>
    <col min="4" max="4" width="16" bestFit="1" customWidth="1"/>
    <col min="5" max="5" width="12.59765625" bestFit="1" customWidth="1"/>
    <col min="6" max="6" width="19.8984375" style="5" bestFit="1" customWidth="1"/>
    <col min="7" max="7" width="16.09765625" style="5" bestFit="1" customWidth="1"/>
    <col min="8" max="8" width="18.8984375" style="5" bestFit="1" customWidth="1"/>
  </cols>
  <sheetData>
    <row r="1" spans="1:8" s="16" customFormat="1" x14ac:dyDescent="0.3">
      <c r="A1" s="19" t="s">
        <v>3</v>
      </c>
      <c r="B1" s="16" t="s">
        <v>2080</v>
      </c>
      <c r="C1" s="16" t="s">
        <v>2081</v>
      </c>
      <c r="D1" s="16" t="s">
        <v>2082</v>
      </c>
      <c r="E1" s="16" t="s">
        <v>2083</v>
      </c>
      <c r="F1" s="17" t="s">
        <v>2084</v>
      </c>
      <c r="G1" s="17" t="s">
        <v>2085</v>
      </c>
      <c r="H1" s="17" t="s">
        <v>2086</v>
      </c>
    </row>
    <row r="2" spans="1:8" x14ac:dyDescent="0.3">
      <c r="A2" s="20" t="s">
        <v>2087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B2+C2+D2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">
      <c r="A3" s="20" t="s">
        <v>2088</v>
      </c>
      <c r="B3">
        <f>COUNTIFS(Crowdfunding!D:D, "&gt;999", Crowdfunding!D:D, "&lt;5000",Crowdfunding!G:G, "successful")</f>
        <v>191</v>
      </c>
      <c r="C3">
        <f>COUNTIFS(Crowdfunding!D:D, "&gt;999", Crowdfunding!D:D, "&lt;5000",Crowdfunding!G:G, "failed")</f>
        <v>38</v>
      </c>
      <c r="D3">
        <f>COUNTIFS(Crowdfunding!D:D, "&gt;999", Crowdfunding!D:D, "&lt;5000",Crowdfunding!G:G, "canceled")</f>
        <v>2</v>
      </c>
      <c r="E3">
        <f t="shared" ref="E3:E13" si="0">B3+C3+D3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3">
      <c r="A4" s="20" t="s">
        <v>2089</v>
      </c>
      <c r="B4">
        <f>COUNTIFS(Crowdfunding!D:D, "&gt;4999", Crowdfunding!D:D, "&lt;10000",Crowdfunding!G:G, "successful")</f>
        <v>164</v>
      </c>
      <c r="C4">
        <f>COUNTIFS(Crowdfunding!D:D, "&gt;4999", Crowdfunding!D:D, "&lt;10000",Crowdfunding!G:G, "failed")</f>
        <v>126</v>
      </c>
      <c r="D4">
        <f>COUNTIFS(Crowdfunding!D:D, "&gt;4999", Crowdfunding!D:D, "&lt;10000",Crowdfunding!G:G, 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">
      <c r="A5" s="20" t="s">
        <v>2090</v>
      </c>
      <c r="B5">
        <f>COUNTIFS(Crowdfunding!D:D, "&gt;9999", Crowdfunding!D:D, "&lt;15000",Crowdfunding!G:G, "successful")</f>
        <v>4</v>
      </c>
      <c r="C5">
        <f>COUNTIFS(Crowdfunding!D:D, "&gt;9999", Crowdfunding!D:D, "&lt;15000",Crowdfunding!G:G, "failed")</f>
        <v>5</v>
      </c>
      <c r="D5">
        <f>COUNTIFS(Crowdfunding!D:D, "&gt;9999", Crowdfunding!D:D, "&lt;15000",Crowdfunding!G:G, 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">
      <c r="A6" s="20" t="s">
        <v>2091</v>
      </c>
      <c r="B6">
        <f>COUNTIFS(Crowdfunding!D:D, "&gt;14999", Crowdfunding!D:D, "&lt;20000",Crowdfunding!G:G, "successful")</f>
        <v>10</v>
      </c>
      <c r="C6">
        <f>COUNTIFS(Crowdfunding!D:D, "&gt;14999", Crowdfunding!D:D, "&lt;20000",Crowdfunding!G:G, "failed")</f>
        <v>0</v>
      </c>
      <c r="D6">
        <f>COUNTIFS(Crowdfunding!D:D, "&gt;14999", Crowdfunding!D:D, "&lt;20000",Crowdfunding!G:G, 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">
      <c r="A7" s="20" t="s">
        <v>2092</v>
      </c>
      <c r="B7">
        <f>COUNTIFS(Crowdfunding!D:D, "&gt;19999", Crowdfunding!D:D, "&lt;25000",Crowdfunding!G:G, "successful")</f>
        <v>7</v>
      </c>
      <c r="C7">
        <f>COUNTIFS(Crowdfunding!D:D, "&gt;19999", Crowdfunding!D:D, "&lt;25000",Crowdfunding!G:G, "failed")</f>
        <v>0</v>
      </c>
      <c r="D7">
        <f>COUNTIFS(Crowdfunding!D:D, "&gt;19999", Crowdfunding!D:D, "&lt;25000",Crowdfunding!G:G, 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">
      <c r="A8" s="20" t="s">
        <v>2093</v>
      </c>
      <c r="B8">
        <f>COUNTIFS(Crowdfunding!D:D, "&gt;24999", Crowdfunding!D:D, "&lt;30000",Crowdfunding!G:G, "successful")</f>
        <v>11</v>
      </c>
      <c r="C8">
        <f>COUNTIFS(Crowdfunding!D:D, "&gt;24999", Crowdfunding!D:D, "&lt;30000",Crowdfunding!G:G, "failed")</f>
        <v>3</v>
      </c>
      <c r="D8">
        <f>COUNTIFS(Crowdfunding!D:D, "&gt;24999", Crowdfunding!D:D, "&lt;30000",Crowdfunding!G:G, 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">
      <c r="A9" s="20" t="s">
        <v>2094</v>
      </c>
      <c r="B9">
        <f>COUNTIFS(Crowdfunding!D:D, "&gt;29999", Crowdfunding!D:D, "&lt;35000",Crowdfunding!G:G, "successful")</f>
        <v>7</v>
      </c>
      <c r="C9">
        <f>COUNTIFS(Crowdfunding!D:D, "&gt;29999", Crowdfunding!D:D, "&lt;35000",Crowdfunding!G:G, "failed")</f>
        <v>0</v>
      </c>
      <c r="D9">
        <f>COUNTIFS(Crowdfunding!D:D, "&gt;29999", Crowdfunding!D:D, "&lt;35000",Crowdfunding!G:G, 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">
      <c r="A10" s="20" t="s">
        <v>2095</v>
      </c>
      <c r="B10">
        <f>COUNTIFS(Crowdfunding!D:D, "&gt;34999", Crowdfunding!D:D, "&lt;40000",Crowdfunding!G:G, "successful")</f>
        <v>8</v>
      </c>
      <c r="C10">
        <f>COUNTIFS(Crowdfunding!D:D, "&gt;34999", Crowdfunding!D:D, "&lt;40000",Crowdfunding!G:G, "failed")</f>
        <v>3</v>
      </c>
      <c r="D10">
        <f>COUNTIFS(Crowdfunding!D:D, "&gt;34999", Crowdfunding!D:D, "&lt;40000",Crowdfunding!G:G, 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">
      <c r="A11" s="20" t="s">
        <v>2096</v>
      </c>
      <c r="B11">
        <f>COUNTIFS(Crowdfunding!D:D, "&gt;39999", Crowdfunding!D:D, "&lt;45000",Crowdfunding!G:G, "successful")</f>
        <v>11</v>
      </c>
      <c r="C11">
        <f>COUNTIFS(Crowdfunding!D:D, "&gt;39999", Crowdfunding!D:D, "&lt;45000",Crowdfunding!G:G, "failed")</f>
        <v>3</v>
      </c>
      <c r="D11">
        <f>COUNTIFS(Crowdfunding!D:D, "&gt;39999", Crowdfunding!D:D, "&lt;45000",Crowdfunding!G:G, 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">
      <c r="A12" s="20" t="s">
        <v>2097</v>
      </c>
      <c r="B12">
        <f>COUNTIFS(Crowdfunding!D:D, "&gt;44999", Crowdfunding!D:D, "&lt;50000",Crowdfunding!G:G, "successful")</f>
        <v>8</v>
      </c>
      <c r="C12">
        <f>COUNTIFS(Crowdfunding!D:D, "&gt;44999", Crowdfunding!D:D, "&lt;50000",Crowdfunding!G:G, "failed")</f>
        <v>3</v>
      </c>
      <c r="D12">
        <f>COUNTIFS(Crowdfunding!D:D, "&gt;44999", Crowdfunding!D:D, "&lt;50000",Crowdfunding!G:G, 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">
      <c r="A13" s="20" t="s">
        <v>2098</v>
      </c>
      <c r="B13">
        <f>COUNTIFS(Crowdfunding!D:D, "&gt;49999", Crowdfunding!G:G, "successful")</f>
        <v>114</v>
      </c>
      <c r="C13">
        <f>COUNTIFS(Crowdfunding!D:D, "&gt;49999", Crowdfunding!G:G, "failed")</f>
        <v>163</v>
      </c>
      <c r="D13">
        <f>COUNTIFS(Crowdfunding!D:D, "&gt;49999", Crowdfunding!G:G, 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42E5-660D-443B-8543-E53BAB7FC50B}">
  <dimension ref="A1:K566"/>
  <sheetViews>
    <sheetView workbookViewId="0">
      <selection activeCell="E7" sqref="E7"/>
    </sheetView>
  </sheetViews>
  <sheetFormatPr defaultRowHeight="15.6" x14ac:dyDescent="0.3"/>
  <cols>
    <col min="1" max="1" width="9.19921875" bestFit="1" customWidth="1"/>
    <col min="2" max="2" width="13.19921875" bestFit="1" customWidth="1"/>
    <col min="4" max="4" width="16.69921875" bestFit="1" customWidth="1"/>
    <col min="7" max="7" width="8.3984375" bestFit="1" customWidth="1"/>
    <col min="8" max="8" width="13.19921875" bestFit="1" customWidth="1"/>
    <col min="10" max="10" width="22.59765625" bestFit="1" customWidth="1"/>
    <col min="11" max="11" width="7.59765625" bestFit="1" customWidth="1"/>
  </cols>
  <sheetData>
    <row r="1" spans="1:11" x14ac:dyDescent="0.3">
      <c r="A1" s="1" t="s">
        <v>6</v>
      </c>
      <c r="B1" s="1" t="s">
        <v>7</v>
      </c>
      <c r="D1" s="16" t="s">
        <v>2099</v>
      </c>
      <c r="G1" s="1" t="s">
        <v>6</v>
      </c>
      <c r="H1" s="1" t="s">
        <v>7</v>
      </c>
      <c r="J1" s="16" t="s">
        <v>2100</v>
      </c>
    </row>
    <row r="2" spans="1:11" x14ac:dyDescent="0.3">
      <c r="A2" t="s">
        <v>36</v>
      </c>
      <c r="B2">
        <v>16</v>
      </c>
      <c r="D2" t="s">
        <v>2101</v>
      </c>
      <c r="E2" s="18">
        <f>AVERAGE(B:B)</f>
        <v>851.14690265486729</v>
      </c>
      <c r="G2" t="s">
        <v>28</v>
      </c>
      <c r="H2">
        <v>0</v>
      </c>
      <c r="J2" t="s">
        <v>2101</v>
      </c>
      <c r="K2" s="18">
        <f>AVERAGE(H:H)</f>
        <v>585.4697802197802</v>
      </c>
    </row>
    <row r="3" spans="1:11" x14ac:dyDescent="0.3">
      <c r="A3" t="s">
        <v>36</v>
      </c>
      <c r="B3">
        <v>26</v>
      </c>
      <c r="D3" t="s">
        <v>2102</v>
      </c>
      <c r="E3" s="18">
        <f>MEDIAN(B:B)</f>
        <v>201</v>
      </c>
      <c r="G3" t="s">
        <v>28</v>
      </c>
      <c r="H3">
        <f>IFERROR(#REF!/#REF!, 0)</f>
        <v>0</v>
      </c>
      <c r="J3" t="s">
        <v>2102</v>
      </c>
      <c r="K3" s="18">
        <f>MEDIAN(H:H)</f>
        <v>114.5</v>
      </c>
    </row>
    <row r="4" spans="1:11" x14ac:dyDescent="0.3">
      <c r="A4" t="s">
        <v>36</v>
      </c>
      <c r="B4">
        <v>27</v>
      </c>
      <c r="D4" t="s">
        <v>2103</v>
      </c>
      <c r="E4" s="18">
        <f>MODE(B:B)</f>
        <v>80</v>
      </c>
      <c r="G4" t="s">
        <v>28</v>
      </c>
      <c r="H4">
        <v>0</v>
      </c>
      <c r="J4" t="s">
        <v>2103</v>
      </c>
      <c r="K4" s="18">
        <f>MODE(H:H)</f>
        <v>1</v>
      </c>
    </row>
    <row r="5" spans="1:11" x14ac:dyDescent="0.3">
      <c r="A5" t="s">
        <v>36</v>
      </c>
      <c r="B5">
        <v>32</v>
      </c>
      <c r="D5" t="s">
        <v>2104</v>
      </c>
      <c r="E5" s="18">
        <f>MIN(B:B)</f>
        <v>16</v>
      </c>
      <c r="G5" t="s">
        <v>28</v>
      </c>
      <c r="H5">
        <v>1</v>
      </c>
      <c r="J5" t="s">
        <v>2104</v>
      </c>
      <c r="K5" s="18">
        <f>MIN(H:H)</f>
        <v>0</v>
      </c>
    </row>
    <row r="6" spans="1:11" x14ac:dyDescent="0.3">
      <c r="A6" t="s">
        <v>36</v>
      </c>
      <c r="B6">
        <v>32</v>
      </c>
      <c r="D6" t="s">
        <v>2105</v>
      </c>
      <c r="E6" s="18">
        <f>MAX(B:B)</f>
        <v>7295</v>
      </c>
      <c r="G6" t="s">
        <v>28</v>
      </c>
      <c r="H6">
        <v>1</v>
      </c>
      <c r="J6" t="s">
        <v>2105</v>
      </c>
      <c r="K6" s="18">
        <f>MAX(H:H)</f>
        <v>6080</v>
      </c>
    </row>
    <row r="7" spans="1:11" x14ac:dyDescent="0.3">
      <c r="A7" t="s">
        <v>36</v>
      </c>
      <c r="B7">
        <v>34</v>
      </c>
      <c r="D7" t="s">
        <v>2106</v>
      </c>
      <c r="E7" s="18">
        <f>_xlfn.VAR.S(B:B)</f>
        <v>1606216.5936295739</v>
      </c>
      <c r="G7" t="s">
        <v>28</v>
      </c>
      <c r="H7">
        <v>1</v>
      </c>
      <c r="J7" t="s">
        <v>2106</v>
      </c>
      <c r="K7" s="18">
        <f>_xlfn.VAR.S(H:H)</f>
        <v>924276.70156358788</v>
      </c>
    </row>
    <row r="8" spans="1:11" x14ac:dyDescent="0.3">
      <c r="A8" t="s">
        <v>36</v>
      </c>
      <c r="B8">
        <v>40</v>
      </c>
      <c r="D8" t="s">
        <v>2107</v>
      </c>
      <c r="E8" s="18">
        <f>STDEV(B:B)</f>
        <v>1267.366006183523</v>
      </c>
      <c r="G8" t="s">
        <v>28</v>
      </c>
      <c r="H8">
        <v>1</v>
      </c>
      <c r="J8" t="s">
        <v>2107</v>
      </c>
      <c r="K8" s="18">
        <f>STDEV(H:H)</f>
        <v>961.3931045954032</v>
      </c>
    </row>
    <row r="9" spans="1:11" x14ac:dyDescent="0.3">
      <c r="A9" t="s">
        <v>36</v>
      </c>
      <c r="B9">
        <v>41</v>
      </c>
      <c r="G9" t="s">
        <v>28</v>
      </c>
      <c r="H9">
        <v>1</v>
      </c>
    </row>
    <row r="10" spans="1:11" x14ac:dyDescent="0.3">
      <c r="A10" t="s">
        <v>36</v>
      </c>
      <c r="B10">
        <v>41</v>
      </c>
      <c r="D10" t="s">
        <v>2108</v>
      </c>
      <c r="E10">
        <f>COUNT(B:B)</f>
        <v>565</v>
      </c>
      <c r="G10" t="s">
        <v>28</v>
      </c>
      <c r="H10">
        <v>1</v>
      </c>
      <c r="J10" t="s">
        <v>2108</v>
      </c>
      <c r="K10">
        <f>COUNT(H:H)</f>
        <v>364</v>
      </c>
    </row>
    <row r="11" spans="1:11" x14ac:dyDescent="0.3">
      <c r="A11" t="s">
        <v>36</v>
      </c>
      <c r="B11">
        <v>42</v>
      </c>
      <c r="D11" t="s">
        <v>2109</v>
      </c>
      <c r="E11">
        <f>COUNTIF(B:B, "&gt;851")</f>
        <v>162</v>
      </c>
      <c r="G11" t="s">
        <v>28</v>
      </c>
      <c r="H11">
        <v>1</v>
      </c>
      <c r="J11" t="s">
        <v>2110</v>
      </c>
      <c r="K11">
        <f>COUNTIF(H:H, "&gt;585")</f>
        <v>111</v>
      </c>
    </row>
    <row r="12" spans="1:11" x14ac:dyDescent="0.3">
      <c r="A12" t="s">
        <v>36</v>
      </c>
      <c r="B12">
        <v>43</v>
      </c>
      <c r="D12" t="s">
        <v>2111</v>
      </c>
      <c r="E12">
        <f>COUNTIF(B:B, "&lt;851")</f>
        <v>403</v>
      </c>
      <c r="G12" t="s">
        <v>28</v>
      </c>
      <c r="H12">
        <v>1</v>
      </c>
      <c r="J12" t="s">
        <v>2112</v>
      </c>
      <c r="K12">
        <f>COUNTIF(H:H, "&lt;585")</f>
        <v>253</v>
      </c>
    </row>
    <row r="13" spans="1:11" x14ac:dyDescent="0.3">
      <c r="A13" t="s">
        <v>36</v>
      </c>
      <c r="B13">
        <v>43</v>
      </c>
      <c r="D13" t="s">
        <v>2113</v>
      </c>
      <c r="E13">
        <f>COUNTIF(B:B, "&gt;200")</f>
        <v>283</v>
      </c>
      <c r="G13" t="s">
        <v>28</v>
      </c>
      <c r="H13">
        <v>1</v>
      </c>
      <c r="J13" t="s">
        <v>2114</v>
      </c>
      <c r="K13">
        <f>COUNTIF(H:H, "&gt;114")</f>
        <v>182</v>
      </c>
    </row>
    <row r="14" spans="1:11" x14ac:dyDescent="0.3">
      <c r="A14" t="s">
        <v>36</v>
      </c>
      <c r="B14">
        <v>48</v>
      </c>
      <c r="D14" t="s">
        <v>2115</v>
      </c>
      <c r="E14">
        <f>COUNTIF(B:B, "&lt;201")</f>
        <v>282</v>
      </c>
      <c r="G14" t="s">
        <v>28</v>
      </c>
      <c r="H14">
        <v>1</v>
      </c>
      <c r="J14" t="s">
        <v>2116</v>
      </c>
      <c r="K14">
        <f>COUNTIF(H:H, "&lt;115")</f>
        <v>182</v>
      </c>
    </row>
    <row r="15" spans="1:11" x14ac:dyDescent="0.3">
      <c r="A15" t="s">
        <v>36</v>
      </c>
      <c r="B15">
        <v>48</v>
      </c>
      <c r="G15" t="s">
        <v>28</v>
      </c>
      <c r="H15">
        <v>1</v>
      </c>
    </row>
    <row r="16" spans="1:11" x14ac:dyDescent="0.3">
      <c r="A16" t="s">
        <v>36</v>
      </c>
      <c r="B16">
        <v>48</v>
      </c>
      <c r="G16" t="s">
        <v>28</v>
      </c>
      <c r="H16">
        <v>1</v>
      </c>
    </row>
    <row r="17" spans="1:8" x14ac:dyDescent="0.3">
      <c r="A17" t="s">
        <v>36</v>
      </c>
      <c r="B17">
        <v>50</v>
      </c>
      <c r="G17" t="s">
        <v>28</v>
      </c>
      <c r="H17">
        <v>1</v>
      </c>
    </row>
    <row r="18" spans="1:8" x14ac:dyDescent="0.3">
      <c r="A18" t="s">
        <v>36</v>
      </c>
      <c r="B18">
        <v>50</v>
      </c>
      <c r="G18" t="s">
        <v>28</v>
      </c>
      <c r="H18">
        <v>1</v>
      </c>
    </row>
    <row r="19" spans="1:8" x14ac:dyDescent="0.3">
      <c r="A19" t="s">
        <v>36</v>
      </c>
      <c r="B19">
        <v>50</v>
      </c>
      <c r="G19" t="s">
        <v>28</v>
      </c>
      <c r="H19">
        <v>1</v>
      </c>
    </row>
    <row r="20" spans="1:8" x14ac:dyDescent="0.3">
      <c r="A20" t="s">
        <v>36</v>
      </c>
      <c r="B20">
        <v>52</v>
      </c>
      <c r="G20" t="s">
        <v>28</v>
      </c>
      <c r="H20">
        <v>1</v>
      </c>
    </row>
    <row r="21" spans="1:8" x14ac:dyDescent="0.3">
      <c r="A21" t="s">
        <v>36</v>
      </c>
      <c r="B21">
        <v>53</v>
      </c>
      <c r="G21" t="s">
        <v>28</v>
      </c>
      <c r="H21">
        <v>1</v>
      </c>
    </row>
    <row r="22" spans="1:8" x14ac:dyDescent="0.3">
      <c r="A22" t="s">
        <v>36</v>
      </c>
      <c r="B22">
        <v>53</v>
      </c>
      <c r="G22" t="s">
        <v>28</v>
      </c>
      <c r="H22">
        <v>5</v>
      </c>
    </row>
    <row r="23" spans="1:8" x14ac:dyDescent="0.3">
      <c r="A23" t="s">
        <v>36</v>
      </c>
      <c r="B23">
        <v>54</v>
      </c>
      <c r="G23" t="s">
        <v>28</v>
      </c>
      <c r="H23">
        <v>5</v>
      </c>
    </row>
    <row r="24" spans="1:8" x14ac:dyDescent="0.3">
      <c r="A24" t="s">
        <v>36</v>
      </c>
      <c r="B24">
        <v>55</v>
      </c>
      <c r="G24" t="s">
        <v>28</v>
      </c>
      <c r="H24">
        <v>6</v>
      </c>
    </row>
    <row r="25" spans="1:8" x14ac:dyDescent="0.3">
      <c r="A25" t="s">
        <v>36</v>
      </c>
      <c r="B25">
        <v>56</v>
      </c>
      <c r="G25" t="s">
        <v>28</v>
      </c>
      <c r="H25">
        <v>7</v>
      </c>
    </row>
    <row r="26" spans="1:8" x14ac:dyDescent="0.3">
      <c r="A26" t="s">
        <v>36</v>
      </c>
      <c r="B26">
        <v>59</v>
      </c>
      <c r="G26" t="s">
        <v>28</v>
      </c>
      <c r="H26">
        <v>7</v>
      </c>
    </row>
    <row r="27" spans="1:8" x14ac:dyDescent="0.3">
      <c r="A27" t="s">
        <v>36</v>
      </c>
      <c r="B27">
        <v>62</v>
      </c>
      <c r="G27" t="s">
        <v>28</v>
      </c>
      <c r="H27">
        <v>9</v>
      </c>
    </row>
    <row r="28" spans="1:8" x14ac:dyDescent="0.3">
      <c r="A28" t="s">
        <v>36</v>
      </c>
      <c r="B28">
        <v>64</v>
      </c>
      <c r="G28" t="s">
        <v>28</v>
      </c>
      <c r="H28">
        <v>9</v>
      </c>
    </row>
    <row r="29" spans="1:8" x14ac:dyDescent="0.3">
      <c r="A29" t="s">
        <v>36</v>
      </c>
      <c r="B29">
        <v>65</v>
      </c>
      <c r="G29" t="s">
        <v>28</v>
      </c>
      <c r="H29">
        <v>10</v>
      </c>
    </row>
    <row r="30" spans="1:8" x14ac:dyDescent="0.3">
      <c r="A30" t="s">
        <v>36</v>
      </c>
      <c r="B30">
        <v>65</v>
      </c>
      <c r="G30" t="s">
        <v>28</v>
      </c>
      <c r="H30">
        <v>10</v>
      </c>
    </row>
    <row r="31" spans="1:8" x14ac:dyDescent="0.3">
      <c r="A31" t="s">
        <v>36</v>
      </c>
      <c r="B31">
        <v>67</v>
      </c>
      <c r="G31" t="s">
        <v>28</v>
      </c>
      <c r="H31">
        <v>10</v>
      </c>
    </row>
    <row r="32" spans="1:8" x14ac:dyDescent="0.3">
      <c r="A32" t="s">
        <v>36</v>
      </c>
      <c r="B32">
        <v>68</v>
      </c>
      <c r="G32" t="s">
        <v>28</v>
      </c>
      <c r="H32">
        <v>10</v>
      </c>
    </row>
    <row r="33" spans="1:8" x14ac:dyDescent="0.3">
      <c r="A33" t="s">
        <v>36</v>
      </c>
      <c r="B33">
        <v>69</v>
      </c>
      <c r="G33" t="s">
        <v>28</v>
      </c>
      <c r="H33">
        <v>12</v>
      </c>
    </row>
    <row r="34" spans="1:8" x14ac:dyDescent="0.3">
      <c r="A34" t="s">
        <v>36</v>
      </c>
      <c r="B34">
        <v>69</v>
      </c>
      <c r="G34" t="s">
        <v>28</v>
      </c>
      <c r="H34">
        <v>12</v>
      </c>
    </row>
    <row r="35" spans="1:8" x14ac:dyDescent="0.3">
      <c r="A35" t="s">
        <v>36</v>
      </c>
      <c r="B35">
        <v>70</v>
      </c>
      <c r="G35" t="s">
        <v>28</v>
      </c>
      <c r="H35">
        <v>13</v>
      </c>
    </row>
    <row r="36" spans="1:8" x14ac:dyDescent="0.3">
      <c r="A36" t="s">
        <v>36</v>
      </c>
      <c r="B36">
        <v>71</v>
      </c>
      <c r="G36" t="s">
        <v>28</v>
      </c>
      <c r="H36">
        <v>13</v>
      </c>
    </row>
    <row r="37" spans="1:8" x14ac:dyDescent="0.3">
      <c r="A37" t="s">
        <v>36</v>
      </c>
      <c r="B37">
        <v>72</v>
      </c>
      <c r="G37" t="s">
        <v>28</v>
      </c>
      <c r="H37">
        <v>14</v>
      </c>
    </row>
    <row r="38" spans="1:8" x14ac:dyDescent="0.3">
      <c r="A38" t="s">
        <v>36</v>
      </c>
      <c r="B38">
        <v>76</v>
      </c>
      <c r="G38" t="s">
        <v>28</v>
      </c>
      <c r="H38">
        <v>14</v>
      </c>
    </row>
    <row r="39" spans="1:8" x14ac:dyDescent="0.3">
      <c r="A39" t="s">
        <v>36</v>
      </c>
      <c r="B39">
        <v>76</v>
      </c>
      <c r="G39" t="s">
        <v>28</v>
      </c>
      <c r="H39">
        <v>15</v>
      </c>
    </row>
    <row r="40" spans="1:8" x14ac:dyDescent="0.3">
      <c r="A40" t="s">
        <v>36</v>
      </c>
      <c r="B40">
        <v>78</v>
      </c>
      <c r="G40" t="s">
        <v>28</v>
      </c>
      <c r="H40">
        <v>15</v>
      </c>
    </row>
    <row r="41" spans="1:8" x14ac:dyDescent="0.3">
      <c r="A41" t="s">
        <v>36</v>
      </c>
      <c r="B41">
        <v>78</v>
      </c>
      <c r="G41" t="s">
        <v>28</v>
      </c>
      <c r="H41">
        <v>15</v>
      </c>
    </row>
    <row r="42" spans="1:8" x14ac:dyDescent="0.3">
      <c r="A42" t="s">
        <v>36</v>
      </c>
      <c r="B42">
        <v>80</v>
      </c>
      <c r="G42" t="s">
        <v>28</v>
      </c>
      <c r="H42">
        <v>15</v>
      </c>
    </row>
    <row r="43" spans="1:8" x14ac:dyDescent="0.3">
      <c r="A43" t="s">
        <v>36</v>
      </c>
      <c r="B43">
        <v>80</v>
      </c>
      <c r="G43" t="s">
        <v>28</v>
      </c>
      <c r="H43">
        <v>15</v>
      </c>
    </row>
    <row r="44" spans="1:8" x14ac:dyDescent="0.3">
      <c r="A44" t="s">
        <v>36</v>
      </c>
      <c r="B44">
        <v>80</v>
      </c>
      <c r="G44" t="s">
        <v>28</v>
      </c>
      <c r="H44">
        <v>15</v>
      </c>
    </row>
    <row r="45" spans="1:8" x14ac:dyDescent="0.3">
      <c r="A45" t="s">
        <v>36</v>
      </c>
      <c r="B45">
        <v>80</v>
      </c>
      <c r="G45" t="s">
        <v>28</v>
      </c>
      <c r="H45">
        <v>16</v>
      </c>
    </row>
    <row r="46" spans="1:8" x14ac:dyDescent="0.3">
      <c r="A46" t="s">
        <v>36</v>
      </c>
      <c r="B46">
        <v>80</v>
      </c>
      <c r="G46" t="s">
        <v>28</v>
      </c>
      <c r="H46">
        <v>16</v>
      </c>
    </row>
    <row r="47" spans="1:8" x14ac:dyDescent="0.3">
      <c r="A47" t="s">
        <v>36</v>
      </c>
      <c r="B47">
        <v>80</v>
      </c>
      <c r="G47" t="s">
        <v>28</v>
      </c>
      <c r="H47">
        <v>16</v>
      </c>
    </row>
    <row r="48" spans="1:8" x14ac:dyDescent="0.3">
      <c r="A48" t="s">
        <v>36</v>
      </c>
      <c r="B48">
        <v>81</v>
      </c>
      <c r="G48" t="s">
        <v>28</v>
      </c>
      <c r="H48">
        <v>16</v>
      </c>
    </row>
    <row r="49" spans="1:8" x14ac:dyDescent="0.3">
      <c r="A49" t="s">
        <v>36</v>
      </c>
      <c r="B49">
        <v>82</v>
      </c>
      <c r="G49" t="s">
        <v>28</v>
      </c>
      <c r="H49">
        <v>17</v>
      </c>
    </row>
    <row r="50" spans="1:8" x14ac:dyDescent="0.3">
      <c r="A50" t="s">
        <v>36</v>
      </c>
      <c r="B50">
        <v>82</v>
      </c>
      <c r="G50" t="s">
        <v>28</v>
      </c>
      <c r="H50">
        <v>17</v>
      </c>
    </row>
    <row r="51" spans="1:8" x14ac:dyDescent="0.3">
      <c r="A51" t="s">
        <v>36</v>
      </c>
      <c r="B51">
        <v>83</v>
      </c>
      <c r="G51" t="s">
        <v>28</v>
      </c>
      <c r="H51">
        <v>17</v>
      </c>
    </row>
    <row r="52" spans="1:8" x14ac:dyDescent="0.3">
      <c r="A52" t="s">
        <v>36</v>
      </c>
      <c r="B52">
        <v>83</v>
      </c>
      <c r="G52" t="s">
        <v>28</v>
      </c>
      <c r="H52">
        <v>18</v>
      </c>
    </row>
    <row r="53" spans="1:8" x14ac:dyDescent="0.3">
      <c r="A53" t="s">
        <v>36</v>
      </c>
      <c r="B53">
        <v>84</v>
      </c>
      <c r="G53" t="s">
        <v>28</v>
      </c>
      <c r="H53">
        <v>18</v>
      </c>
    </row>
    <row r="54" spans="1:8" x14ac:dyDescent="0.3">
      <c r="A54" t="s">
        <v>36</v>
      </c>
      <c r="B54">
        <v>84</v>
      </c>
      <c r="G54" t="s">
        <v>28</v>
      </c>
      <c r="H54">
        <v>19</v>
      </c>
    </row>
    <row r="55" spans="1:8" x14ac:dyDescent="0.3">
      <c r="A55" t="s">
        <v>36</v>
      </c>
      <c r="B55">
        <v>85</v>
      </c>
      <c r="G55" t="s">
        <v>28</v>
      </c>
      <c r="H55">
        <v>19</v>
      </c>
    </row>
    <row r="56" spans="1:8" x14ac:dyDescent="0.3">
      <c r="A56" t="s">
        <v>36</v>
      </c>
      <c r="B56">
        <v>85</v>
      </c>
      <c r="G56" t="s">
        <v>28</v>
      </c>
      <c r="H56">
        <v>19</v>
      </c>
    </row>
    <row r="57" spans="1:8" x14ac:dyDescent="0.3">
      <c r="A57" t="s">
        <v>36</v>
      </c>
      <c r="B57">
        <v>85</v>
      </c>
      <c r="G57" t="s">
        <v>28</v>
      </c>
      <c r="H57">
        <v>21</v>
      </c>
    </row>
    <row r="58" spans="1:8" x14ac:dyDescent="0.3">
      <c r="A58" t="s">
        <v>36</v>
      </c>
      <c r="B58">
        <v>85</v>
      </c>
      <c r="G58" t="s">
        <v>28</v>
      </c>
      <c r="H58">
        <v>21</v>
      </c>
    </row>
    <row r="59" spans="1:8" x14ac:dyDescent="0.3">
      <c r="A59" t="s">
        <v>36</v>
      </c>
      <c r="B59">
        <v>85</v>
      </c>
      <c r="G59" t="s">
        <v>28</v>
      </c>
      <c r="H59">
        <v>21</v>
      </c>
    </row>
    <row r="60" spans="1:8" x14ac:dyDescent="0.3">
      <c r="A60" t="s">
        <v>36</v>
      </c>
      <c r="B60">
        <v>85</v>
      </c>
      <c r="G60" t="s">
        <v>28</v>
      </c>
      <c r="H60">
        <v>22</v>
      </c>
    </row>
    <row r="61" spans="1:8" x14ac:dyDescent="0.3">
      <c r="A61" t="s">
        <v>36</v>
      </c>
      <c r="B61">
        <v>86</v>
      </c>
      <c r="G61" t="s">
        <v>28</v>
      </c>
      <c r="H61">
        <v>23</v>
      </c>
    </row>
    <row r="62" spans="1:8" x14ac:dyDescent="0.3">
      <c r="A62" t="s">
        <v>36</v>
      </c>
      <c r="B62">
        <v>86</v>
      </c>
      <c r="G62" t="s">
        <v>28</v>
      </c>
      <c r="H62">
        <v>24</v>
      </c>
    </row>
    <row r="63" spans="1:8" x14ac:dyDescent="0.3">
      <c r="A63" t="s">
        <v>36</v>
      </c>
      <c r="B63">
        <v>86</v>
      </c>
      <c r="G63" t="s">
        <v>28</v>
      </c>
      <c r="H63">
        <v>24</v>
      </c>
    </row>
    <row r="64" spans="1:8" x14ac:dyDescent="0.3">
      <c r="A64" t="s">
        <v>36</v>
      </c>
      <c r="B64">
        <v>87</v>
      </c>
      <c r="G64" t="s">
        <v>28</v>
      </c>
      <c r="H64">
        <v>24</v>
      </c>
    </row>
    <row r="65" spans="1:8" x14ac:dyDescent="0.3">
      <c r="A65" t="s">
        <v>36</v>
      </c>
      <c r="B65">
        <v>87</v>
      </c>
      <c r="G65" t="s">
        <v>28</v>
      </c>
      <c r="H65">
        <v>25</v>
      </c>
    </row>
    <row r="66" spans="1:8" x14ac:dyDescent="0.3">
      <c r="A66" t="s">
        <v>36</v>
      </c>
      <c r="B66">
        <v>87</v>
      </c>
      <c r="G66" t="s">
        <v>28</v>
      </c>
      <c r="H66">
        <v>25</v>
      </c>
    </row>
    <row r="67" spans="1:8" x14ac:dyDescent="0.3">
      <c r="A67" t="s">
        <v>36</v>
      </c>
      <c r="B67">
        <v>88</v>
      </c>
      <c r="G67" t="s">
        <v>28</v>
      </c>
      <c r="H67">
        <v>26</v>
      </c>
    </row>
    <row r="68" spans="1:8" x14ac:dyDescent="0.3">
      <c r="A68" t="s">
        <v>36</v>
      </c>
      <c r="B68">
        <v>88</v>
      </c>
      <c r="G68" t="s">
        <v>28</v>
      </c>
      <c r="H68">
        <v>26</v>
      </c>
    </row>
    <row r="69" spans="1:8" x14ac:dyDescent="0.3">
      <c r="A69" t="s">
        <v>36</v>
      </c>
      <c r="B69">
        <v>88</v>
      </c>
      <c r="G69" t="s">
        <v>28</v>
      </c>
      <c r="H69">
        <v>26</v>
      </c>
    </row>
    <row r="70" spans="1:8" x14ac:dyDescent="0.3">
      <c r="A70" t="s">
        <v>36</v>
      </c>
      <c r="B70">
        <v>88</v>
      </c>
      <c r="G70" t="s">
        <v>28</v>
      </c>
      <c r="H70">
        <v>27</v>
      </c>
    </row>
    <row r="71" spans="1:8" x14ac:dyDescent="0.3">
      <c r="A71" t="s">
        <v>36</v>
      </c>
      <c r="B71">
        <v>89</v>
      </c>
      <c r="G71" t="s">
        <v>28</v>
      </c>
      <c r="H71">
        <v>27</v>
      </c>
    </row>
    <row r="72" spans="1:8" x14ac:dyDescent="0.3">
      <c r="A72" t="s">
        <v>36</v>
      </c>
      <c r="B72">
        <v>89</v>
      </c>
      <c r="G72" t="s">
        <v>28</v>
      </c>
      <c r="H72">
        <v>29</v>
      </c>
    </row>
    <row r="73" spans="1:8" x14ac:dyDescent="0.3">
      <c r="A73" t="s">
        <v>36</v>
      </c>
      <c r="B73">
        <v>91</v>
      </c>
      <c r="G73" t="s">
        <v>28</v>
      </c>
      <c r="H73">
        <v>30</v>
      </c>
    </row>
    <row r="74" spans="1:8" x14ac:dyDescent="0.3">
      <c r="A74" t="s">
        <v>36</v>
      </c>
      <c r="B74">
        <v>92</v>
      </c>
      <c r="G74" t="s">
        <v>28</v>
      </c>
      <c r="H74">
        <v>30</v>
      </c>
    </row>
    <row r="75" spans="1:8" x14ac:dyDescent="0.3">
      <c r="A75" t="s">
        <v>36</v>
      </c>
      <c r="B75">
        <v>92</v>
      </c>
      <c r="G75" t="s">
        <v>28</v>
      </c>
      <c r="H75">
        <v>31</v>
      </c>
    </row>
    <row r="76" spans="1:8" x14ac:dyDescent="0.3">
      <c r="A76" t="s">
        <v>36</v>
      </c>
      <c r="B76">
        <v>92</v>
      </c>
      <c r="G76" t="s">
        <v>28</v>
      </c>
      <c r="H76">
        <v>31</v>
      </c>
    </row>
    <row r="77" spans="1:8" x14ac:dyDescent="0.3">
      <c r="A77" t="s">
        <v>36</v>
      </c>
      <c r="B77">
        <v>92</v>
      </c>
      <c r="G77" t="s">
        <v>28</v>
      </c>
      <c r="H77">
        <v>31</v>
      </c>
    </row>
    <row r="78" spans="1:8" x14ac:dyDescent="0.3">
      <c r="A78" t="s">
        <v>36</v>
      </c>
      <c r="B78">
        <v>92</v>
      </c>
      <c r="G78" t="s">
        <v>28</v>
      </c>
      <c r="H78">
        <v>31</v>
      </c>
    </row>
    <row r="79" spans="1:8" x14ac:dyDescent="0.3">
      <c r="A79" t="s">
        <v>36</v>
      </c>
      <c r="B79">
        <v>93</v>
      </c>
      <c r="G79" t="s">
        <v>28</v>
      </c>
      <c r="H79">
        <v>31</v>
      </c>
    </row>
    <row r="80" spans="1:8" x14ac:dyDescent="0.3">
      <c r="A80" t="s">
        <v>36</v>
      </c>
      <c r="B80">
        <v>94</v>
      </c>
      <c r="G80" t="s">
        <v>28</v>
      </c>
      <c r="H80">
        <v>32</v>
      </c>
    </row>
    <row r="81" spans="1:8" x14ac:dyDescent="0.3">
      <c r="A81" t="s">
        <v>36</v>
      </c>
      <c r="B81">
        <v>94</v>
      </c>
      <c r="G81" t="s">
        <v>28</v>
      </c>
      <c r="H81">
        <v>32</v>
      </c>
    </row>
    <row r="82" spans="1:8" x14ac:dyDescent="0.3">
      <c r="A82" t="s">
        <v>36</v>
      </c>
      <c r="B82">
        <v>94</v>
      </c>
      <c r="G82" t="s">
        <v>28</v>
      </c>
      <c r="H82">
        <v>33</v>
      </c>
    </row>
    <row r="83" spans="1:8" x14ac:dyDescent="0.3">
      <c r="A83" t="s">
        <v>36</v>
      </c>
      <c r="B83">
        <v>95</v>
      </c>
      <c r="G83" t="s">
        <v>28</v>
      </c>
      <c r="H83">
        <v>33</v>
      </c>
    </row>
    <row r="84" spans="1:8" x14ac:dyDescent="0.3">
      <c r="A84" t="s">
        <v>36</v>
      </c>
      <c r="B84">
        <v>96</v>
      </c>
      <c r="G84" t="s">
        <v>28</v>
      </c>
      <c r="H84">
        <v>33</v>
      </c>
    </row>
    <row r="85" spans="1:8" x14ac:dyDescent="0.3">
      <c r="A85" t="s">
        <v>36</v>
      </c>
      <c r="B85">
        <v>96</v>
      </c>
      <c r="G85" t="s">
        <v>28</v>
      </c>
      <c r="H85">
        <v>34</v>
      </c>
    </row>
    <row r="86" spans="1:8" x14ac:dyDescent="0.3">
      <c r="A86" t="s">
        <v>36</v>
      </c>
      <c r="B86">
        <v>96</v>
      </c>
      <c r="G86" t="s">
        <v>28</v>
      </c>
      <c r="H86">
        <v>35</v>
      </c>
    </row>
    <row r="87" spans="1:8" x14ac:dyDescent="0.3">
      <c r="A87" t="s">
        <v>36</v>
      </c>
      <c r="B87">
        <v>97</v>
      </c>
      <c r="G87" t="s">
        <v>28</v>
      </c>
      <c r="H87">
        <v>35</v>
      </c>
    </row>
    <row r="88" spans="1:8" x14ac:dyDescent="0.3">
      <c r="A88" t="s">
        <v>36</v>
      </c>
      <c r="B88">
        <v>98</v>
      </c>
      <c r="G88" t="s">
        <v>28</v>
      </c>
      <c r="H88">
        <v>35</v>
      </c>
    </row>
    <row r="89" spans="1:8" x14ac:dyDescent="0.3">
      <c r="A89" t="s">
        <v>36</v>
      </c>
      <c r="B89">
        <v>98</v>
      </c>
      <c r="G89" t="s">
        <v>28</v>
      </c>
      <c r="H89">
        <v>36</v>
      </c>
    </row>
    <row r="90" spans="1:8" x14ac:dyDescent="0.3">
      <c r="A90" t="s">
        <v>36</v>
      </c>
      <c r="B90">
        <v>100</v>
      </c>
      <c r="G90" t="s">
        <v>28</v>
      </c>
      <c r="H90">
        <v>37</v>
      </c>
    </row>
    <row r="91" spans="1:8" x14ac:dyDescent="0.3">
      <c r="A91" t="s">
        <v>36</v>
      </c>
      <c r="B91">
        <v>100</v>
      </c>
      <c r="G91" t="s">
        <v>28</v>
      </c>
      <c r="H91">
        <v>37</v>
      </c>
    </row>
    <row r="92" spans="1:8" x14ac:dyDescent="0.3">
      <c r="A92" t="s">
        <v>36</v>
      </c>
      <c r="B92">
        <v>101</v>
      </c>
      <c r="G92" t="s">
        <v>28</v>
      </c>
      <c r="H92">
        <v>37</v>
      </c>
    </row>
    <row r="93" spans="1:8" x14ac:dyDescent="0.3">
      <c r="A93" t="s">
        <v>36</v>
      </c>
      <c r="B93">
        <v>101</v>
      </c>
      <c r="G93" t="s">
        <v>28</v>
      </c>
      <c r="H93">
        <v>38</v>
      </c>
    </row>
    <row r="94" spans="1:8" x14ac:dyDescent="0.3">
      <c r="A94" t="s">
        <v>36</v>
      </c>
      <c r="B94">
        <v>102</v>
      </c>
      <c r="G94" t="s">
        <v>28</v>
      </c>
      <c r="H94">
        <v>38</v>
      </c>
    </row>
    <row r="95" spans="1:8" x14ac:dyDescent="0.3">
      <c r="A95" t="s">
        <v>36</v>
      </c>
      <c r="B95">
        <v>102</v>
      </c>
      <c r="G95" t="s">
        <v>28</v>
      </c>
      <c r="H95">
        <v>38</v>
      </c>
    </row>
    <row r="96" spans="1:8" x14ac:dyDescent="0.3">
      <c r="A96" t="s">
        <v>36</v>
      </c>
      <c r="B96">
        <v>103</v>
      </c>
      <c r="G96" t="s">
        <v>28</v>
      </c>
      <c r="H96">
        <v>39</v>
      </c>
    </row>
    <row r="97" spans="1:8" x14ac:dyDescent="0.3">
      <c r="A97" t="s">
        <v>36</v>
      </c>
      <c r="B97">
        <v>103</v>
      </c>
      <c r="G97" t="s">
        <v>28</v>
      </c>
      <c r="H97">
        <v>40</v>
      </c>
    </row>
    <row r="98" spans="1:8" x14ac:dyDescent="0.3">
      <c r="A98" t="s">
        <v>36</v>
      </c>
      <c r="B98">
        <v>105</v>
      </c>
      <c r="G98" t="s">
        <v>28</v>
      </c>
      <c r="H98">
        <v>40</v>
      </c>
    </row>
    <row r="99" spans="1:8" x14ac:dyDescent="0.3">
      <c r="A99" t="s">
        <v>36</v>
      </c>
      <c r="B99">
        <v>106</v>
      </c>
      <c r="G99" t="s">
        <v>28</v>
      </c>
      <c r="H99">
        <v>40</v>
      </c>
    </row>
    <row r="100" spans="1:8" x14ac:dyDescent="0.3">
      <c r="A100" t="s">
        <v>36</v>
      </c>
      <c r="B100">
        <v>106</v>
      </c>
      <c r="G100" t="s">
        <v>28</v>
      </c>
      <c r="H100">
        <v>41</v>
      </c>
    </row>
    <row r="101" spans="1:8" x14ac:dyDescent="0.3">
      <c r="A101" t="s">
        <v>36</v>
      </c>
      <c r="B101">
        <v>107</v>
      </c>
      <c r="G101" t="s">
        <v>28</v>
      </c>
      <c r="H101">
        <v>41</v>
      </c>
    </row>
    <row r="102" spans="1:8" x14ac:dyDescent="0.3">
      <c r="A102" t="s">
        <v>36</v>
      </c>
      <c r="B102">
        <v>107</v>
      </c>
      <c r="G102" t="s">
        <v>28</v>
      </c>
      <c r="H102">
        <v>42</v>
      </c>
    </row>
    <row r="103" spans="1:8" x14ac:dyDescent="0.3">
      <c r="A103" t="s">
        <v>36</v>
      </c>
      <c r="B103">
        <v>107</v>
      </c>
      <c r="G103" t="s">
        <v>28</v>
      </c>
      <c r="H103">
        <v>44</v>
      </c>
    </row>
    <row r="104" spans="1:8" x14ac:dyDescent="0.3">
      <c r="A104" t="s">
        <v>36</v>
      </c>
      <c r="B104">
        <v>107</v>
      </c>
      <c r="G104" t="s">
        <v>28</v>
      </c>
      <c r="H104">
        <v>44</v>
      </c>
    </row>
    <row r="105" spans="1:8" x14ac:dyDescent="0.3">
      <c r="A105" t="s">
        <v>36</v>
      </c>
      <c r="B105">
        <v>107</v>
      </c>
      <c r="G105" t="s">
        <v>28</v>
      </c>
      <c r="H105">
        <v>45</v>
      </c>
    </row>
    <row r="106" spans="1:8" x14ac:dyDescent="0.3">
      <c r="A106" t="s">
        <v>36</v>
      </c>
      <c r="B106">
        <v>110</v>
      </c>
      <c r="G106" t="s">
        <v>28</v>
      </c>
      <c r="H106">
        <v>46</v>
      </c>
    </row>
    <row r="107" spans="1:8" x14ac:dyDescent="0.3">
      <c r="A107" t="s">
        <v>36</v>
      </c>
      <c r="B107">
        <v>110</v>
      </c>
      <c r="G107" t="s">
        <v>28</v>
      </c>
      <c r="H107">
        <v>47</v>
      </c>
    </row>
    <row r="108" spans="1:8" x14ac:dyDescent="0.3">
      <c r="A108" t="s">
        <v>36</v>
      </c>
      <c r="B108">
        <v>110</v>
      </c>
      <c r="G108" t="s">
        <v>28</v>
      </c>
      <c r="H108">
        <v>48</v>
      </c>
    </row>
    <row r="109" spans="1:8" x14ac:dyDescent="0.3">
      <c r="A109" t="s">
        <v>36</v>
      </c>
      <c r="B109">
        <v>110</v>
      </c>
      <c r="G109" t="s">
        <v>28</v>
      </c>
      <c r="H109">
        <v>49</v>
      </c>
    </row>
    <row r="110" spans="1:8" x14ac:dyDescent="0.3">
      <c r="A110" t="s">
        <v>36</v>
      </c>
      <c r="B110">
        <v>111</v>
      </c>
      <c r="G110" t="s">
        <v>28</v>
      </c>
      <c r="H110">
        <v>49</v>
      </c>
    </row>
    <row r="111" spans="1:8" x14ac:dyDescent="0.3">
      <c r="A111" t="s">
        <v>36</v>
      </c>
      <c r="B111">
        <v>112</v>
      </c>
      <c r="G111" t="s">
        <v>28</v>
      </c>
      <c r="H111">
        <v>52</v>
      </c>
    </row>
    <row r="112" spans="1:8" x14ac:dyDescent="0.3">
      <c r="A112" t="s">
        <v>36</v>
      </c>
      <c r="B112">
        <v>112</v>
      </c>
      <c r="G112" t="s">
        <v>28</v>
      </c>
      <c r="H112">
        <v>54</v>
      </c>
    </row>
    <row r="113" spans="1:8" x14ac:dyDescent="0.3">
      <c r="A113" t="s">
        <v>36</v>
      </c>
      <c r="B113">
        <v>112</v>
      </c>
      <c r="G113" t="s">
        <v>28</v>
      </c>
      <c r="H113">
        <v>55</v>
      </c>
    </row>
    <row r="114" spans="1:8" x14ac:dyDescent="0.3">
      <c r="A114" t="s">
        <v>36</v>
      </c>
      <c r="B114">
        <v>113</v>
      </c>
      <c r="G114" t="s">
        <v>28</v>
      </c>
      <c r="H114">
        <v>55</v>
      </c>
    </row>
    <row r="115" spans="1:8" x14ac:dyDescent="0.3">
      <c r="A115" t="s">
        <v>36</v>
      </c>
      <c r="B115">
        <v>113</v>
      </c>
      <c r="G115" t="s">
        <v>28</v>
      </c>
      <c r="H115">
        <v>56</v>
      </c>
    </row>
    <row r="116" spans="1:8" x14ac:dyDescent="0.3">
      <c r="A116" t="s">
        <v>36</v>
      </c>
      <c r="B116">
        <v>114</v>
      </c>
      <c r="G116" t="s">
        <v>28</v>
      </c>
      <c r="H116">
        <v>56</v>
      </c>
    </row>
    <row r="117" spans="1:8" x14ac:dyDescent="0.3">
      <c r="A117" t="s">
        <v>36</v>
      </c>
      <c r="B117">
        <v>114</v>
      </c>
      <c r="G117" t="s">
        <v>28</v>
      </c>
      <c r="H117">
        <v>57</v>
      </c>
    </row>
    <row r="118" spans="1:8" x14ac:dyDescent="0.3">
      <c r="A118" t="s">
        <v>36</v>
      </c>
      <c r="B118">
        <v>114</v>
      </c>
      <c r="G118" t="s">
        <v>28</v>
      </c>
      <c r="H118">
        <v>57</v>
      </c>
    </row>
    <row r="119" spans="1:8" x14ac:dyDescent="0.3">
      <c r="A119" t="s">
        <v>36</v>
      </c>
      <c r="B119">
        <v>115</v>
      </c>
      <c r="G119" t="s">
        <v>28</v>
      </c>
      <c r="H119">
        <v>58</v>
      </c>
    </row>
    <row r="120" spans="1:8" x14ac:dyDescent="0.3">
      <c r="A120" t="s">
        <v>36</v>
      </c>
      <c r="B120">
        <v>116</v>
      </c>
      <c r="G120" t="s">
        <v>28</v>
      </c>
      <c r="H120">
        <v>60</v>
      </c>
    </row>
    <row r="121" spans="1:8" x14ac:dyDescent="0.3">
      <c r="A121" t="s">
        <v>36</v>
      </c>
      <c r="B121">
        <v>116</v>
      </c>
      <c r="G121" t="s">
        <v>28</v>
      </c>
      <c r="H121">
        <v>62</v>
      </c>
    </row>
    <row r="122" spans="1:8" x14ac:dyDescent="0.3">
      <c r="A122" t="s">
        <v>36</v>
      </c>
      <c r="B122">
        <v>117</v>
      </c>
      <c r="G122" t="s">
        <v>28</v>
      </c>
      <c r="H122">
        <v>62</v>
      </c>
    </row>
    <row r="123" spans="1:8" x14ac:dyDescent="0.3">
      <c r="A123" t="s">
        <v>36</v>
      </c>
      <c r="B123">
        <v>117</v>
      </c>
      <c r="G123" t="s">
        <v>28</v>
      </c>
      <c r="H123">
        <v>63</v>
      </c>
    </row>
    <row r="124" spans="1:8" x14ac:dyDescent="0.3">
      <c r="A124" t="s">
        <v>36</v>
      </c>
      <c r="B124">
        <v>119</v>
      </c>
      <c r="G124" t="s">
        <v>28</v>
      </c>
      <c r="H124">
        <v>63</v>
      </c>
    </row>
    <row r="125" spans="1:8" x14ac:dyDescent="0.3">
      <c r="A125" t="s">
        <v>36</v>
      </c>
      <c r="B125">
        <v>121</v>
      </c>
      <c r="G125" t="s">
        <v>28</v>
      </c>
      <c r="H125">
        <v>64</v>
      </c>
    </row>
    <row r="126" spans="1:8" x14ac:dyDescent="0.3">
      <c r="A126" t="s">
        <v>36</v>
      </c>
      <c r="B126">
        <v>121</v>
      </c>
      <c r="G126" t="s">
        <v>28</v>
      </c>
      <c r="H126">
        <v>64</v>
      </c>
    </row>
    <row r="127" spans="1:8" x14ac:dyDescent="0.3">
      <c r="A127" t="s">
        <v>36</v>
      </c>
      <c r="B127">
        <v>121</v>
      </c>
      <c r="G127" t="s">
        <v>28</v>
      </c>
      <c r="H127">
        <v>64</v>
      </c>
    </row>
    <row r="128" spans="1:8" x14ac:dyDescent="0.3">
      <c r="A128" t="s">
        <v>36</v>
      </c>
      <c r="B128">
        <v>122</v>
      </c>
      <c r="G128" t="s">
        <v>28</v>
      </c>
      <c r="H128">
        <v>64</v>
      </c>
    </row>
    <row r="129" spans="1:8" x14ac:dyDescent="0.3">
      <c r="A129" t="s">
        <v>36</v>
      </c>
      <c r="B129">
        <v>122</v>
      </c>
      <c r="G129" t="s">
        <v>28</v>
      </c>
      <c r="H129">
        <v>65</v>
      </c>
    </row>
    <row r="130" spans="1:8" x14ac:dyDescent="0.3">
      <c r="A130" t="s">
        <v>36</v>
      </c>
      <c r="B130">
        <v>122</v>
      </c>
      <c r="G130" t="s">
        <v>28</v>
      </c>
      <c r="H130">
        <v>65</v>
      </c>
    </row>
    <row r="131" spans="1:8" x14ac:dyDescent="0.3">
      <c r="A131" t="s">
        <v>36</v>
      </c>
      <c r="B131">
        <v>122</v>
      </c>
      <c r="G131" t="s">
        <v>28</v>
      </c>
      <c r="H131">
        <v>67</v>
      </c>
    </row>
    <row r="132" spans="1:8" x14ac:dyDescent="0.3">
      <c r="A132" t="s">
        <v>36</v>
      </c>
      <c r="B132">
        <v>123</v>
      </c>
      <c r="G132" t="s">
        <v>28</v>
      </c>
      <c r="H132">
        <v>67</v>
      </c>
    </row>
    <row r="133" spans="1:8" x14ac:dyDescent="0.3">
      <c r="A133" t="s">
        <v>36</v>
      </c>
      <c r="B133">
        <v>123</v>
      </c>
      <c r="G133" t="s">
        <v>28</v>
      </c>
      <c r="H133">
        <v>67</v>
      </c>
    </row>
    <row r="134" spans="1:8" x14ac:dyDescent="0.3">
      <c r="A134" t="s">
        <v>36</v>
      </c>
      <c r="B134">
        <v>123</v>
      </c>
      <c r="G134" t="s">
        <v>28</v>
      </c>
      <c r="H134">
        <v>67</v>
      </c>
    </row>
    <row r="135" spans="1:8" x14ac:dyDescent="0.3">
      <c r="A135" t="s">
        <v>36</v>
      </c>
      <c r="B135">
        <v>125</v>
      </c>
      <c r="G135" t="s">
        <v>28</v>
      </c>
      <c r="H135">
        <v>67</v>
      </c>
    </row>
    <row r="136" spans="1:8" x14ac:dyDescent="0.3">
      <c r="A136" t="s">
        <v>36</v>
      </c>
      <c r="B136">
        <v>126</v>
      </c>
      <c r="G136" t="s">
        <v>28</v>
      </c>
      <c r="H136">
        <v>67</v>
      </c>
    </row>
    <row r="137" spans="1:8" x14ac:dyDescent="0.3">
      <c r="A137" t="s">
        <v>36</v>
      </c>
      <c r="B137">
        <v>126</v>
      </c>
      <c r="G137" t="s">
        <v>28</v>
      </c>
      <c r="H137">
        <v>67</v>
      </c>
    </row>
    <row r="138" spans="1:8" x14ac:dyDescent="0.3">
      <c r="A138" t="s">
        <v>36</v>
      </c>
      <c r="B138">
        <v>126</v>
      </c>
      <c r="G138" t="s">
        <v>28</v>
      </c>
      <c r="H138">
        <v>70</v>
      </c>
    </row>
    <row r="139" spans="1:8" x14ac:dyDescent="0.3">
      <c r="A139" t="s">
        <v>36</v>
      </c>
      <c r="B139">
        <v>126</v>
      </c>
      <c r="G139" t="s">
        <v>28</v>
      </c>
      <c r="H139">
        <v>71</v>
      </c>
    </row>
    <row r="140" spans="1:8" x14ac:dyDescent="0.3">
      <c r="A140" t="s">
        <v>36</v>
      </c>
      <c r="B140">
        <v>126</v>
      </c>
      <c r="G140" t="s">
        <v>28</v>
      </c>
      <c r="H140">
        <v>73</v>
      </c>
    </row>
    <row r="141" spans="1:8" x14ac:dyDescent="0.3">
      <c r="A141" t="s">
        <v>36</v>
      </c>
      <c r="B141">
        <v>127</v>
      </c>
      <c r="G141" t="s">
        <v>28</v>
      </c>
      <c r="H141">
        <v>73</v>
      </c>
    </row>
    <row r="142" spans="1:8" x14ac:dyDescent="0.3">
      <c r="A142" t="s">
        <v>36</v>
      </c>
      <c r="B142">
        <v>127</v>
      </c>
      <c r="G142" t="s">
        <v>28</v>
      </c>
      <c r="H142">
        <v>75</v>
      </c>
    </row>
    <row r="143" spans="1:8" x14ac:dyDescent="0.3">
      <c r="A143" t="s">
        <v>36</v>
      </c>
      <c r="B143">
        <v>128</v>
      </c>
      <c r="G143" t="s">
        <v>28</v>
      </c>
      <c r="H143">
        <v>75</v>
      </c>
    </row>
    <row r="144" spans="1:8" x14ac:dyDescent="0.3">
      <c r="A144" t="s">
        <v>36</v>
      </c>
      <c r="B144">
        <v>128</v>
      </c>
      <c r="G144" t="s">
        <v>28</v>
      </c>
      <c r="H144">
        <v>75</v>
      </c>
    </row>
    <row r="145" spans="1:8" x14ac:dyDescent="0.3">
      <c r="A145" t="s">
        <v>36</v>
      </c>
      <c r="B145">
        <v>129</v>
      </c>
      <c r="G145" t="s">
        <v>28</v>
      </c>
      <c r="H145">
        <v>75</v>
      </c>
    </row>
    <row r="146" spans="1:8" x14ac:dyDescent="0.3">
      <c r="A146" t="s">
        <v>36</v>
      </c>
      <c r="B146">
        <v>129</v>
      </c>
      <c r="G146" t="s">
        <v>28</v>
      </c>
      <c r="H146">
        <v>76</v>
      </c>
    </row>
    <row r="147" spans="1:8" x14ac:dyDescent="0.3">
      <c r="A147" t="s">
        <v>36</v>
      </c>
      <c r="B147">
        <v>130</v>
      </c>
      <c r="G147" t="s">
        <v>28</v>
      </c>
      <c r="H147">
        <v>77</v>
      </c>
    </row>
    <row r="148" spans="1:8" x14ac:dyDescent="0.3">
      <c r="A148" t="s">
        <v>36</v>
      </c>
      <c r="B148">
        <v>130</v>
      </c>
      <c r="G148" t="s">
        <v>28</v>
      </c>
      <c r="H148">
        <v>77</v>
      </c>
    </row>
    <row r="149" spans="1:8" x14ac:dyDescent="0.3">
      <c r="A149" t="s">
        <v>36</v>
      </c>
      <c r="B149">
        <v>131</v>
      </c>
      <c r="G149" t="s">
        <v>28</v>
      </c>
      <c r="H149">
        <v>77</v>
      </c>
    </row>
    <row r="150" spans="1:8" x14ac:dyDescent="0.3">
      <c r="A150" t="s">
        <v>36</v>
      </c>
      <c r="B150">
        <v>131</v>
      </c>
      <c r="G150" t="s">
        <v>28</v>
      </c>
      <c r="H150">
        <v>78</v>
      </c>
    </row>
    <row r="151" spans="1:8" x14ac:dyDescent="0.3">
      <c r="A151" t="s">
        <v>36</v>
      </c>
      <c r="B151">
        <v>131</v>
      </c>
      <c r="G151" t="s">
        <v>28</v>
      </c>
      <c r="H151">
        <v>78</v>
      </c>
    </row>
    <row r="152" spans="1:8" x14ac:dyDescent="0.3">
      <c r="A152" t="s">
        <v>36</v>
      </c>
      <c r="B152">
        <v>131</v>
      </c>
      <c r="G152" t="s">
        <v>28</v>
      </c>
      <c r="H152">
        <v>79</v>
      </c>
    </row>
    <row r="153" spans="1:8" x14ac:dyDescent="0.3">
      <c r="A153" t="s">
        <v>36</v>
      </c>
      <c r="B153">
        <v>131</v>
      </c>
      <c r="G153" t="s">
        <v>28</v>
      </c>
      <c r="H153">
        <v>80</v>
      </c>
    </row>
    <row r="154" spans="1:8" x14ac:dyDescent="0.3">
      <c r="A154" t="s">
        <v>36</v>
      </c>
      <c r="B154">
        <v>132</v>
      </c>
      <c r="G154" t="s">
        <v>28</v>
      </c>
      <c r="H154">
        <v>80</v>
      </c>
    </row>
    <row r="155" spans="1:8" x14ac:dyDescent="0.3">
      <c r="A155" t="s">
        <v>36</v>
      </c>
      <c r="B155">
        <v>132</v>
      </c>
      <c r="G155" t="s">
        <v>28</v>
      </c>
      <c r="H155">
        <v>82</v>
      </c>
    </row>
    <row r="156" spans="1:8" x14ac:dyDescent="0.3">
      <c r="A156" t="s">
        <v>36</v>
      </c>
      <c r="B156">
        <v>132</v>
      </c>
      <c r="G156" t="s">
        <v>28</v>
      </c>
      <c r="H156">
        <v>83</v>
      </c>
    </row>
    <row r="157" spans="1:8" x14ac:dyDescent="0.3">
      <c r="A157" t="s">
        <v>36</v>
      </c>
      <c r="B157">
        <v>133</v>
      </c>
      <c r="G157" t="s">
        <v>28</v>
      </c>
      <c r="H157">
        <v>83</v>
      </c>
    </row>
    <row r="158" spans="1:8" x14ac:dyDescent="0.3">
      <c r="A158" t="s">
        <v>36</v>
      </c>
      <c r="B158">
        <v>133</v>
      </c>
      <c r="G158" t="s">
        <v>28</v>
      </c>
      <c r="H158">
        <v>84</v>
      </c>
    </row>
    <row r="159" spans="1:8" x14ac:dyDescent="0.3">
      <c r="A159" t="s">
        <v>36</v>
      </c>
      <c r="B159">
        <v>133</v>
      </c>
      <c r="G159" t="s">
        <v>28</v>
      </c>
      <c r="H159">
        <v>86</v>
      </c>
    </row>
    <row r="160" spans="1:8" x14ac:dyDescent="0.3">
      <c r="A160" t="s">
        <v>36</v>
      </c>
      <c r="B160">
        <v>134</v>
      </c>
      <c r="G160" t="s">
        <v>28</v>
      </c>
      <c r="H160">
        <v>86</v>
      </c>
    </row>
    <row r="161" spans="1:8" x14ac:dyDescent="0.3">
      <c r="A161" t="s">
        <v>36</v>
      </c>
      <c r="B161">
        <v>134</v>
      </c>
      <c r="G161" t="s">
        <v>28</v>
      </c>
      <c r="H161">
        <v>86</v>
      </c>
    </row>
    <row r="162" spans="1:8" x14ac:dyDescent="0.3">
      <c r="A162" t="s">
        <v>36</v>
      </c>
      <c r="B162">
        <v>134</v>
      </c>
      <c r="G162" t="s">
        <v>28</v>
      </c>
      <c r="H162">
        <v>87</v>
      </c>
    </row>
    <row r="163" spans="1:8" x14ac:dyDescent="0.3">
      <c r="A163" t="s">
        <v>36</v>
      </c>
      <c r="B163">
        <v>135</v>
      </c>
      <c r="G163" t="s">
        <v>28</v>
      </c>
      <c r="H163">
        <v>88</v>
      </c>
    </row>
    <row r="164" spans="1:8" x14ac:dyDescent="0.3">
      <c r="A164" t="s">
        <v>36</v>
      </c>
      <c r="B164">
        <v>135</v>
      </c>
      <c r="G164" t="s">
        <v>28</v>
      </c>
      <c r="H164">
        <v>91</v>
      </c>
    </row>
    <row r="165" spans="1:8" x14ac:dyDescent="0.3">
      <c r="A165" t="s">
        <v>36</v>
      </c>
      <c r="B165">
        <v>135</v>
      </c>
      <c r="G165" t="s">
        <v>28</v>
      </c>
      <c r="H165">
        <v>92</v>
      </c>
    </row>
    <row r="166" spans="1:8" x14ac:dyDescent="0.3">
      <c r="A166" t="s">
        <v>36</v>
      </c>
      <c r="B166">
        <v>136</v>
      </c>
      <c r="G166" t="s">
        <v>28</v>
      </c>
      <c r="H166">
        <v>92</v>
      </c>
    </row>
    <row r="167" spans="1:8" x14ac:dyDescent="0.3">
      <c r="A167" t="s">
        <v>36</v>
      </c>
      <c r="B167">
        <v>137</v>
      </c>
      <c r="G167" t="s">
        <v>28</v>
      </c>
      <c r="H167">
        <v>92</v>
      </c>
    </row>
    <row r="168" spans="1:8" x14ac:dyDescent="0.3">
      <c r="A168" t="s">
        <v>36</v>
      </c>
      <c r="B168">
        <v>137</v>
      </c>
      <c r="G168" t="s">
        <v>28</v>
      </c>
      <c r="H168">
        <v>94</v>
      </c>
    </row>
    <row r="169" spans="1:8" x14ac:dyDescent="0.3">
      <c r="A169" t="s">
        <v>36</v>
      </c>
      <c r="B169">
        <v>138</v>
      </c>
      <c r="G169" t="s">
        <v>28</v>
      </c>
      <c r="H169">
        <v>94</v>
      </c>
    </row>
    <row r="170" spans="1:8" x14ac:dyDescent="0.3">
      <c r="A170" t="s">
        <v>36</v>
      </c>
      <c r="B170">
        <v>138</v>
      </c>
      <c r="G170" t="s">
        <v>28</v>
      </c>
      <c r="H170">
        <v>100</v>
      </c>
    </row>
    <row r="171" spans="1:8" x14ac:dyDescent="0.3">
      <c r="A171" t="s">
        <v>36</v>
      </c>
      <c r="B171">
        <v>138</v>
      </c>
      <c r="G171" t="s">
        <v>28</v>
      </c>
      <c r="H171">
        <v>101</v>
      </c>
    </row>
    <row r="172" spans="1:8" x14ac:dyDescent="0.3">
      <c r="A172" t="s">
        <v>36</v>
      </c>
      <c r="B172">
        <v>139</v>
      </c>
      <c r="G172" t="s">
        <v>28</v>
      </c>
      <c r="H172">
        <v>102</v>
      </c>
    </row>
    <row r="173" spans="1:8" x14ac:dyDescent="0.3">
      <c r="A173" t="s">
        <v>36</v>
      </c>
      <c r="B173">
        <v>139</v>
      </c>
      <c r="G173" t="s">
        <v>28</v>
      </c>
      <c r="H173">
        <v>104</v>
      </c>
    </row>
    <row r="174" spans="1:8" x14ac:dyDescent="0.3">
      <c r="A174" t="s">
        <v>36</v>
      </c>
      <c r="B174">
        <v>140</v>
      </c>
      <c r="G174" t="s">
        <v>28</v>
      </c>
      <c r="H174">
        <v>105</v>
      </c>
    </row>
    <row r="175" spans="1:8" x14ac:dyDescent="0.3">
      <c r="A175" t="s">
        <v>36</v>
      </c>
      <c r="B175">
        <v>140</v>
      </c>
      <c r="G175" t="s">
        <v>28</v>
      </c>
      <c r="H175">
        <v>105</v>
      </c>
    </row>
    <row r="176" spans="1:8" x14ac:dyDescent="0.3">
      <c r="A176" t="s">
        <v>36</v>
      </c>
      <c r="B176">
        <v>140</v>
      </c>
      <c r="G176" t="s">
        <v>28</v>
      </c>
      <c r="H176">
        <v>106</v>
      </c>
    </row>
    <row r="177" spans="1:8" x14ac:dyDescent="0.3">
      <c r="A177" t="s">
        <v>36</v>
      </c>
      <c r="B177">
        <v>142</v>
      </c>
      <c r="G177" t="s">
        <v>28</v>
      </c>
      <c r="H177">
        <v>107</v>
      </c>
    </row>
    <row r="178" spans="1:8" x14ac:dyDescent="0.3">
      <c r="A178" t="s">
        <v>36</v>
      </c>
      <c r="B178">
        <v>142</v>
      </c>
      <c r="G178" t="s">
        <v>28</v>
      </c>
      <c r="H178">
        <v>108</v>
      </c>
    </row>
    <row r="179" spans="1:8" x14ac:dyDescent="0.3">
      <c r="A179" t="s">
        <v>36</v>
      </c>
      <c r="B179">
        <v>142</v>
      </c>
      <c r="G179" t="s">
        <v>28</v>
      </c>
      <c r="H179">
        <v>111</v>
      </c>
    </row>
    <row r="180" spans="1:8" x14ac:dyDescent="0.3">
      <c r="A180" t="s">
        <v>36</v>
      </c>
      <c r="B180">
        <v>142</v>
      </c>
      <c r="G180" t="s">
        <v>28</v>
      </c>
      <c r="H180">
        <v>112</v>
      </c>
    </row>
    <row r="181" spans="1:8" x14ac:dyDescent="0.3">
      <c r="A181" t="s">
        <v>36</v>
      </c>
      <c r="B181">
        <v>143</v>
      </c>
      <c r="G181" t="s">
        <v>28</v>
      </c>
      <c r="H181">
        <v>112</v>
      </c>
    </row>
    <row r="182" spans="1:8" x14ac:dyDescent="0.3">
      <c r="A182" t="s">
        <v>36</v>
      </c>
      <c r="B182">
        <v>144</v>
      </c>
      <c r="G182" t="s">
        <v>28</v>
      </c>
      <c r="H182">
        <v>113</v>
      </c>
    </row>
    <row r="183" spans="1:8" x14ac:dyDescent="0.3">
      <c r="A183" t="s">
        <v>36</v>
      </c>
      <c r="B183">
        <v>144</v>
      </c>
      <c r="G183" t="s">
        <v>28</v>
      </c>
      <c r="H183">
        <v>114</v>
      </c>
    </row>
    <row r="184" spans="1:8" x14ac:dyDescent="0.3">
      <c r="A184" t="s">
        <v>36</v>
      </c>
      <c r="B184">
        <v>144</v>
      </c>
      <c r="G184" t="s">
        <v>28</v>
      </c>
      <c r="H184">
        <v>115</v>
      </c>
    </row>
    <row r="185" spans="1:8" x14ac:dyDescent="0.3">
      <c r="A185" t="s">
        <v>36</v>
      </c>
      <c r="B185">
        <v>144</v>
      </c>
      <c r="G185" t="s">
        <v>28</v>
      </c>
      <c r="H185">
        <v>117</v>
      </c>
    </row>
    <row r="186" spans="1:8" x14ac:dyDescent="0.3">
      <c r="A186" t="s">
        <v>36</v>
      </c>
      <c r="B186">
        <v>146</v>
      </c>
      <c r="G186" t="s">
        <v>28</v>
      </c>
      <c r="H186">
        <v>118</v>
      </c>
    </row>
    <row r="187" spans="1:8" x14ac:dyDescent="0.3">
      <c r="A187" t="s">
        <v>36</v>
      </c>
      <c r="B187">
        <v>147</v>
      </c>
      <c r="G187" t="s">
        <v>28</v>
      </c>
      <c r="H187">
        <v>120</v>
      </c>
    </row>
    <row r="188" spans="1:8" x14ac:dyDescent="0.3">
      <c r="A188" t="s">
        <v>36</v>
      </c>
      <c r="B188">
        <v>147</v>
      </c>
      <c r="G188" t="s">
        <v>28</v>
      </c>
      <c r="H188">
        <v>120</v>
      </c>
    </row>
    <row r="189" spans="1:8" x14ac:dyDescent="0.3">
      <c r="A189" t="s">
        <v>36</v>
      </c>
      <c r="B189">
        <v>147</v>
      </c>
      <c r="G189" t="s">
        <v>28</v>
      </c>
      <c r="H189">
        <v>121</v>
      </c>
    </row>
    <row r="190" spans="1:8" x14ac:dyDescent="0.3">
      <c r="A190" t="s">
        <v>36</v>
      </c>
      <c r="B190">
        <v>148</v>
      </c>
      <c r="G190" t="s">
        <v>28</v>
      </c>
      <c r="H190">
        <v>127</v>
      </c>
    </row>
    <row r="191" spans="1:8" x14ac:dyDescent="0.3">
      <c r="A191" t="s">
        <v>36</v>
      </c>
      <c r="B191">
        <v>148</v>
      </c>
      <c r="G191" t="s">
        <v>28</v>
      </c>
      <c r="H191">
        <v>128</v>
      </c>
    </row>
    <row r="192" spans="1:8" x14ac:dyDescent="0.3">
      <c r="A192" t="s">
        <v>36</v>
      </c>
      <c r="B192">
        <v>149</v>
      </c>
      <c r="G192" t="s">
        <v>28</v>
      </c>
      <c r="H192">
        <v>130</v>
      </c>
    </row>
    <row r="193" spans="1:8" x14ac:dyDescent="0.3">
      <c r="A193" t="s">
        <v>36</v>
      </c>
      <c r="B193">
        <v>149</v>
      </c>
      <c r="G193" t="s">
        <v>28</v>
      </c>
      <c r="H193">
        <v>131</v>
      </c>
    </row>
    <row r="194" spans="1:8" x14ac:dyDescent="0.3">
      <c r="A194" t="s">
        <v>36</v>
      </c>
      <c r="B194">
        <v>150</v>
      </c>
      <c r="G194" t="s">
        <v>28</v>
      </c>
      <c r="H194">
        <v>132</v>
      </c>
    </row>
    <row r="195" spans="1:8" x14ac:dyDescent="0.3">
      <c r="A195" t="s">
        <v>36</v>
      </c>
      <c r="B195">
        <v>150</v>
      </c>
      <c r="G195" t="s">
        <v>28</v>
      </c>
      <c r="H195">
        <v>133</v>
      </c>
    </row>
    <row r="196" spans="1:8" x14ac:dyDescent="0.3">
      <c r="A196" t="s">
        <v>36</v>
      </c>
      <c r="B196">
        <v>154</v>
      </c>
      <c r="G196" t="s">
        <v>28</v>
      </c>
      <c r="H196">
        <v>133</v>
      </c>
    </row>
    <row r="197" spans="1:8" x14ac:dyDescent="0.3">
      <c r="A197" t="s">
        <v>36</v>
      </c>
      <c r="B197">
        <v>154</v>
      </c>
      <c r="G197" t="s">
        <v>28</v>
      </c>
      <c r="H197">
        <v>136</v>
      </c>
    </row>
    <row r="198" spans="1:8" x14ac:dyDescent="0.3">
      <c r="A198" t="s">
        <v>36</v>
      </c>
      <c r="B198">
        <v>154</v>
      </c>
      <c r="G198" t="s">
        <v>28</v>
      </c>
      <c r="H198">
        <v>137</v>
      </c>
    </row>
    <row r="199" spans="1:8" x14ac:dyDescent="0.3">
      <c r="A199" t="s">
        <v>36</v>
      </c>
      <c r="B199">
        <v>154</v>
      </c>
      <c r="G199" t="s">
        <v>28</v>
      </c>
      <c r="H199">
        <v>141</v>
      </c>
    </row>
    <row r="200" spans="1:8" x14ac:dyDescent="0.3">
      <c r="A200" t="s">
        <v>36</v>
      </c>
      <c r="B200">
        <v>155</v>
      </c>
      <c r="G200" t="s">
        <v>28</v>
      </c>
      <c r="H200">
        <v>143</v>
      </c>
    </row>
    <row r="201" spans="1:8" x14ac:dyDescent="0.3">
      <c r="A201" t="s">
        <v>36</v>
      </c>
      <c r="B201">
        <v>155</v>
      </c>
      <c r="G201" t="s">
        <v>28</v>
      </c>
      <c r="H201">
        <v>147</v>
      </c>
    </row>
    <row r="202" spans="1:8" x14ac:dyDescent="0.3">
      <c r="A202" t="s">
        <v>36</v>
      </c>
      <c r="B202">
        <v>155</v>
      </c>
      <c r="G202" t="s">
        <v>28</v>
      </c>
      <c r="H202">
        <v>151</v>
      </c>
    </row>
    <row r="203" spans="1:8" x14ac:dyDescent="0.3">
      <c r="A203" t="s">
        <v>36</v>
      </c>
      <c r="B203">
        <v>155</v>
      </c>
      <c r="G203" t="s">
        <v>28</v>
      </c>
      <c r="H203">
        <v>154</v>
      </c>
    </row>
    <row r="204" spans="1:8" x14ac:dyDescent="0.3">
      <c r="A204" t="s">
        <v>36</v>
      </c>
      <c r="B204">
        <v>156</v>
      </c>
      <c r="G204" t="s">
        <v>28</v>
      </c>
      <c r="H204">
        <v>156</v>
      </c>
    </row>
    <row r="205" spans="1:8" x14ac:dyDescent="0.3">
      <c r="A205" t="s">
        <v>36</v>
      </c>
      <c r="B205">
        <v>156</v>
      </c>
      <c r="G205" t="s">
        <v>28</v>
      </c>
      <c r="H205">
        <v>157</v>
      </c>
    </row>
    <row r="206" spans="1:8" x14ac:dyDescent="0.3">
      <c r="A206" t="s">
        <v>36</v>
      </c>
      <c r="B206">
        <v>157</v>
      </c>
      <c r="G206" t="s">
        <v>28</v>
      </c>
      <c r="H206">
        <v>162</v>
      </c>
    </row>
    <row r="207" spans="1:8" x14ac:dyDescent="0.3">
      <c r="A207" t="s">
        <v>36</v>
      </c>
      <c r="B207">
        <v>157</v>
      </c>
      <c r="G207" t="s">
        <v>28</v>
      </c>
      <c r="H207">
        <v>168</v>
      </c>
    </row>
    <row r="208" spans="1:8" x14ac:dyDescent="0.3">
      <c r="A208" t="s">
        <v>36</v>
      </c>
      <c r="B208">
        <v>157</v>
      </c>
      <c r="G208" t="s">
        <v>28</v>
      </c>
      <c r="H208">
        <v>180</v>
      </c>
    </row>
    <row r="209" spans="1:8" x14ac:dyDescent="0.3">
      <c r="A209" t="s">
        <v>36</v>
      </c>
      <c r="B209">
        <v>157</v>
      </c>
      <c r="G209" t="s">
        <v>28</v>
      </c>
      <c r="H209">
        <v>181</v>
      </c>
    </row>
    <row r="210" spans="1:8" x14ac:dyDescent="0.3">
      <c r="A210" t="s">
        <v>36</v>
      </c>
      <c r="B210">
        <v>157</v>
      </c>
      <c r="G210" t="s">
        <v>28</v>
      </c>
      <c r="H210">
        <v>183</v>
      </c>
    </row>
    <row r="211" spans="1:8" x14ac:dyDescent="0.3">
      <c r="A211" t="s">
        <v>36</v>
      </c>
      <c r="B211">
        <v>158</v>
      </c>
      <c r="G211" t="s">
        <v>28</v>
      </c>
      <c r="H211">
        <v>186</v>
      </c>
    </row>
    <row r="212" spans="1:8" x14ac:dyDescent="0.3">
      <c r="A212" t="s">
        <v>36</v>
      </c>
      <c r="B212">
        <v>158</v>
      </c>
      <c r="G212" t="s">
        <v>28</v>
      </c>
      <c r="H212">
        <v>191</v>
      </c>
    </row>
    <row r="213" spans="1:8" x14ac:dyDescent="0.3">
      <c r="A213" t="s">
        <v>36</v>
      </c>
      <c r="B213">
        <v>159</v>
      </c>
      <c r="G213" t="s">
        <v>28</v>
      </c>
      <c r="H213">
        <v>191</v>
      </c>
    </row>
    <row r="214" spans="1:8" x14ac:dyDescent="0.3">
      <c r="A214" t="s">
        <v>36</v>
      </c>
      <c r="B214">
        <v>159</v>
      </c>
      <c r="G214" t="s">
        <v>28</v>
      </c>
      <c r="H214">
        <v>200</v>
      </c>
    </row>
    <row r="215" spans="1:8" x14ac:dyDescent="0.3">
      <c r="A215" t="s">
        <v>36</v>
      </c>
      <c r="B215">
        <v>159</v>
      </c>
      <c r="G215" t="s">
        <v>28</v>
      </c>
      <c r="H215">
        <v>210</v>
      </c>
    </row>
    <row r="216" spans="1:8" x14ac:dyDescent="0.3">
      <c r="A216" t="s">
        <v>36</v>
      </c>
      <c r="B216">
        <v>160</v>
      </c>
      <c r="G216" t="s">
        <v>28</v>
      </c>
      <c r="H216">
        <v>210</v>
      </c>
    </row>
    <row r="217" spans="1:8" x14ac:dyDescent="0.3">
      <c r="A217" t="s">
        <v>36</v>
      </c>
      <c r="B217">
        <v>160</v>
      </c>
      <c r="G217" t="s">
        <v>28</v>
      </c>
      <c r="H217">
        <v>225</v>
      </c>
    </row>
    <row r="218" spans="1:8" x14ac:dyDescent="0.3">
      <c r="A218" t="s">
        <v>36</v>
      </c>
      <c r="B218">
        <v>161</v>
      </c>
      <c r="G218" t="s">
        <v>28</v>
      </c>
      <c r="H218">
        <v>226</v>
      </c>
    </row>
    <row r="219" spans="1:8" x14ac:dyDescent="0.3">
      <c r="A219" t="s">
        <v>36</v>
      </c>
      <c r="B219">
        <v>163</v>
      </c>
      <c r="G219" t="s">
        <v>28</v>
      </c>
      <c r="H219">
        <v>243</v>
      </c>
    </row>
    <row r="220" spans="1:8" x14ac:dyDescent="0.3">
      <c r="A220" t="s">
        <v>36</v>
      </c>
      <c r="B220">
        <v>163</v>
      </c>
      <c r="G220" t="s">
        <v>28</v>
      </c>
      <c r="H220">
        <v>243</v>
      </c>
    </row>
    <row r="221" spans="1:8" x14ac:dyDescent="0.3">
      <c r="A221" t="s">
        <v>36</v>
      </c>
      <c r="B221">
        <v>164</v>
      </c>
      <c r="G221" t="s">
        <v>28</v>
      </c>
      <c r="H221">
        <v>245</v>
      </c>
    </row>
    <row r="222" spans="1:8" x14ac:dyDescent="0.3">
      <c r="A222" t="s">
        <v>36</v>
      </c>
      <c r="B222">
        <v>164</v>
      </c>
      <c r="G222" t="s">
        <v>28</v>
      </c>
      <c r="H222">
        <v>245</v>
      </c>
    </row>
    <row r="223" spans="1:8" x14ac:dyDescent="0.3">
      <c r="A223" t="s">
        <v>36</v>
      </c>
      <c r="B223">
        <v>164</v>
      </c>
      <c r="G223" t="s">
        <v>28</v>
      </c>
      <c r="H223">
        <v>248</v>
      </c>
    </row>
    <row r="224" spans="1:8" x14ac:dyDescent="0.3">
      <c r="A224" t="s">
        <v>36</v>
      </c>
      <c r="B224">
        <v>164</v>
      </c>
      <c r="G224" t="s">
        <v>28</v>
      </c>
      <c r="H224">
        <v>252</v>
      </c>
    </row>
    <row r="225" spans="1:8" x14ac:dyDescent="0.3">
      <c r="A225" t="s">
        <v>36</v>
      </c>
      <c r="B225">
        <v>164</v>
      </c>
      <c r="G225" t="s">
        <v>28</v>
      </c>
      <c r="H225">
        <v>253</v>
      </c>
    </row>
    <row r="226" spans="1:8" x14ac:dyDescent="0.3">
      <c r="A226" t="s">
        <v>36</v>
      </c>
      <c r="B226">
        <v>165</v>
      </c>
      <c r="G226" t="s">
        <v>28</v>
      </c>
      <c r="H226">
        <v>257</v>
      </c>
    </row>
    <row r="227" spans="1:8" x14ac:dyDescent="0.3">
      <c r="A227" t="s">
        <v>36</v>
      </c>
      <c r="B227">
        <v>165</v>
      </c>
      <c r="G227" t="s">
        <v>28</v>
      </c>
      <c r="H227">
        <v>263</v>
      </c>
    </row>
    <row r="228" spans="1:8" x14ac:dyDescent="0.3">
      <c r="A228" t="s">
        <v>36</v>
      </c>
      <c r="B228">
        <v>165</v>
      </c>
      <c r="G228" t="s">
        <v>28</v>
      </c>
      <c r="H228">
        <v>296</v>
      </c>
    </row>
    <row r="229" spans="1:8" x14ac:dyDescent="0.3">
      <c r="A229" t="s">
        <v>36</v>
      </c>
      <c r="B229">
        <v>165</v>
      </c>
      <c r="G229" t="s">
        <v>28</v>
      </c>
      <c r="H229">
        <v>326</v>
      </c>
    </row>
    <row r="230" spans="1:8" x14ac:dyDescent="0.3">
      <c r="A230" t="s">
        <v>36</v>
      </c>
      <c r="B230">
        <v>166</v>
      </c>
      <c r="G230" t="s">
        <v>28</v>
      </c>
      <c r="H230">
        <v>328</v>
      </c>
    </row>
    <row r="231" spans="1:8" x14ac:dyDescent="0.3">
      <c r="A231" t="s">
        <v>36</v>
      </c>
      <c r="B231">
        <v>168</v>
      </c>
      <c r="G231" t="s">
        <v>28</v>
      </c>
      <c r="H231">
        <v>331</v>
      </c>
    </row>
    <row r="232" spans="1:8" x14ac:dyDescent="0.3">
      <c r="A232" t="s">
        <v>36</v>
      </c>
      <c r="B232">
        <v>168</v>
      </c>
      <c r="G232" t="s">
        <v>28</v>
      </c>
      <c r="H232">
        <v>347</v>
      </c>
    </row>
    <row r="233" spans="1:8" x14ac:dyDescent="0.3">
      <c r="A233" t="s">
        <v>36</v>
      </c>
      <c r="B233">
        <v>169</v>
      </c>
      <c r="G233" t="s">
        <v>28</v>
      </c>
      <c r="H233">
        <v>355</v>
      </c>
    </row>
    <row r="234" spans="1:8" x14ac:dyDescent="0.3">
      <c r="A234" t="s">
        <v>36</v>
      </c>
      <c r="B234">
        <v>170</v>
      </c>
      <c r="G234" t="s">
        <v>28</v>
      </c>
      <c r="H234">
        <v>362</v>
      </c>
    </row>
    <row r="235" spans="1:8" x14ac:dyDescent="0.3">
      <c r="A235" t="s">
        <v>36</v>
      </c>
      <c r="B235">
        <v>170</v>
      </c>
      <c r="G235" t="s">
        <v>28</v>
      </c>
      <c r="H235">
        <v>374</v>
      </c>
    </row>
    <row r="236" spans="1:8" x14ac:dyDescent="0.3">
      <c r="A236" t="s">
        <v>36</v>
      </c>
      <c r="B236">
        <v>170</v>
      </c>
      <c r="G236" t="s">
        <v>28</v>
      </c>
      <c r="H236">
        <v>393</v>
      </c>
    </row>
    <row r="237" spans="1:8" x14ac:dyDescent="0.3">
      <c r="A237" t="s">
        <v>36</v>
      </c>
      <c r="B237">
        <v>172</v>
      </c>
      <c r="G237" t="s">
        <v>28</v>
      </c>
      <c r="H237">
        <v>395</v>
      </c>
    </row>
    <row r="238" spans="1:8" x14ac:dyDescent="0.3">
      <c r="A238" t="s">
        <v>36</v>
      </c>
      <c r="B238">
        <v>173</v>
      </c>
      <c r="G238" t="s">
        <v>28</v>
      </c>
      <c r="H238">
        <v>418</v>
      </c>
    </row>
    <row r="239" spans="1:8" x14ac:dyDescent="0.3">
      <c r="A239" t="s">
        <v>36</v>
      </c>
      <c r="B239">
        <v>174</v>
      </c>
      <c r="G239" t="s">
        <v>28</v>
      </c>
      <c r="H239">
        <v>424</v>
      </c>
    </row>
    <row r="240" spans="1:8" x14ac:dyDescent="0.3">
      <c r="A240" t="s">
        <v>36</v>
      </c>
      <c r="B240">
        <v>174</v>
      </c>
      <c r="G240" t="s">
        <v>28</v>
      </c>
      <c r="H240">
        <v>435</v>
      </c>
    </row>
    <row r="241" spans="1:8" x14ac:dyDescent="0.3">
      <c r="A241" t="s">
        <v>36</v>
      </c>
      <c r="B241">
        <v>175</v>
      </c>
      <c r="G241" t="s">
        <v>28</v>
      </c>
      <c r="H241">
        <v>441</v>
      </c>
    </row>
    <row r="242" spans="1:8" x14ac:dyDescent="0.3">
      <c r="A242" t="s">
        <v>36</v>
      </c>
      <c r="B242">
        <v>176</v>
      </c>
      <c r="G242" t="s">
        <v>28</v>
      </c>
      <c r="H242">
        <v>452</v>
      </c>
    </row>
    <row r="243" spans="1:8" x14ac:dyDescent="0.3">
      <c r="A243" t="s">
        <v>36</v>
      </c>
      <c r="B243">
        <v>179</v>
      </c>
      <c r="G243" t="s">
        <v>28</v>
      </c>
      <c r="H243">
        <v>452</v>
      </c>
    </row>
    <row r="244" spans="1:8" x14ac:dyDescent="0.3">
      <c r="A244" t="s">
        <v>36</v>
      </c>
      <c r="B244">
        <v>180</v>
      </c>
      <c r="G244" t="s">
        <v>28</v>
      </c>
      <c r="H244">
        <v>454</v>
      </c>
    </row>
    <row r="245" spans="1:8" x14ac:dyDescent="0.3">
      <c r="A245" t="s">
        <v>36</v>
      </c>
      <c r="B245">
        <v>180</v>
      </c>
      <c r="G245" t="s">
        <v>28</v>
      </c>
      <c r="H245">
        <v>504</v>
      </c>
    </row>
    <row r="246" spans="1:8" x14ac:dyDescent="0.3">
      <c r="A246" t="s">
        <v>36</v>
      </c>
      <c r="B246">
        <v>180</v>
      </c>
      <c r="G246" t="s">
        <v>28</v>
      </c>
      <c r="H246">
        <v>513</v>
      </c>
    </row>
    <row r="247" spans="1:8" x14ac:dyDescent="0.3">
      <c r="A247" t="s">
        <v>36</v>
      </c>
      <c r="B247">
        <v>180</v>
      </c>
      <c r="G247" t="s">
        <v>28</v>
      </c>
      <c r="H247">
        <v>523</v>
      </c>
    </row>
    <row r="248" spans="1:8" x14ac:dyDescent="0.3">
      <c r="A248" t="s">
        <v>36</v>
      </c>
      <c r="B248">
        <v>181</v>
      </c>
      <c r="G248" t="s">
        <v>28</v>
      </c>
      <c r="H248">
        <v>526</v>
      </c>
    </row>
    <row r="249" spans="1:8" x14ac:dyDescent="0.3">
      <c r="A249" t="s">
        <v>36</v>
      </c>
      <c r="B249">
        <v>181</v>
      </c>
      <c r="G249" t="s">
        <v>28</v>
      </c>
      <c r="H249">
        <v>535</v>
      </c>
    </row>
    <row r="250" spans="1:8" x14ac:dyDescent="0.3">
      <c r="A250" t="s">
        <v>36</v>
      </c>
      <c r="B250">
        <v>182</v>
      </c>
      <c r="G250" t="s">
        <v>28</v>
      </c>
      <c r="H250">
        <v>554</v>
      </c>
    </row>
    <row r="251" spans="1:8" x14ac:dyDescent="0.3">
      <c r="A251" t="s">
        <v>36</v>
      </c>
      <c r="B251">
        <v>183</v>
      </c>
      <c r="G251" t="s">
        <v>28</v>
      </c>
      <c r="H251">
        <v>558</v>
      </c>
    </row>
    <row r="252" spans="1:8" x14ac:dyDescent="0.3">
      <c r="A252" t="s">
        <v>36</v>
      </c>
      <c r="B252">
        <v>183</v>
      </c>
      <c r="G252" t="s">
        <v>28</v>
      </c>
      <c r="H252">
        <v>558</v>
      </c>
    </row>
    <row r="253" spans="1:8" x14ac:dyDescent="0.3">
      <c r="A253" t="s">
        <v>36</v>
      </c>
      <c r="B253">
        <v>184</v>
      </c>
      <c r="G253" t="s">
        <v>28</v>
      </c>
      <c r="H253">
        <v>575</v>
      </c>
    </row>
    <row r="254" spans="1:8" x14ac:dyDescent="0.3">
      <c r="A254" t="s">
        <v>36</v>
      </c>
      <c r="B254">
        <v>185</v>
      </c>
      <c r="G254" t="s">
        <v>28</v>
      </c>
      <c r="H254">
        <v>579</v>
      </c>
    </row>
    <row r="255" spans="1:8" x14ac:dyDescent="0.3">
      <c r="A255" t="s">
        <v>36</v>
      </c>
      <c r="B255">
        <v>186</v>
      </c>
      <c r="G255" t="s">
        <v>28</v>
      </c>
      <c r="H255">
        <v>594</v>
      </c>
    </row>
    <row r="256" spans="1:8" x14ac:dyDescent="0.3">
      <c r="A256" t="s">
        <v>36</v>
      </c>
      <c r="B256">
        <v>186</v>
      </c>
      <c r="G256" t="s">
        <v>28</v>
      </c>
      <c r="H256">
        <v>602</v>
      </c>
    </row>
    <row r="257" spans="1:8" x14ac:dyDescent="0.3">
      <c r="A257" t="s">
        <v>36</v>
      </c>
      <c r="B257">
        <v>186</v>
      </c>
      <c r="G257" t="s">
        <v>28</v>
      </c>
      <c r="H257">
        <v>605</v>
      </c>
    </row>
    <row r="258" spans="1:8" x14ac:dyDescent="0.3">
      <c r="A258" t="s">
        <v>36</v>
      </c>
      <c r="B258">
        <v>186</v>
      </c>
      <c r="G258" t="s">
        <v>28</v>
      </c>
      <c r="H258">
        <v>648</v>
      </c>
    </row>
    <row r="259" spans="1:8" x14ac:dyDescent="0.3">
      <c r="A259" t="s">
        <v>36</v>
      </c>
      <c r="B259">
        <v>186</v>
      </c>
      <c r="G259" t="s">
        <v>28</v>
      </c>
      <c r="H259">
        <v>648</v>
      </c>
    </row>
    <row r="260" spans="1:8" x14ac:dyDescent="0.3">
      <c r="A260" t="s">
        <v>36</v>
      </c>
      <c r="B260">
        <v>187</v>
      </c>
      <c r="G260" t="s">
        <v>28</v>
      </c>
      <c r="H260">
        <v>656</v>
      </c>
    </row>
    <row r="261" spans="1:8" x14ac:dyDescent="0.3">
      <c r="A261" t="s">
        <v>36</v>
      </c>
      <c r="B261">
        <v>189</v>
      </c>
      <c r="G261" t="s">
        <v>28</v>
      </c>
      <c r="H261">
        <v>662</v>
      </c>
    </row>
    <row r="262" spans="1:8" x14ac:dyDescent="0.3">
      <c r="A262" t="s">
        <v>36</v>
      </c>
      <c r="B262">
        <v>189</v>
      </c>
      <c r="G262" t="s">
        <v>28</v>
      </c>
      <c r="H262">
        <v>672</v>
      </c>
    </row>
    <row r="263" spans="1:8" x14ac:dyDescent="0.3">
      <c r="A263" t="s">
        <v>36</v>
      </c>
      <c r="B263">
        <v>190</v>
      </c>
      <c r="G263" t="s">
        <v>28</v>
      </c>
      <c r="H263">
        <v>674</v>
      </c>
    </row>
    <row r="264" spans="1:8" x14ac:dyDescent="0.3">
      <c r="A264" t="s">
        <v>36</v>
      </c>
      <c r="B264">
        <v>190</v>
      </c>
      <c r="G264" t="s">
        <v>28</v>
      </c>
      <c r="H264">
        <v>676</v>
      </c>
    </row>
    <row r="265" spans="1:8" x14ac:dyDescent="0.3">
      <c r="A265" t="s">
        <v>36</v>
      </c>
      <c r="B265">
        <v>191</v>
      </c>
      <c r="G265" t="s">
        <v>28</v>
      </c>
      <c r="H265">
        <v>679</v>
      </c>
    </row>
    <row r="266" spans="1:8" x14ac:dyDescent="0.3">
      <c r="A266" t="s">
        <v>36</v>
      </c>
      <c r="B266">
        <v>191</v>
      </c>
      <c r="G266" t="s">
        <v>28</v>
      </c>
      <c r="H266">
        <v>679</v>
      </c>
    </row>
    <row r="267" spans="1:8" x14ac:dyDescent="0.3">
      <c r="A267" t="s">
        <v>36</v>
      </c>
      <c r="B267">
        <v>191</v>
      </c>
      <c r="G267" t="s">
        <v>28</v>
      </c>
      <c r="H267">
        <v>714</v>
      </c>
    </row>
    <row r="268" spans="1:8" x14ac:dyDescent="0.3">
      <c r="A268" t="s">
        <v>36</v>
      </c>
      <c r="B268">
        <v>192</v>
      </c>
      <c r="G268" t="s">
        <v>28</v>
      </c>
      <c r="H268">
        <v>742</v>
      </c>
    </row>
    <row r="269" spans="1:8" x14ac:dyDescent="0.3">
      <c r="A269" t="s">
        <v>36</v>
      </c>
      <c r="B269">
        <v>192</v>
      </c>
      <c r="G269" t="s">
        <v>28</v>
      </c>
      <c r="H269">
        <v>747</v>
      </c>
    </row>
    <row r="270" spans="1:8" x14ac:dyDescent="0.3">
      <c r="A270" t="s">
        <v>36</v>
      </c>
      <c r="B270">
        <v>193</v>
      </c>
      <c r="G270" t="s">
        <v>28</v>
      </c>
      <c r="H270">
        <v>750</v>
      </c>
    </row>
    <row r="271" spans="1:8" x14ac:dyDescent="0.3">
      <c r="A271" t="s">
        <v>36</v>
      </c>
      <c r="B271">
        <v>194</v>
      </c>
      <c r="G271" t="s">
        <v>28</v>
      </c>
      <c r="H271">
        <v>750</v>
      </c>
    </row>
    <row r="272" spans="1:8" x14ac:dyDescent="0.3">
      <c r="A272" t="s">
        <v>36</v>
      </c>
      <c r="B272">
        <v>194</v>
      </c>
      <c r="G272" t="s">
        <v>28</v>
      </c>
      <c r="H272">
        <v>752</v>
      </c>
    </row>
    <row r="273" spans="1:8" x14ac:dyDescent="0.3">
      <c r="A273" t="s">
        <v>36</v>
      </c>
      <c r="B273">
        <v>194</v>
      </c>
      <c r="G273" t="s">
        <v>28</v>
      </c>
      <c r="H273">
        <v>774</v>
      </c>
    </row>
    <row r="274" spans="1:8" x14ac:dyDescent="0.3">
      <c r="A274" t="s">
        <v>36</v>
      </c>
      <c r="B274">
        <v>194</v>
      </c>
      <c r="G274" t="s">
        <v>28</v>
      </c>
      <c r="H274">
        <v>782</v>
      </c>
    </row>
    <row r="275" spans="1:8" x14ac:dyDescent="0.3">
      <c r="A275" t="s">
        <v>36</v>
      </c>
      <c r="B275">
        <v>195</v>
      </c>
      <c r="G275" t="s">
        <v>28</v>
      </c>
      <c r="H275">
        <v>792</v>
      </c>
    </row>
    <row r="276" spans="1:8" x14ac:dyDescent="0.3">
      <c r="A276" t="s">
        <v>36</v>
      </c>
      <c r="B276">
        <v>195</v>
      </c>
      <c r="G276" t="s">
        <v>28</v>
      </c>
      <c r="H276">
        <v>803</v>
      </c>
    </row>
    <row r="277" spans="1:8" x14ac:dyDescent="0.3">
      <c r="A277" t="s">
        <v>36</v>
      </c>
      <c r="B277">
        <v>196</v>
      </c>
      <c r="G277" t="s">
        <v>28</v>
      </c>
      <c r="H277">
        <v>830</v>
      </c>
    </row>
    <row r="278" spans="1:8" x14ac:dyDescent="0.3">
      <c r="A278" t="s">
        <v>36</v>
      </c>
      <c r="B278">
        <v>198</v>
      </c>
      <c r="G278" t="s">
        <v>28</v>
      </c>
      <c r="H278">
        <v>830</v>
      </c>
    </row>
    <row r="279" spans="1:8" x14ac:dyDescent="0.3">
      <c r="A279" t="s">
        <v>36</v>
      </c>
      <c r="B279">
        <v>198</v>
      </c>
      <c r="G279" t="s">
        <v>28</v>
      </c>
      <c r="H279">
        <v>831</v>
      </c>
    </row>
    <row r="280" spans="1:8" x14ac:dyDescent="0.3">
      <c r="A280" t="s">
        <v>36</v>
      </c>
      <c r="B280">
        <v>198</v>
      </c>
      <c r="G280" t="s">
        <v>28</v>
      </c>
      <c r="H280">
        <v>838</v>
      </c>
    </row>
    <row r="281" spans="1:8" x14ac:dyDescent="0.3">
      <c r="A281" t="s">
        <v>36</v>
      </c>
      <c r="B281">
        <v>199</v>
      </c>
      <c r="G281" t="s">
        <v>28</v>
      </c>
      <c r="H281">
        <v>842</v>
      </c>
    </row>
    <row r="282" spans="1:8" x14ac:dyDescent="0.3">
      <c r="A282" t="s">
        <v>36</v>
      </c>
      <c r="B282">
        <v>199</v>
      </c>
      <c r="G282" t="s">
        <v>28</v>
      </c>
      <c r="H282">
        <v>846</v>
      </c>
    </row>
    <row r="283" spans="1:8" x14ac:dyDescent="0.3">
      <c r="A283" t="s">
        <v>36</v>
      </c>
      <c r="B283">
        <v>199</v>
      </c>
      <c r="G283" t="s">
        <v>28</v>
      </c>
      <c r="H283">
        <v>859</v>
      </c>
    </row>
    <row r="284" spans="1:8" x14ac:dyDescent="0.3">
      <c r="A284" t="s">
        <v>36</v>
      </c>
      <c r="B284">
        <v>201</v>
      </c>
      <c r="G284" t="s">
        <v>28</v>
      </c>
      <c r="H284">
        <v>886</v>
      </c>
    </row>
    <row r="285" spans="1:8" x14ac:dyDescent="0.3">
      <c r="A285" t="s">
        <v>36</v>
      </c>
      <c r="B285">
        <v>202</v>
      </c>
      <c r="G285" t="s">
        <v>28</v>
      </c>
      <c r="H285">
        <v>889</v>
      </c>
    </row>
    <row r="286" spans="1:8" x14ac:dyDescent="0.3">
      <c r="A286" t="s">
        <v>36</v>
      </c>
      <c r="B286">
        <v>202</v>
      </c>
      <c r="G286" t="s">
        <v>28</v>
      </c>
      <c r="H286">
        <v>908</v>
      </c>
    </row>
    <row r="287" spans="1:8" x14ac:dyDescent="0.3">
      <c r="A287" t="s">
        <v>36</v>
      </c>
      <c r="B287">
        <v>203</v>
      </c>
      <c r="G287" t="s">
        <v>28</v>
      </c>
      <c r="H287">
        <v>923</v>
      </c>
    </row>
    <row r="288" spans="1:8" x14ac:dyDescent="0.3">
      <c r="A288" t="s">
        <v>36</v>
      </c>
      <c r="B288">
        <v>203</v>
      </c>
      <c r="G288" t="s">
        <v>28</v>
      </c>
      <c r="H288">
        <v>926</v>
      </c>
    </row>
    <row r="289" spans="1:8" x14ac:dyDescent="0.3">
      <c r="A289" t="s">
        <v>36</v>
      </c>
      <c r="B289">
        <v>205</v>
      </c>
      <c r="G289" t="s">
        <v>28</v>
      </c>
      <c r="H289">
        <v>931</v>
      </c>
    </row>
    <row r="290" spans="1:8" x14ac:dyDescent="0.3">
      <c r="A290" t="s">
        <v>36</v>
      </c>
      <c r="B290">
        <v>206</v>
      </c>
      <c r="G290" t="s">
        <v>28</v>
      </c>
      <c r="H290">
        <v>934</v>
      </c>
    </row>
    <row r="291" spans="1:8" x14ac:dyDescent="0.3">
      <c r="A291" t="s">
        <v>36</v>
      </c>
      <c r="B291">
        <v>207</v>
      </c>
      <c r="G291" t="s">
        <v>28</v>
      </c>
      <c r="H291">
        <v>940</v>
      </c>
    </row>
    <row r="292" spans="1:8" x14ac:dyDescent="0.3">
      <c r="A292" t="s">
        <v>36</v>
      </c>
      <c r="B292">
        <v>207</v>
      </c>
      <c r="G292" t="s">
        <v>28</v>
      </c>
      <c r="H292">
        <v>941</v>
      </c>
    </row>
    <row r="293" spans="1:8" x14ac:dyDescent="0.3">
      <c r="A293" t="s">
        <v>36</v>
      </c>
      <c r="B293">
        <v>209</v>
      </c>
      <c r="G293" t="s">
        <v>28</v>
      </c>
      <c r="H293">
        <v>955</v>
      </c>
    </row>
    <row r="294" spans="1:8" x14ac:dyDescent="0.3">
      <c r="A294" t="s">
        <v>36</v>
      </c>
      <c r="B294">
        <v>210</v>
      </c>
      <c r="G294" t="s">
        <v>28</v>
      </c>
      <c r="H294">
        <v>1000</v>
      </c>
    </row>
    <row r="295" spans="1:8" x14ac:dyDescent="0.3">
      <c r="A295" t="s">
        <v>36</v>
      </c>
      <c r="B295">
        <v>211</v>
      </c>
      <c r="G295" t="s">
        <v>28</v>
      </c>
      <c r="H295">
        <v>1028</v>
      </c>
    </row>
    <row r="296" spans="1:8" x14ac:dyDescent="0.3">
      <c r="A296" t="s">
        <v>36</v>
      </c>
      <c r="B296">
        <v>211</v>
      </c>
      <c r="G296" t="s">
        <v>28</v>
      </c>
      <c r="H296">
        <v>1059</v>
      </c>
    </row>
    <row r="297" spans="1:8" x14ac:dyDescent="0.3">
      <c r="A297" t="s">
        <v>36</v>
      </c>
      <c r="B297">
        <v>214</v>
      </c>
      <c r="G297" t="s">
        <v>28</v>
      </c>
      <c r="H297">
        <v>1063</v>
      </c>
    </row>
    <row r="298" spans="1:8" x14ac:dyDescent="0.3">
      <c r="A298" t="s">
        <v>36</v>
      </c>
      <c r="B298">
        <v>216</v>
      </c>
      <c r="G298" t="s">
        <v>28</v>
      </c>
      <c r="H298">
        <v>1068</v>
      </c>
    </row>
    <row r="299" spans="1:8" x14ac:dyDescent="0.3">
      <c r="A299" t="s">
        <v>36</v>
      </c>
      <c r="B299">
        <v>217</v>
      </c>
      <c r="G299" t="s">
        <v>28</v>
      </c>
      <c r="H299">
        <v>1072</v>
      </c>
    </row>
    <row r="300" spans="1:8" x14ac:dyDescent="0.3">
      <c r="A300" t="s">
        <v>36</v>
      </c>
      <c r="B300">
        <v>218</v>
      </c>
      <c r="G300" t="s">
        <v>28</v>
      </c>
      <c r="H300">
        <v>1120</v>
      </c>
    </row>
    <row r="301" spans="1:8" x14ac:dyDescent="0.3">
      <c r="A301" t="s">
        <v>36</v>
      </c>
      <c r="B301">
        <v>218</v>
      </c>
      <c r="G301" t="s">
        <v>28</v>
      </c>
      <c r="H301">
        <v>1121</v>
      </c>
    </row>
    <row r="302" spans="1:8" x14ac:dyDescent="0.3">
      <c r="A302" t="s">
        <v>36</v>
      </c>
      <c r="B302">
        <v>219</v>
      </c>
      <c r="G302" t="s">
        <v>28</v>
      </c>
      <c r="H302">
        <v>1130</v>
      </c>
    </row>
    <row r="303" spans="1:8" x14ac:dyDescent="0.3">
      <c r="A303" t="s">
        <v>36</v>
      </c>
      <c r="B303">
        <v>220</v>
      </c>
      <c r="G303" t="s">
        <v>28</v>
      </c>
      <c r="H303">
        <v>1181</v>
      </c>
    </row>
    <row r="304" spans="1:8" x14ac:dyDescent="0.3">
      <c r="A304" t="s">
        <v>36</v>
      </c>
      <c r="B304">
        <v>220</v>
      </c>
      <c r="G304" t="s">
        <v>28</v>
      </c>
      <c r="H304">
        <v>1194</v>
      </c>
    </row>
    <row r="305" spans="1:8" x14ac:dyDescent="0.3">
      <c r="A305" t="s">
        <v>36</v>
      </c>
      <c r="B305">
        <v>221</v>
      </c>
      <c r="G305" t="s">
        <v>28</v>
      </c>
      <c r="H305">
        <v>1198</v>
      </c>
    </row>
    <row r="306" spans="1:8" x14ac:dyDescent="0.3">
      <c r="A306" t="s">
        <v>36</v>
      </c>
      <c r="B306">
        <v>221</v>
      </c>
      <c r="G306" t="s">
        <v>28</v>
      </c>
      <c r="H306">
        <v>1220</v>
      </c>
    </row>
    <row r="307" spans="1:8" x14ac:dyDescent="0.3">
      <c r="A307" t="s">
        <v>36</v>
      </c>
      <c r="B307">
        <v>222</v>
      </c>
      <c r="G307" t="s">
        <v>28</v>
      </c>
      <c r="H307">
        <v>1221</v>
      </c>
    </row>
    <row r="308" spans="1:8" x14ac:dyDescent="0.3">
      <c r="A308" t="s">
        <v>36</v>
      </c>
      <c r="B308">
        <v>222</v>
      </c>
      <c r="G308" t="s">
        <v>28</v>
      </c>
      <c r="H308">
        <v>1225</v>
      </c>
    </row>
    <row r="309" spans="1:8" x14ac:dyDescent="0.3">
      <c r="A309" t="s">
        <v>36</v>
      </c>
      <c r="B309">
        <v>223</v>
      </c>
      <c r="G309" t="s">
        <v>28</v>
      </c>
      <c r="H309">
        <v>1229</v>
      </c>
    </row>
    <row r="310" spans="1:8" x14ac:dyDescent="0.3">
      <c r="A310" t="s">
        <v>36</v>
      </c>
      <c r="B310">
        <v>225</v>
      </c>
      <c r="G310" t="s">
        <v>28</v>
      </c>
      <c r="H310">
        <v>1257</v>
      </c>
    </row>
    <row r="311" spans="1:8" x14ac:dyDescent="0.3">
      <c r="A311" t="s">
        <v>36</v>
      </c>
      <c r="B311">
        <v>226</v>
      </c>
      <c r="G311" t="s">
        <v>28</v>
      </c>
      <c r="H311">
        <v>1258</v>
      </c>
    </row>
    <row r="312" spans="1:8" x14ac:dyDescent="0.3">
      <c r="A312" t="s">
        <v>36</v>
      </c>
      <c r="B312">
        <v>226</v>
      </c>
      <c r="G312" t="s">
        <v>28</v>
      </c>
      <c r="H312">
        <v>1274</v>
      </c>
    </row>
    <row r="313" spans="1:8" x14ac:dyDescent="0.3">
      <c r="A313" t="s">
        <v>36</v>
      </c>
      <c r="B313">
        <v>227</v>
      </c>
      <c r="G313" t="s">
        <v>28</v>
      </c>
      <c r="H313">
        <v>1296</v>
      </c>
    </row>
    <row r="314" spans="1:8" x14ac:dyDescent="0.3">
      <c r="A314" t="s">
        <v>36</v>
      </c>
      <c r="B314">
        <v>233</v>
      </c>
      <c r="G314" t="s">
        <v>28</v>
      </c>
      <c r="H314">
        <v>1335</v>
      </c>
    </row>
    <row r="315" spans="1:8" x14ac:dyDescent="0.3">
      <c r="A315" t="s">
        <v>36</v>
      </c>
      <c r="B315">
        <v>234</v>
      </c>
      <c r="G315" t="s">
        <v>28</v>
      </c>
      <c r="H315">
        <v>1368</v>
      </c>
    </row>
    <row r="316" spans="1:8" x14ac:dyDescent="0.3">
      <c r="A316" t="s">
        <v>36</v>
      </c>
      <c r="B316">
        <v>235</v>
      </c>
      <c r="G316" t="s">
        <v>28</v>
      </c>
      <c r="H316">
        <v>1439</v>
      </c>
    </row>
    <row r="317" spans="1:8" x14ac:dyDescent="0.3">
      <c r="A317" t="s">
        <v>36</v>
      </c>
      <c r="B317">
        <v>236</v>
      </c>
      <c r="G317" t="s">
        <v>28</v>
      </c>
      <c r="H317">
        <v>1467</v>
      </c>
    </row>
    <row r="318" spans="1:8" x14ac:dyDescent="0.3">
      <c r="A318" t="s">
        <v>36</v>
      </c>
      <c r="B318">
        <v>236</v>
      </c>
      <c r="G318" t="s">
        <v>28</v>
      </c>
      <c r="H318">
        <v>1467</v>
      </c>
    </row>
    <row r="319" spans="1:8" x14ac:dyDescent="0.3">
      <c r="A319" t="s">
        <v>36</v>
      </c>
      <c r="B319">
        <v>237</v>
      </c>
      <c r="G319" t="s">
        <v>28</v>
      </c>
      <c r="H319">
        <v>1482</v>
      </c>
    </row>
    <row r="320" spans="1:8" x14ac:dyDescent="0.3">
      <c r="A320" t="s">
        <v>36</v>
      </c>
      <c r="B320">
        <v>238</v>
      </c>
      <c r="G320" t="s">
        <v>28</v>
      </c>
      <c r="H320">
        <v>1538</v>
      </c>
    </row>
    <row r="321" spans="1:8" x14ac:dyDescent="0.3">
      <c r="A321" t="s">
        <v>36</v>
      </c>
      <c r="B321">
        <v>238</v>
      </c>
      <c r="G321" t="s">
        <v>28</v>
      </c>
      <c r="H321">
        <v>1596</v>
      </c>
    </row>
    <row r="322" spans="1:8" x14ac:dyDescent="0.3">
      <c r="A322" t="s">
        <v>36</v>
      </c>
      <c r="B322">
        <v>239</v>
      </c>
      <c r="G322" t="s">
        <v>28</v>
      </c>
      <c r="H322">
        <v>1608</v>
      </c>
    </row>
    <row r="323" spans="1:8" x14ac:dyDescent="0.3">
      <c r="A323" t="s">
        <v>36</v>
      </c>
      <c r="B323">
        <v>241</v>
      </c>
      <c r="G323" t="s">
        <v>28</v>
      </c>
      <c r="H323">
        <v>1625</v>
      </c>
    </row>
    <row r="324" spans="1:8" x14ac:dyDescent="0.3">
      <c r="A324" t="s">
        <v>36</v>
      </c>
      <c r="B324">
        <v>244</v>
      </c>
      <c r="G324" t="s">
        <v>28</v>
      </c>
      <c r="H324">
        <v>1657</v>
      </c>
    </row>
    <row r="325" spans="1:8" x14ac:dyDescent="0.3">
      <c r="A325" t="s">
        <v>36</v>
      </c>
      <c r="B325">
        <v>244</v>
      </c>
      <c r="G325" t="s">
        <v>28</v>
      </c>
      <c r="H325">
        <v>1684</v>
      </c>
    </row>
    <row r="326" spans="1:8" x14ac:dyDescent="0.3">
      <c r="A326" t="s">
        <v>36</v>
      </c>
      <c r="B326">
        <v>245</v>
      </c>
      <c r="G326" t="s">
        <v>28</v>
      </c>
      <c r="H326">
        <v>1691</v>
      </c>
    </row>
    <row r="327" spans="1:8" x14ac:dyDescent="0.3">
      <c r="A327" t="s">
        <v>36</v>
      </c>
      <c r="B327">
        <v>246</v>
      </c>
      <c r="G327" t="s">
        <v>28</v>
      </c>
      <c r="H327">
        <v>1748</v>
      </c>
    </row>
    <row r="328" spans="1:8" x14ac:dyDescent="0.3">
      <c r="A328" t="s">
        <v>36</v>
      </c>
      <c r="B328">
        <v>246</v>
      </c>
      <c r="G328" t="s">
        <v>28</v>
      </c>
      <c r="H328">
        <v>1758</v>
      </c>
    </row>
    <row r="329" spans="1:8" x14ac:dyDescent="0.3">
      <c r="A329" t="s">
        <v>36</v>
      </c>
      <c r="B329">
        <v>247</v>
      </c>
      <c r="G329" t="s">
        <v>28</v>
      </c>
      <c r="H329">
        <v>1784</v>
      </c>
    </row>
    <row r="330" spans="1:8" x14ac:dyDescent="0.3">
      <c r="A330" t="s">
        <v>36</v>
      </c>
      <c r="B330">
        <v>247</v>
      </c>
      <c r="G330" t="s">
        <v>28</v>
      </c>
      <c r="H330">
        <v>1790</v>
      </c>
    </row>
    <row r="331" spans="1:8" x14ac:dyDescent="0.3">
      <c r="A331" t="s">
        <v>36</v>
      </c>
      <c r="B331">
        <v>249</v>
      </c>
      <c r="G331" t="s">
        <v>28</v>
      </c>
      <c r="H331">
        <v>1796</v>
      </c>
    </row>
    <row r="332" spans="1:8" x14ac:dyDescent="0.3">
      <c r="A332" t="s">
        <v>36</v>
      </c>
      <c r="B332">
        <v>249</v>
      </c>
      <c r="G332" t="s">
        <v>28</v>
      </c>
      <c r="H332">
        <v>1825</v>
      </c>
    </row>
    <row r="333" spans="1:8" x14ac:dyDescent="0.3">
      <c r="A333" t="s">
        <v>36</v>
      </c>
      <c r="B333">
        <v>250</v>
      </c>
      <c r="G333" t="s">
        <v>28</v>
      </c>
      <c r="H333">
        <v>1886</v>
      </c>
    </row>
    <row r="334" spans="1:8" x14ac:dyDescent="0.3">
      <c r="A334" t="s">
        <v>36</v>
      </c>
      <c r="B334">
        <v>252</v>
      </c>
      <c r="G334" t="s">
        <v>28</v>
      </c>
      <c r="H334">
        <v>1910</v>
      </c>
    </row>
    <row r="335" spans="1:8" x14ac:dyDescent="0.3">
      <c r="A335" t="s">
        <v>36</v>
      </c>
      <c r="B335">
        <v>253</v>
      </c>
      <c r="G335" t="s">
        <v>28</v>
      </c>
      <c r="H335">
        <v>1979</v>
      </c>
    </row>
    <row r="336" spans="1:8" x14ac:dyDescent="0.3">
      <c r="A336" t="s">
        <v>36</v>
      </c>
      <c r="B336">
        <v>254</v>
      </c>
      <c r="G336" t="s">
        <v>28</v>
      </c>
      <c r="H336">
        <v>1999</v>
      </c>
    </row>
    <row r="337" spans="1:8" x14ac:dyDescent="0.3">
      <c r="A337" t="s">
        <v>36</v>
      </c>
      <c r="B337">
        <v>255</v>
      </c>
      <c r="G337" t="s">
        <v>28</v>
      </c>
      <c r="H337">
        <v>2025</v>
      </c>
    </row>
    <row r="338" spans="1:8" x14ac:dyDescent="0.3">
      <c r="A338" t="s">
        <v>36</v>
      </c>
      <c r="B338">
        <v>261</v>
      </c>
      <c r="G338" t="s">
        <v>28</v>
      </c>
      <c r="H338">
        <v>2062</v>
      </c>
    </row>
    <row r="339" spans="1:8" x14ac:dyDescent="0.3">
      <c r="A339" t="s">
        <v>36</v>
      </c>
      <c r="B339">
        <v>261</v>
      </c>
      <c r="G339" t="s">
        <v>28</v>
      </c>
      <c r="H339">
        <v>2072</v>
      </c>
    </row>
    <row r="340" spans="1:8" x14ac:dyDescent="0.3">
      <c r="A340" t="s">
        <v>36</v>
      </c>
      <c r="B340">
        <v>264</v>
      </c>
      <c r="G340" t="s">
        <v>28</v>
      </c>
      <c r="H340">
        <v>2108</v>
      </c>
    </row>
    <row r="341" spans="1:8" x14ac:dyDescent="0.3">
      <c r="A341" t="s">
        <v>36</v>
      </c>
      <c r="B341">
        <v>266</v>
      </c>
      <c r="G341" t="s">
        <v>28</v>
      </c>
      <c r="H341">
        <v>2176</v>
      </c>
    </row>
    <row r="342" spans="1:8" x14ac:dyDescent="0.3">
      <c r="A342" t="s">
        <v>36</v>
      </c>
      <c r="B342">
        <v>268</v>
      </c>
      <c r="G342" t="s">
        <v>28</v>
      </c>
      <c r="H342">
        <v>2179</v>
      </c>
    </row>
    <row r="343" spans="1:8" x14ac:dyDescent="0.3">
      <c r="A343" t="s">
        <v>36</v>
      </c>
      <c r="B343">
        <v>269</v>
      </c>
      <c r="G343" t="s">
        <v>28</v>
      </c>
      <c r="H343">
        <v>2201</v>
      </c>
    </row>
    <row r="344" spans="1:8" x14ac:dyDescent="0.3">
      <c r="A344" t="s">
        <v>36</v>
      </c>
      <c r="B344">
        <v>270</v>
      </c>
      <c r="G344" t="s">
        <v>28</v>
      </c>
      <c r="H344">
        <v>2253</v>
      </c>
    </row>
    <row r="345" spans="1:8" x14ac:dyDescent="0.3">
      <c r="A345" t="s">
        <v>36</v>
      </c>
      <c r="B345">
        <v>272</v>
      </c>
      <c r="G345" t="s">
        <v>28</v>
      </c>
      <c r="H345">
        <v>2307</v>
      </c>
    </row>
    <row r="346" spans="1:8" x14ac:dyDescent="0.3">
      <c r="A346" t="s">
        <v>36</v>
      </c>
      <c r="B346">
        <v>275</v>
      </c>
      <c r="G346" t="s">
        <v>28</v>
      </c>
      <c r="H346">
        <v>2468</v>
      </c>
    </row>
    <row r="347" spans="1:8" x14ac:dyDescent="0.3">
      <c r="A347" t="s">
        <v>36</v>
      </c>
      <c r="B347">
        <v>279</v>
      </c>
      <c r="G347" t="s">
        <v>28</v>
      </c>
      <c r="H347">
        <v>2604</v>
      </c>
    </row>
    <row r="348" spans="1:8" x14ac:dyDescent="0.3">
      <c r="A348" t="s">
        <v>36</v>
      </c>
      <c r="B348">
        <v>280</v>
      </c>
      <c r="G348" t="s">
        <v>28</v>
      </c>
      <c r="H348">
        <v>2690</v>
      </c>
    </row>
    <row r="349" spans="1:8" x14ac:dyDescent="0.3">
      <c r="A349" t="s">
        <v>36</v>
      </c>
      <c r="B349">
        <v>282</v>
      </c>
      <c r="G349" t="s">
        <v>28</v>
      </c>
      <c r="H349">
        <v>2779</v>
      </c>
    </row>
    <row r="350" spans="1:8" x14ac:dyDescent="0.3">
      <c r="A350" t="s">
        <v>36</v>
      </c>
      <c r="B350">
        <v>288</v>
      </c>
      <c r="G350" t="s">
        <v>28</v>
      </c>
      <c r="H350">
        <v>2915</v>
      </c>
    </row>
    <row r="351" spans="1:8" x14ac:dyDescent="0.3">
      <c r="A351" t="s">
        <v>36</v>
      </c>
      <c r="B351">
        <v>290</v>
      </c>
      <c r="G351" t="s">
        <v>28</v>
      </c>
      <c r="H351">
        <v>2928</v>
      </c>
    </row>
    <row r="352" spans="1:8" x14ac:dyDescent="0.3">
      <c r="A352" t="s">
        <v>36</v>
      </c>
      <c r="B352">
        <v>295</v>
      </c>
      <c r="G352" t="s">
        <v>28</v>
      </c>
      <c r="H352">
        <v>2955</v>
      </c>
    </row>
    <row r="353" spans="1:8" x14ac:dyDescent="0.3">
      <c r="A353" t="s">
        <v>36</v>
      </c>
      <c r="B353">
        <v>296</v>
      </c>
      <c r="G353" t="s">
        <v>28</v>
      </c>
      <c r="H353">
        <v>3015</v>
      </c>
    </row>
    <row r="354" spans="1:8" x14ac:dyDescent="0.3">
      <c r="A354" t="s">
        <v>36</v>
      </c>
      <c r="B354">
        <v>297</v>
      </c>
      <c r="G354" t="s">
        <v>28</v>
      </c>
      <c r="H354">
        <v>3182</v>
      </c>
    </row>
    <row r="355" spans="1:8" x14ac:dyDescent="0.3">
      <c r="A355" t="s">
        <v>36</v>
      </c>
      <c r="B355">
        <v>299</v>
      </c>
      <c r="G355" t="s">
        <v>28</v>
      </c>
      <c r="H355">
        <v>3304</v>
      </c>
    </row>
    <row r="356" spans="1:8" x14ac:dyDescent="0.3">
      <c r="A356" t="s">
        <v>36</v>
      </c>
      <c r="B356">
        <v>300</v>
      </c>
      <c r="G356" t="s">
        <v>28</v>
      </c>
      <c r="H356">
        <v>3387</v>
      </c>
    </row>
    <row r="357" spans="1:8" x14ac:dyDescent="0.3">
      <c r="A357" t="s">
        <v>36</v>
      </c>
      <c r="B357">
        <v>300</v>
      </c>
      <c r="G357" t="s">
        <v>28</v>
      </c>
      <c r="H357">
        <v>3410</v>
      </c>
    </row>
    <row r="358" spans="1:8" x14ac:dyDescent="0.3">
      <c r="A358" t="s">
        <v>36</v>
      </c>
      <c r="B358">
        <v>303</v>
      </c>
      <c r="G358" t="s">
        <v>28</v>
      </c>
      <c r="H358">
        <v>3483</v>
      </c>
    </row>
    <row r="359" spans="1:8" x14ac:dyDescent="0.3">
      <c r="A359" t="s">
        <v>36</v>
      </c>
      <c r="B359">
        <v>307</v>
      </c>
      <c r="G359" t="s">
        <v>28</v>
      </c>
      <c r="H359">
        <v>3868</v>
      </c>
    </row>
    <row r="360" spans="1:8" x14ac:dyDescent="0.3">
      <c r="A360" t="s">
        <v>36</v>
      </c>
      <c r="B360">
        <v>307</v>
      </c>
      <c r="G360" t="s">
        <v>28</v>
      </c>
      <c r="H360">
        <v>4405</v>
      </c>
    </row>
    <row r="361" spans="1:8" x14ac:dyDescent="0.3">
      <c r="A361" t="s">
        <v>36</v>
      </c>
      <c r="B361">
        <v>316</v>
      </c>
      <c r="G361" t="s">
        <v>28</v>
      </c>
      <c r="H361">
        <v>4428</v>
      </c>
    </row>
    <row r="362" spans="1:8" x14ac:dyDescent="0.3">
      <c r="A362" t="s">
        <v>36</v>
      </c>
      <c r="B362">
        <v>323</v>
      </c>
      <c r="G362" t="s">
        <v>28</v>
      </c>
      <c r="H362">
        <v>4697</v>
      </c>
    </row>
    <row r="363" spans="1:8" x14ac:dyDescent="0.3">
      <c r="A363" t="s">
        <v>36</v>
      </c>
      <c r="B363">
        <v>329</v>
      </c>
      <c r="G363" t="s">
        <v>28</v>
      </c>
      <c r="H363">
        <v>5497</v>
      </c>
    </row>
    <row r="364" spans="1:8" x14ac:dyDescent="0.3">
      <c r="A364" t="s">
        <v>36</v>
      </c>
      <c r="B364">
        <v>330</v>
      </c>
      <c r="G364" t="s">
        <v>28</v>
      </c>
      <c r="H364">
        <v>5681</v>
      </c>
    </row>
    <row r="365" spans="1:8" x14ac:dyDescent="0.3">
      <c r="A365" t="s">
        <v>36</v>
      </c>
      <c r="B365">
        <v>331</v>
      </c>
      <c r="G365" t="s">
        <v>28</v>
      </c>
      <c r="H365">
        <v>6080</v>
      </c>
    </row>
    <row r="366" spans="1:8" x14ac:dyDescent="0.3">
      <c r="A366" t="s">
        <v>36</v>
      </c>
      <c r="B366">
        <v>336</v>
      </c>
    </row>
    <row r="367" spans="1:8" x14ac:dyDescent="0.3">
      <c r="A367" t="s">
        <v>36</v>
      </c>
      <c r="B367">
        <v>337</v>
      </c>
    </row>
    <row r="368" spans="1:8" x14ac:dyDescent="0.3">
      <c r="A368" t="s">
        <v>36</v>
      </c>
      <c r="B368">
        <v>340</v>
      </c>
    </row>
    <row r="369" spans="1:2" x14ac:dyDescent="0.3">
      <c r="A369" t="s">
        <v>36</v>
      </c>
      <c r="B369">
        <v>361</v>
      </c>
    </row>
    <row r="370" spans="1:2" x14ac:dyDescent="0.3">
      <c r="A370" t="s">
        <v>36</v>
      </c>
      <c r="B370">
        <v>363</v>
      </c>
    </row>
    <row r="371" spans="1:2" x14ac:dyDescent="0.3">
      <c r="A371" t="s">
        <v>36</v>
      </c>
      <c r="B371">
        <v>366</v>
      </c>
    </row>
    <row r="372" spans="1:2" x14ac:dyDescent="0.3">
      <c r="A372" t="s">
        <v>36</v>
      </c>
      <c r="B372">
        <v>369</v>
      </c>
    </row>
    <row r="373" spans="1:2" x14ac:dyDescent="0.3">
      <c r="A373" t="s">
        <v>36</v>
      </c>
      <c r="B373">
        <v>374</v>
      </c>
    </row>
    <row r="374" spans="1:2" x14ac:dyDescent="0.3">
      <c r="A374" t="s">
        <v>36</v>
      </c>
      <c r="B374">
        <v>375</v>
      </c>
    </row>
    <row r="375" spans="1:2" x14ac:dyDescent="0.3">
      <c r="A375" t="s">
        <v>36</v>
      </c>
      <c r="B375">
        <v>381</v>
      </c>
    </row>
    <row r="376" spans="1:2" x14ac:dyDescent="0.3">
      <c r="A376" t="s">
        <v>36</v>
      </c>
      <c r="B376">
        <v>381</v>
      </c>
    </row>
    <row r="377" spans="1:2" x14ac:dyDescent="0.3">
      <c r="A377" t="s">
        <v>36</v>
      </c>
      <c r="B377">
        <v>393</v>
      </c>
    </row>
    <row r="378" spans="1:2" x14ac:dyDescent="0.3">
      <c r="A378" t="s">
        <v>36</v>
      </c>
      <c r="B378">
        <v>397</v>
      </c>
    </row>
    <row r="379" spans="1:2" x14ac:dyDescent="0.3">
      <c r="A379" t="s">
        <v>36</v>
      </c>
      <c r="B379">
        <v>409</v>
      </c>
    </row>
    <row r="380" spans="1:2" x14ac:dyDescent="0.3">
      <c r="A380" t="s">
        <v>36</v>
      </c>
      <c r="B380">
        <v>411</v>
      </c>
    </row>
    <row r="381" spans="1:2" x14ac:dyDescent="0.3">
      <c r="A381" t="s">
        <v>36</v>
      </c>
      <c r="B381">
        <v>419</v>
      </c>
    </row>
    <row r="382" spans="1:2" x14ac:dyDescent="0.3">
      <c r="A382" t="s">
        <v>36</v>
      </c>
      <c r="B382">
        <v>432</v>
      </c>
    </row>
    <row r="383" spans="1:2" x14ac:dyDescent="0.3">
      <c r="A383" t="s">
        <v>36</v>
      </c>
      <c r="B383">
        <v>452</v>
      </c>
    </row>
    <row r="384" spans="1:2" x14ac:dyDescent="0.3">
      <c r="A384" t="s">
        <v>36</v>
      </c>
      <c r="B384">
        <v>454</v>
      </c>
    </row>
    <row r="385" spans="1:2" x14ac:dyDescent="0.3">
      <c r="A385" t="s">
        <v>36</v>
      </c>
      <c r="B385">
        <v>460</v>
      </c>
    </row>
    <row r="386" spans="1:2" x14ac:dyDescent="0.3">
      <c r="A386" t="s">
        <v>36</v>
      </c>
      <c r="B386">
        <v>462</v>
      </c>
    </row>
    <row r="387" spans="1:2" x14ac:dyDescent="0.3">
      <c r="A387" t="s">
        <v>36</v>
      </c>
      <c r="B387">
        <v>470</v>
      </c>
    </row>
    <row r="388" spans="1:2" x14ac:dyDescent="0.3">
      <c r="A388" t="s">
        <v>36</v>
      </c>
      <c r="B388">
        <v>480</v>
      </c>
    </row>
    <row r="389" spans="1:2" x14ac:dyDescent="0.3">
      <c r="A389" t="s">
        <v>36</v>
      </c>
      <c r="B389">
        <v>484</v>
      </c>
    </row>
    <row r="390" spans="1:2" x14ac:dyDescent="0.3">
      <c r="A390" t="s">
        <v>36</v>
      </c>
      <c r="B390">
        <v>498</v>
      </c>
    </row>
    <row r="391" spans="1:2" x14ac:dyDescent="0.3">
      <c r="A391" t="s">
        <v>36</v>
      </c>
      <c r="B391">
        <v>524</v>
      </c>
    </row>
    <row r="392" spans="1:2" x14ac:dyDescent="0.3">
      <c r="A392" t="s">
        <v>36</v>
      </c>
      <c r="B392">
        <v>533</v>
      </c>
    </row>
    <row r="393" spans="1:2" x14ac:dyDescent="0.3">
      <c r="A393" t="s">
        <v>36</v>
      </c>
      <c r="B393">
        <v>536</v>
      </c>
    </row>
    <row r="394" spans="1:2" x14ac:dyDescent="0.3">
      <c r="A394" t="s">
        <v>36</v>
      </c>
      <c r="B394">
        <v>546</v>
      </c>
    </row>
    <row r="395" spans="1:2" x14ac:dyDescent="0.3">
      <c r="A395" t="s">
        <v>36</v>
      </c>
      <c r="B395">
        <v>554</v>
      </c>
    </row>
    <row r="396" spans="1:2" x14ac:dyDescent="0.3">
      <c r="A396" t="s">
        <v>36</v>
      </c>
      <c r="B396">
        <v>555</v>
      </c>
    </row>
    <row r="397" spans="1:2" x14ac:dyDescent="0.3">
      <c r="A397" t="s">
        <v>36</v>
      </c>
      <c r="B397">
        <v>589</v>
      </c>
    </row>
    <row r="398" spans="1:2" x14ac:dyDescent="0.3">
      <c r="A398" t="s">
        <v>36</v>
      </c>
      <c r="B398">
        <v>645</v>
      </c>
    </row>
    <row r="399" spans="1:2" x14ac:dyDescent="0.3">
      <c r="A399" t="s">
        <v>36</v>
      </c>
      <c r="B399">
        <v>659</v>
      </c>
    </row>
    <row r="400" spans="1:2" x14ac:dyDescent="0.3">
      <c r="A400" t="s">
        <v>36</v>
      </c>
      <c r="B400">
        <v>676</v>
      </c>
    </row>
    <row r="401" spans="1:2" x14ac:dyDescent="0.3">
      <c r="A401" t="s">
        <v>36</v>
      </c>
      <c r="B401">
        <v>723</v>
      </c>
    </row>
    <row r="402" spans="1:2" x14ac:dyDescent="0.3">
      <c r="A402" t="s">
        <v>36</v>
      </c>
      <c r="B402">
        <v>762</v>
      </c>
    </row>
    <row r="403" spans="1:2" x14ac:dyDescent="0.3">
      <c r="A403" t="s">
        <v>36</v>
      </c>
      <c r="B403">
        <v>768</v>
      </c>
    </row>
    <row r="404" spans="1:2" x14ac:dyDescent="0.3">
      <c r="A404" t="s">
        <v>36</v>
      </c>
      <c r="B404">
        <v>820</v>
      </c>
    </row>
    <row r="405" spans="1:2" x14ac:dyDescent="0.3">
      <c r="A405" t="s">
        <v>36</v>
      </c>
      <c r="B405">
        <v>890</v>
      </c>
    </row>
    <row r="406" spans="1:2" x14ac:dyDescent="0.3">
      <c r="A406" t="s">
        <v>36</v>
      </c>
      <c r="B406">
        <v>903</v>
      </c>
    </row>
    <row r="407" spans="1:2" x14ac:dyDescent="0.3">
      <c r="A407" t="s">
        <v>36</v>
      </c>
      <c r="B407">
        <v>909</v>
      </c>
    </row>
    <row r="408" spans="1:2" x14ac:dyDescent="0.3">
      <c r="A408" t="s">
        <v>36</v>
      </c>
      <c r="B408">
        <v>943</v>
      </c>
    </row>
    <row r="409" spans="1:2" x14ac:dyDescent="0.3">
      <c r="A409" t="s">
        <v>36</v>
      </c>
      <c r="B409">
        <v>980</v>
      </c>
    </row>
    <row r="410" spans="1:2" x14ac:dyDescent="0.3">
      <c r="A410" t="s">
        <v>36</v>
      </c>
      <c r="B410">
        <v>1015</v>
      </c>
    </row>
    <row r="411" spans="1:2" x14ac:dyDescent="0.3">
      <c r="A411" t="s">
        <v>36</v>
      </c>
      <c r="B411">
        <v>1022</v>
      </c>
    </row>
    <row r="412" spans="1:2" x14ac:dyDescent="0.3">
      <c r="A412" t="s">
        <v>36</v>
      </c>
      <c r="B412">
        <v>1052</v>
      </c>
    </row>
    <row r="413" spans="1:2" x14ac:dyDescent="0.3">
      <c r="A413" t="s">
        <v>36</v>
      </c>
      <c r="B413">
        <v>1071</v>
      </c>
    </row>
    <row r="414" spans="1:2" x14ac:dyDescent="0.3">
      <c r="A414" t="s">
        <v>36</v>
      </c>
      <c r="B414">
        <v>1071</v>
      </c>
    </row>
    <row r="415" spans="1:2" x14ac:dyDescent="0.3">
      <c r="A415" t="s">
        <v>36</v>
      </c>
      <c r="B415">
        <v>1073</v>
      </c>
    </row>
    <row r="416" spans="1:2" x14ac:dyDescent="0.3">
      <c r="A416" t="s">
        <v>36</v>
      </c>
      <c r="B416">
        <v>1095</v>
      </c>
    </row>
    <row r="417" spans="1:2" x14ac:dyDescent="0.3">
      <c r="A417" t="s">
        <v>36</v>
      </c>
      <c r="B417">
        <v>1101</v>
      </c>
    </row>
    <row r="418" spans="1:2" x14ac:dyDescent="0.3">
      <c r="A418" t="s">
        <v>36</v>
      </c>
      <c r="B418">
        <v>1113</v>
      </c>
    </row>
    <row r="419" spans="1:2" x14ac:dyDescent="0.3">
      <c r="A419" t="s">
        <v>36</v>
      </c>
      <c r="B419">
        <v>1137</v>
      </c>
    </row>
    <row r="420" spans="1:2" x14ac:dyDescent="0.3">
      <c r="A420" t="s">
        <v>36</v>
      </c>
      <c r="B420">
        <v>1140</v>
      </c>
    </row>
    <row r="421" spans="1:2" x14ac:dyDescent="0.3">
      <c r="A421" t="s">
        <v>36</v>
      </c>
      <c r="B421">
        <v>1152</v>
      </c>
    </row>
    <row r="422" spans="1:2" x14ac:dyDescent="0.3">
      <c r="A422" t="s">
        <v>36</v>
      </c>
      <c r="B422">
        <v>1170</v>
      </c>
    </row>
    <row r="423" spans="1:2" x14ac:dyDescent="0.3">
      <c r="A423" t="s">
        <v>36</v>
      </c>
      <c r="B423">
        <v>1249</v>
      </c>
    </row>
    <row r="424" spans="1:2" x14ac:dyDescent="0.3">
      <c r="A424" t="s">
        <v>36</v>
      </c>
      <c r="B424">
        <v>1267</v>
      </c>
    </row>
    <row r="425" spans="1:2" x14ac:dyDescent="0.3">
      <c r="A425" t="s">
        <v>36</v>
      </c>
      <c r="B425">
        <v>1280</v>
      </c>
    </row>
    <row r="426" spans="1:2" x14ac:dyDescent="0.3">
      <c r="A426" t="s">
        <v>36</v>
      </c>
      <c r="B426">
        <v>1297</v>
      </c>
    </row>
    <row r="427" spans="1:2" x14ac:dyDescent="0.3">
      <c r="A427" t="s">
        <v>36</v>
      </c>
      <c r="B427">
        <v>1345</v>
      </c>
    </row>
    <row r="428" spans="1:2" x14ac:dyDescent="0.3">
      <c r="A428" t="s">
        <v>36</v>
      </c>
      <c r="B428">
        <v>1354</v>
      </c>
    </row>
    <row r="429" spans="1:2" x14ac:dyDescent="0.3">
      <c r="A429" t="s">
        <v>36</v>
      </c>
      <c r="B429">
        <v>1385</v>
      </c>
    </row>
    <row r="430" spans="1:2" x14ac:dyDescent="0.3">
      <c r="A430" t="s">
        <v>36</v>
      </c>
      <c r="B430">
        <v>1396</v>
      </c>
    </row>
    <row r="431" spans="1:2" x14ac:dyDescent="0.3">
      <c r="A431" t="s">
        <v>36</v>
      </c>
      <c r="B431">
        <v>1396</v>
      </c>
    </row>
    <row r="432" spans="1:2" x14ac:dyDescent="0.3">
      <c r="A432" t="s">
        <v>36</v>
      </c>
      <c r="B432">
        <v>1425</v>
      </c>
    </row>
    <row r="433" spans="1:2" x14ac:dyDescent="0.3">
      <c r="A433" t="s">
        <v>36</v>
      </c>
      <c r="B433">
        <v>1442</v>
      </c>
    </row>
    <row r="434" spans="1:2" x14ac:dyDescent="0.3">
      <c r="A434" t="s">
        <v>36</v>
      </c>
      <c r="B434">
        <v>1460</v>
      </c>
    </row>
    <row r="435" spans="1:2" x14ac:dyDescent="0.3">
      <c r="A435" t="s">
        <v>36</v>
      </c>
      <c r="B435">
        <v>1467</v>
      </c>
    </row>
    <row r="436" spans="1:2" x14ac:dyDescent="0.3">
      <c r="A436" t="s">
        <v>36</v>
      </c>
      <c r="B436">
        <v>1470</v>
      </c>
    </row>
    <row r="437" spans="1:2" x14ac:dyDescent="0.3">
      <c r="A437" t="s">
        <v>36</v>
      </c>
      <c r="B437">
        <v>1518</v>
      </c>
    </row>
    <row r="438" spans="1:2" x14ac:dyDescent="0.3">
      <c r="A438" t="s">
        <v>36</v>
      </c>
      <c r="B438">
        <v>1539</v>
      </c>
    </row>
    <row r="439" spans="1:2" x14ac:dyDescent="0.3">
      <c r="A439" t="s">
        <v>36</v>
      </c>
      <c r="B439">
        <v>1548</v>
      </c>
    </row>
    <row r="440" spans="1:2" x14ac:dyDescent="0.3">
      <c r="A440" t="s">
        <v>36</v>
      </c>
      <c r="B440">
        <v>1559</v>
      </c>
    </row>
    <row r="441" spans="1:2" x14ac:dyDescent="0.3">
      <c r="A441" t="s">
        <v>36</v>
      </c>
      <c r="B441">
        <v>1561</v>
      </c>
    </row>
    <row r="442" spans="1:2" x14ac:dyDescent="0.3">
      <c r="A442" t="s">
        <v>36</v>
      </c>
      <c r="B442">
        <v>1572</v>
      </c>
    </row>
    <row r="443" spans="1:2" x14ac:dyDescent="0.3">
      <c r="A443" t="s">
        <v>36</v>
      </c>
      <c r="B443">
        <v>1573</v>
      </c>
    </row>
    <row r="444" spans="1:2" x14ac:dyDescent="0.3">
      <c r="A444" t="s">
        <v>36</v>
      </c>
      <c r="B444">
        <v>1600</v>
      </c>
    </row>
    <row r="445" spans="1:2" x14ac:dyDescent="0.3">
      <c r="A445" t="s">
        <v>36</v>
      </c>
      <c r="B445">
        <v>1604</v>
      </c>
    </row>
    <row r="446" spans="1:2" x14ac:dyDescent="0.3">
      <c r="A446" t="s">
        <v>36</v>
      </c>
      <c r="B446">
        <v>1605</v>
      </c>
    </row>
    <row r="447" spans="1:2" x14ac:dyDescent="0.3">
      <c r="A447" t="s">
        <v>36</v>
      </c>
      <c r="B447">
        <v>1606</v>
      </c>
    </row>
    <row r="448" spans="1:2" x14ac:dyDescent="0.3">
      <c r="A448" t="s">
        <v>36</v>
      </c>
      <c r="B448">
        <v>1613</v>
      </c>
    </row>
    <row r="449" spans="1:2" x14ac:dyDescent="0.3">
      <c r="A449" t="s">
        <v>36</v>
      </c>
      <c r="B449">
        <v>1621</v>
      </c>
    </row>
    <row r="450" spans="1:2" x14ac:dyDescent="0.3">
      <c r="A450" t="s">
        <v>36</v>
      </c>
      <c r="B450">
        <v>1629</v>
      </c>
    </row>
    <row r="451" spans="1:2" x14ac:dyDescent="0.3">
      <c r="A451" t="s">
        <v>36</v>
      </c>
      <c r="B451">
        <v>1681</v>
      </c>
    </row>
    <row r="452" spans="1:2" x14ac:dyDescent="0.3">
      <c r="A452" t="s">
        <v>36</v>
      </c>
      <c r="B452">
        <v>1684</v>
      </c>
    </row>
    <row r="453" spans="1:2" x14ac:dyDescent="0.3">
      <c r="A453" t="s">
        <v>36</v>
      </c>
      <c r="B453">
        <v>1690</v>
      </c>
    </row>
    <row r="454" spans="1:2" x14ac:dyDescent="0.3">
      <c r="A454" t="s">
        <v>36</v>
      </c>
      <c r="B454">
        <v>1697</v>
      </c>
    </row>
    <row r="455" spans="1:2" x14ac:dyDescent="0.3">
      <c r="A455" t="s">
        <v>36</v>
      </c>
      <c r="B455">
        <v>1703</v>
      </c>
    </row>
    <row r="456" spans="1:2" x14ac:dyDescent="0.3">
      <c r="A456" t="s">
        <v>36</v>
      </c>
      <c r="B456">
        <v>1713</v>
      </c>
    </row>
    <row r="457" spans="1:2" x14ac:dyDescent="0.3">
      <c r="A457" t="s">
        <v>36</v>
      </c>
      <c r="B457">
        <v>1773</v>
      </c>
    </row>
    <row r="458" spans="1:2" x14ac:dyDescent="0.3">
      <c r="A458" t="s">
        <v>36</v>
      </c>
      <c r="B458">
        <v>1782</v>
      </c>
    </row>
    <row r="459" spans="1:2" x14ac:dyDescent="0.3">
      <c r="A459" t="s">
        <v>36</v>
      </c>
      <c r="B459">
        <v>1784</v>
      </c>
    </row>
    <row r="460" spans="1:2" x14ac:dyDescent="0.3">
      <c r="A460" t="s">
        <v>36</v>
      </c>
      <c r="B460">
        <v>1785</v>
      </c>
    </row>
    <row r="461" spans="1:2" x14ac:dyDescent="0.3">
      <c r="A461" t="s">
        <v>36</v>
      </c>
      <c r="B461">
        <v>1797</v>
      </c>
    </row>
    <row r="462" spans="1:2" x14ac:dyDescent="0.3">
      <c r="A462" t="s">
        <v>36</v>
      </c>
      <c r="B462">
        <v>1815</v>
      </c>
    </row>
    <row r="463" spans="1:2" x14ac:dyDescent="0.3">
      <c r="A463" t="s">
        <v>36</v>
      </c>
      <c r="B463">
        <v>1821</v>
      </c>
    </row>
    <row r="464" spans="1:2" x14ac:dyDescent="0.3">
      <c r="A464" t="s">
        <v>36</v>
      </c>
      <c r="B464">
        <v>1866</v>
      </c>
    </row>
    <row r="465" spans="1:2" x14ac:dyDescent="0.3">
      <c r="A465" t="s">
        <v>36</v>
      </c>
      <c r="B465">
        <v>1884</v>
      </c>
    </row>
    <row r="466" spans="1:2" x14ac:dyDescent="0.3">
      <c r="A466" t="s">
        <v>36</v>
      </c>
      <c r="B466">
        <v>1887</v>
      </c>
    </row>
    <row r="467" spans="1:2" x14ac:dyDescent="0.3">
      <c r="A467" t="s">
        <v>36</v>
      </c>
      <c r="B467">
        <v>1894</v>
      </c>
    </row>
    <row r="468" spans="1:2" x14ac:dyDescent="0.3">
      <c r="A468" t="s">
        <v>36</v>
      </c>
      <c r="B468">
        <v>1902</v>
      </c>
    </row>
    <row r="469" spans="1:2" x14ac:dyDescent="0.3">
      <c r="A469" t="s">
        <v>36</v>
      </c>
      <c r="B469">
        <v>1917</v>
      </c>
    </row>
    <row r="470" spans="1:2" x14ac:dyDescent="0.3">
      <c r="A470" t="s">
        <v>36</v>
      </c>
      <c r="B470">
        <v>1965</v>
      </c>
    </row>
    <row r="471" spans="1:2" x14ac:dyDescent="0.3">
      <c r="A471" t="s">
        <v>36</v>
      </c>
      <c r="B471">
        <v>1989</v>
      </c>
    </row>
    <row r="472" spans="1:2" x14ac:dyDescent="0.3">
      <c r="A472" t="s">
        <v>36</v>
      </c>
      <c r="B472">
        <v>1991</v>
      </c>
    </row>
    <row r="473" spans="1:2" x14ac:dyDescent="0.3">
      <c r="A473" t="s">
        <v>36</v>
      </c>
      <c r="B473">
        <v>2013</v>
      </c>
    </row>
    <row r="474" spans="1:2" x14ac:dyDescent="0.3">
      <c r="A474" t="s">
        <v>36</v>
      </c>
      <c r="B474">
        <v>2038</v>
      </c>
    </row>
    <row r="475" spans="1:2" x14ac:dyDescent="0.3">
      <c r="A475" t="s">
        <v>36</v>
      </c>
      <c r="B475">
        <v>2043</v>
      </c>
    </row>
    <row r="476" spans="1:2" x14ac:dyDescent="0.3">
      <c r="A476" t="s">
        <v>36</v>
      </c>
      <c r="B476">
        <v>2053</v>
      </c>
    </row>
    <row r="477" spans="1:2" x14ac:dyDescent="0.3">
      <c r="A477" t="s">
        <v>36</v>
      </c>
      <c r="B477">
        <v>2080</v>
      </c>
    </row>
    <row r="478" spans="1:2" x14ac:dyDescent="0.3">
      <c r="A478" t="s">
        <v>36</v>
      </c>
      <c r="B478">
        <v>2100</v>
      </c>
    </row>
    <row r="479" spans="1:2" x14ac:dyDescent="0.3">
      <c r="A479" t="s">
        <v>36</v>
      </c>
      <c r="B479">
        <v>2105</v>
      </c>
    </row>
    <row r="480" spans="1:2" x14ac:dyDescent="0.3">
      <c r="A480" t="s">
        <v>36</v>
      </c>
      <c r="B480">
        <v>2106</v>
      </c>
    </row>
    <row r="481" spans="1:2" x14ac:dyDescent="0.3">
      <c r="A481" t="s">
        <v>36</v>
      </c>
      <c r="B481">
        <v>2107</v>
      </c>
    </row>
    <row r="482" spans="1:2" x14ac:dyDescent="0.3">
      <c r="A482" t="s">
        <v>36</v>
      </c>
      <c r="B482">
        <v>2120</v>
      </c>
    </row>
    <row r="483" spans="1:2" x14ac:dyDescent="0.3">
      <c r="A483" t="s">
        <v>36</v>
      </c>
      <c r="B483">
        <v>2144</v>
      </c>
    </row>
    <row r="484" spans="1:2" x14ac:dyDescent="0.3">
      <c r="A484" t="s">
        <v>36</v>
      </c>
      <c r="B484">
        <v>2188</v>
      </c>
    </row>
    <row r="485" spans="1:2" x14ac:dyDescent="0.3">
      <c r="A485" t="s">
        <v>36</v>
      </c>
      <c r="B485">
        <v>2218</v>
      </c>
    </row>
    <row r="486" spans="1:2" x14ac:dyDescent="0.3">
      <c r="A486" t="s">
        <v>36</v>
      </c>
      <c r="B486">
        <v>2220</v>
      </c>
    </row>
    <row r="487" spans="1:2" x14ac:dyDescent="0.3">
      <c r="A487" t="s">
        <v>36</v>
      </c>
      <c r="B487">
        <v>2230</v>
      </c>
    </row>
    <row r="488" spans="1:2" x14ac:dyDescent="0.3">
      <c r="A488" t="s">
        <v>36</v>
      </c>
      <c r="B488">
        <v>2237</v>
      </c>
    </row>
    <row r="489" spans="1:2" x14ac:dyDescent="0.3">
      <c r="A489" t="s">
        <v>36</v>
      </c>
      <c r="B489">
        <v>2261</v>
      </c>
    </row>
    <row r="490" spans="1:2" x14ac:dyDescent="0.3">
      <c r="A490" t="s">
        <v>36</v>
      </c>
      <c r="B490">
        <v>2266</v>
      </c>
    </row>
    <row r="491" spans="1:2" x14ac:dyDescent="0.3">
      <c r="A491" t="s">
        <v>36</v>
      </c>
      <c r="B491">
        <v>2283</v>
      </c>
    </row>
    <row r="492" spans="1:2" x14ac:dyDescent="0.3">
      <c r="A492" t="s">
        <v>36</v>
      </c>
      <c r="B492">
        <v>2289</v>
      </c>
    </row>
    <row r="493" spans="1:2" x14ac:dyDescent="0.3">
      <c r="A493" t="s">
        <v>36</v>
      </c>
      <c r="B493">
        <v>2293</v>
      </c>
    </row>
    <row r="494" spans="1:2" x14ac:dyDescent="0.3">
      <c r="A494" t="s">
        <v>36</v>
      </c>
      <c r="B494">
        <v>2320</v>
      </c>
    </row>
    <row r="495" spans="1:2" x14ac:dyDescent="0.3">
      <c r="A495" t="s">
        <v>36</v>
      </c>
      <c r="B495">
        <v>2326</v>
      </c>
    </row>
    <row r="496" spans="1:2" x14ac:dyDescent="0.3">
      <c r="A496" t="s">
        <v>36</v>
      </c>
      <c r="B496">
        <v>2331</v>
      </c>
    </row>
    <row r="497" spans="1:2" x14ac:dyDescent="0.3">
      <c r="A497" t="s">
        <v>36</v>
      </c>
      <c r="B497">
        <v>2346</v>
      </c>
    </row>
    <row r="498" spans="1:2" x14ac:dyDescent="0.3">
      <c r="A498" t="s">
        <v>36</v>
      </c>
      <c r="B498">
        <v>2353</v>
      </c>
    </row>
    <row r="499" spans="1:2" x14ac:dyDescent="0.3">
      <c r="A499" t="s">
        <v>36</v>
      </c>
      <c r="B499">
        <v>2409</v>
      </c>
    </row>
    <row r="500" spans="1:2" x14ac:dyDescent="0.3">
      <c r="A500" t="s">
        <v>36</v>
      </c>
      <c r="B500">
        <v>2414</v>
      </c>
    </row>
    <row r="501" spans="1:2" x14ac:dyDescent="0.3">
      <c r="A501" t="s">
        <v>36</v>
      </c>
      <c r="B501">
        <v>2431</v>
      </c>
    </row>
    <row r="502" spans="1:2" x14ac:dyDescent="0.3">
      <c r="A502" t="s">
        <v>36</v>
      </c>
      <c r="B502">
        <v>2436</v>
      </c>
    </row>
    <row r="503" spans="1:2" x14ac:dyDescent="0.3">
      <c r="A503" t="s">
        <v>36</v>
      </c>
      <c r="B503">
        <v>2441</v>
      </c>
    </row>
    <row r="504" spans="1:2" x14ac:dyDescent="0.3">
      <c r="A504" t="s">
        <v>36</v>
      </c>
      <c r="B504">
        <v>2443</v>
      </c>
    </row>
    <row r="505" spans="1:2" x14ac:dyDescent="0.3">
      <c r="A505" t="s">
        <v>36</v>
      </c>
      <c r="B505">
        <v>2443</v>
      </c>
    </row>
    <row r="506" spans="1:2" x14ac:dyDescent="0.3">
      <c r="A506" t="s">
        <v>36</v>
      </c>
      <c r="B506">
        <v>2468</v>
      </c>
    </row>
    <row r="507" spans="1:2" x14ac:dyDescent="0.3">
      <c r="A507" t="s">
        <v>36</v>
      </c>
      <c r="B507">
        <v>2475</v>
      </c>
    </row>
    <row r="508" spans="1:2" x14ac:dyDescent="0.3">
      <c r="A508" t="s">
        <v>36</v>
      </c>
      <c r="B508">
        <v>2489</v>
      </c>
    </row>
    <row r="509" spans="1:2" x14ac:dyDescent="0.3">
      <c r="A509" t="s">
        <v>36</v>
      </c>
      <c r="B509">
        <v>2506</v>
      </c>
    </row>
    <row r="510" spans="1:2" x14ac:dyDescent="0.3">
      <c r="A510" t="s">
        <v>36</v>
      </c>
      <c r="B510">
        <v>2526</v>
      </c>
    </row>
    <row r="511" spans="1:2" x14ac:dyDescent="0.3">
      <c r="A511" t="s">
        <v>36</v>
      </c>
      <c r="B511">
        <v>2528</v>
      </c>
    </row>
    <row r="512" spans="1:2" x14ac:dyDescent="0.3">
      <c r="A512" t="s">
        <v>36</v>
      </c>
      <c r="B512">
        <v>2551</v>
      </c>
    </row>
    <row r="513" spans="1:2" x14ac:dyDescent="0.3">
      <c r="A513" t="s">
        <v>36</v>
      </c>
      <c r="B513">
        <v>2662</v>
      </c>
    </row>
    <row r="514" spans="1:2" x14ac:dyDescent="0.3">
      <c r="A514" t="s">
        <v>36</v>
      </c>
      <c r="B514">
        <v>2673</v>
      </c>
    </row>
    <row r="515" spans="1:2" x14ac:dyDescent="0.3">
      <c r="A515" t="s">
        <v>36</v>
      </c>
      <c r="B515">
        <v>2693</v>
      </c>
    </row>
    <row r="516" spans="1:2" x14ac:dyDescent="0.3">
      <c r="A516" t="s">
        <v>36</v>
      </c>
      <c r="B516">
        <v>2725</v>
      </c>
    </row>
    <row r="517" spans="1:2" x14ac:dyDescent="0.3">
      <c r="A517" t="s">
        <v>36</v>
      </c>
      <c r="B517">
        <v>2739</v>
      </c>
    </row>
    <row r="518" spans="1:2" x14ac:dyDescent="0.3">
      <c r="A518" t="s">
        <v>36</v>
      </c>
      <c r="B518">
        <v>2756</v>
      </c>
    </row>
    <row r="519" spans="1:2" x14ac:dyDescent="0.3">
      <c r="A519" t="s">
        <v>36</v>
      </c>
      <c r="B519">
        <v>2768</v>
      </c>
    </row>
    <row r="520" spans="1:2" x14ac:dyDescent="0.3">
      <c r="A520" t="s">
        <v>36</v>
      </c>
      <c r="B520">
        <v>2805</v>
      </c>
    </row>
    <row r="521" spans="1:2" x14ac:dyDescent="0.3">
      <c r="A521" t="s">
        <v>36</v>
      </c>
      <c r="B521">
        <v>2857</v>
      </c>
    </row>
    <row r="522" spans="1:2" x14ac:dyDescent="0.3">
      <c r="A522" t="s">
        <v>36</v>
      </c>
      <c r="B522">
        <v>2875</v>
      </c>
    </row>
    <row r="523" spans="1:2" x14ac:dyDescent="0.3">
      <c r="A523" t="s">
        <v>36</v>
      </c>
      <c r="B523">
        <v>2893</v>
      </c>
    </row>
    <row r="524" spans="1:2" x14ac:dyDescent="0.3">
      <c r="A524" t="s">
        <v>36</v>
      </c>
      <c r="B524">
        <v>2985</v>
      </c>
    </row>
    <row r="525" spans="1:2" x14ac:dyDescent="0.3">
      <c r="A525" t="s">
        <v>36</v>
      </c>
      <c r="B525">
        <v>3016</v>
      </c>
    </row>
    <row r="526" spans="1:2" x14ac:dyDescent="0.3">
      <c r="A526" t="s">
        <v>36</v>
      </c>
      <c r="B526">
        <v>3036</v>
      </c>
    </row>
    <row r="527" spans="1:2" x14ac:dyDescent="0.3">
      <c r="A527" t="s">
        <v>36</v>
      </c>
      <c r="B527">
        <v>3059</v>
      </c>
    </row>
    <row r="528" spans="1:2" x14ac:dyDescent="0.3">
      <c r="A528" t="s">
        <v>36</v>
      </c>
      <c r="B528">
        <v>3063</v>
      </c>
    </row>
    <row r="529" spans="1:2" x14ac:dyDescent="0.3">
      <c r="A529" t="s">
        <v>36</v>
      </c>
      <c r="B529">
        <v>3116</v>
      </c>
    </row>
    <row r="530" spans="1:2" x14ac:dyDescent="0.3">
      <c r="A530" t="s">
        <v>36</v>
      </c>
      <c r="B530">
        <v>3131</v>
      </c>
    </row>
    <row r="531" spans="1:2" x14ac:dyDescent="0.3">
      <c r="A531" t="s">
        <v>36</v>
      </c>
      <c r="B531">
        <v>3177</v>
      </c>
    </row>
    <row r="532" spans="1:2" x14ac:dyDescent="0.3">
      <c r="A532" t="s">
        <v>36</v>
      </c>
      <c r="B532">
        <v>3205</v>
      </c>
    </row>
    <row r="533" spans="1:2" x14ac:dyDescent="0.3">
      <c r="A533" t="s">
        <v>36</v>
      </c>
      <c r="B533">
        <v>3272</v>
      </c>
    </row>
    <row r="534" spans="1:2" x14ac:dyDescent="0.3">
      <c r="A534" t="s">
        <v>36</v>
      </c>
      <c r="B534">
        <v>3308</v>
      </c>
    </row>
    <row r="535" spans="1:2" x14ac:dyDescent="0.3">
      <c r="A535" t="s">
        <v>36</v>
      </c>
      <c r="B535">
        <v>3318</v>
      </c>
    </row>
    <row r="536" spans="1:2" x14ac:dyDescent="0.3">
      <c r="A536" t="s">
        <v>36</v>
      </c>
      <c r="B536">
        <v>3376</v>
      </c>
    </row>
    <row r="537" spans="1:2" x14ac:dyDescent="0.3">
      <c r="A537" t="s">
        <v>36</v>
      </c>
      <c r="B537">
        <v>3388</v>
      </c>
    </row>
    <row r="538" spans="1:2" x14ac:dyDescent="0.3">
      <c r="A538" t="s">
        <v>36</v>
      </c>
      <c r="B538">
        <v>3533</v>
      </c>
    </row>
    <row r="539" spans="1:2" x14ac:dyDescent="0.3">
      <c r="A539" t="s">
        <v>36</v>
      </c>
      <c r="B539">
        <v>3537</v>
      </c>
    </row>
    <row r="540" spans="1:2" x14ac:dyDescent="0.3">
      <c r="A540" t="s">
        <v>36</v>
      </c>
      <c r="B540">
        <v>3594</v>
      </c>
    </row>
    <row r="541" spans="1:2" x14ac:dyDescent="0.3">
      <c r="A541" t="s">
        <v>36</v>
      </c>
      <c r="B541">
        <v>3596</v>
      </c>
    </row>
    <row r="542" spans="1:2" x14ac:dyDescent="0.3">
      <c r="A542" t="s">
        <v>36</v>
      </c>
      <c r="B542">
        <v>3657</v>
      </c>
    </row>
    <row r="543" spans="1:2" x14ac:dyDescent="0.3">
      <c r="A543" t="s">
        <v>36</v>
      </c>
      <c r="B543">
        <v>3727</v>
      </c>
    </row>
    <row r="544" spans="1:2" x14ac:dyDescent="0.3">
      <c r="A544" t="s">
        <v>36</v>
      </c>
      <c r="B544">
        <v>3742</v>
      </c>
    </row>
    <row r="545" spans="1:2" x14ac:dyDescent="0.3">
      <c r="A545" t="s">
        <v>36</v>
      </c>
      <c r="B545">
        <v>3777</v>
      </c>
    </row>
    <row r="546" spans="1:2" x14ac:dyDescent="0.3">
      <c r="A546" t="s">
        <v>36</v>
      </c>
      <c r="B546">
        <v>3934</v>
      </c>
    </row>
    <row r="547" spans="1:2" x14ac:dyDescent="0.3">
      <c r="A547" t="s">
        <v>36</v>
      </c>
      <c r="B547">
        <v>4006</v>
      </c>
    </row>
    <row r="548" spans="1:2" x14ac:dyDescent="0.3">
      <c r="A548" t="s">
        <v>36</v>
      </c>
      <c r="B548">
        <v>4065</v>
      </c>
    </row>
    <row r="549" spans="1:2" x14ac:dyDescent="0.3">
      <c r="A549" t="s">
        <v>36</v>
      </c>
      <c r="B549">
        <v>4233</v>
      </c>
    </row>
    <row r="550" spans="1:2" x14ac:dyDescent="0.3">
      <c r="A550" t="s">
        <v>36</v>
      </c>
      <c r="B550">
        <v>4289</v>
      </c>
    </row>
    <row r="551" spans="1:2" x14ac:dyDescent="0.3">
      <c r="A551" t="s">
        <v>36</v>
      </c>
      <c r="B551">
        <v>4358</v>
      </c>
    </row>
    <row r="552" spans="1:2" x14ac:dyDescent="0.3">
      <c r="A552" t="s">
        <v>36</v>
      </c>
      <c r="B552">
        <v>4498</v>
      </c>
    </row>
    <row r="553" spans="1:2" x14ac:dyDescent="0.3">
      <c r="A553" t="s">
        <v>36</v>
      </c>
      <c r="B553">
        <v>4799</v>
      </c>
    </row>
    <row r="554" spans="1:2" x14ac:dyDescent="0.3">
      <c r="A554" t="s">
        <v>36</v>
      </c>
      <c r="B554">
        <v>5139</v>
      </c>
    </row>
    <row r="555" spans="1:2" x14ac:dyDescent="0.3">
      <c r="A555" t="s">
        <v>36</v>
      </c>
      <c r="B555">
        <v>5168</v>
      </c>
    </row>
    <row r="556" spans="1:2" x14ac:dyDescent="0.3">
      <c r="A556" t="s">
        <v>36</v>
      </c>
      <c r="B556">
        <v>5180</v>
      </c>
    </row>
    <row r="557" spans="1:2" x14ac:dyDescent="0.3">
      <c r="A557" t="s">
        <v>36</v>
      </c>
      <c r="B557">
        <v>5203</v>
      </c>
    </row>
    <row r="558" spans="1:2" x14ac:dyDescent="0.3">
      <c r="A558" t="s">
        <v>36</v>
      </c>
      <c r="B558">
        <v>5419</v>
      </c>
    </row>
    <row r="559" spans="1:2" x14ac:dyDescent="0.3">
      <c r="A559" t="s">
        <v>36</v>
      </c>
      <c r="B559">
        <v>5512</v>
      </c>
    </row>
    <row r="560" spans="1:2" x14ac:dyDescent="0.3">
      <c r="A560" t="s">
        <v>36</v>
      </c>
      <c r="B560">
        <v>5880</v>
      </c>
    </row>
    <row r="561" spans="1:2" x14ac:dyDescent="0.3">
      <c r="A561" t="s">
        <v>36</v>
      </c>
      <c r="B561">
        <v>5966</v>
      </c>
    </row>
    <row r="562" spans="1:2" x14ac:dyDescent="0.3">
      <c r="A562" t="s">
        <v>36</v>
      </c>
      <c r="B562">
        <v>6212</v>
      </c>
    </row>
    <row r="563" spans="1:2" x14ac:dyDescent="0.3">
      <c r="A563" t="s">
        <v>36</v>
      </c>
      <c r="B563">
        <v>6286</v>
      </c>
    </row>
    <row r="564" spans="1:2" x14ac:dyDescent="0.3">
      <c r="A564" t="s">
        <v>36</v>
      </c>
      <c r="B564">
        <v>6406</v>
      </c>
    </row>
    <row r="565" spans="1:2" x14ac:dyDescent="0.3">
      <c r="A565" t="s">
        <v>36</v>
      </c>
      <c r="B565">
        <v>6465</v>
      </c>
    </row>
    <row r="566" spans="1:2" x14ac:dyDescent="0.3">
      <c r="A566" t="s">
        <v>36</v>
      </c>
      <c r="B566">
        <v>7295</v>
      </c>
    </row>
  </sheetData>
  <sortState xmlns:xlrd2="http://schemas.microsoft.com/office/spreadsheetml/2017/richdata2" ref="H2:H1048576">
    <sortCondition ref="H2:H1048576"/>
  </sortState>
  <conditionalFormatting sqref="A1:A566">
    <cfRule type="containsText" dxfId="7" priority="9" operator="containsText" text="canceled">
      <formula>NOT(ISERROR(SEARCH("canceled",A1)))</formula>
    </cfRule>
    <cfRule type="containsText" dxfId="6" priority="10" operator="containsText" text="live">
      <formula>NOT(ISERROR(SEARCH("live",A1)))</formula>
    </cfRule>
    <cfRule type="containsText" dxfId="5" priority="11" operator="containsText" text="successful">
      <formula>NOT(ISERROR(SEARCH("successful",A1)))</formula>
    </cfRule>
    <cfRule type="containsText" dxfId="4" priority="12" operator="containsText" text="failed">
      <formula>NOT(ISERROR(SEARCH("failed",A1)))</formula>
    </cfRule>
  </conditionalFormatting>
  <conditionalFormatting sqref="G1:G365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Per_category</vt:lpstr>
      <vt:lpstr>Per_sub_category</vt:lpstr>
      <vt:lpstr>Per_date</vt:lpstr>
      <vt:lpstr>Per_goal_range</vt:lpstr>
      <vt:lpstr>Campaign_backers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Amanda Pigman</cp:lastModifiedBy>
  <cp:revision/>
  <dcterms:created xsi:type="dcterms:W3CDTF">2021-09-29T18:52:28Z</dcterms:created>
  <dcterms:modified xsi:type="dcterms:W3CDTF">2023-10-27T15:58:02Z</dcterms:modified>
  <cp:category/>
  <cp:contentStatus/>
</cp:coreProperties>
</file>