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rcpsp\Desktop\Weekly Cal Checks\"/>
    </mc:Choice>
  </mc:AlternateContent>
  <bookViews>
    <workbookView xWindow="0" yWindow="0" windowWidth="20490" windowHeight="7755"/>
  </bookViews>
  <sheets>
    <sheet name="Check Sheet" sheetId="1" r:id="rId1"/>
    <sheet name="Limit Verification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9" i="2" l="1"/>
  <c r="AD47" i="1" s="1"/>
  <c r="AG38" i="1"/>
  <c r="U13" i="2" s="1"/>
  <c r="AG36" i="1"/>
  <c r="U7" i="2" s="1"/>
  <c r="AK40" i="1"/>
  <c r="U11" i="2" l="1"/>
  <c r="Q47" i="1" s="1"/>
  <c r="U5" i="2"/>
  <c r="AG42" i="1"/>
  <c r="AK36" i="1"/>
  <c r="D47" i="1" l="1"/>
  <c r="AK9" i="1"/>
  <c r="AK7" i="1"/>
  <c r="AI82" i="1" l="1"/>
  <c r="AI80" i="1"/>
</calcChain>
</file>

<file path=xl/comments1.xml><?xml version="1.0" encoding="utf-8"?>
<comments xmlns="http://schemas.openxmlformats.org/spreadsheetml/2006/main">
  <authors>
    <author>Help Desk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Red comment flags provide useful information throughout form.</t>
        </r>
      </text>
    </comment>
    <comment ref="AK7" authorId="0" shapeId="0">
      <text>
        <r>
          <rPr>
            <sz val="8"/>
            <color indexed="81"/>
            <rFont val="Tahoma"/>
            <family val="2"/>
          </rPr>
          <t>Date entered automatically.
Note: week defined as starting on Sunday and ending on Saturday.</t>
        </r>
      </text>
    </comment>
    <comment ref="L11" authorId="0" shapeId="0">
      <text>
        <r>
          <rPr>
            <sz val="8"/>
            <color indexed="81"/>
            <rFont val="Tahoma"/>
            <family val="2"/>
          </rPr>
          <t xml:space="preserve">note: can press </t>
        </r>
        <r>
          <rPr>
            <b/>
            <sz val="8"/>
            <color indexed="81"/>
            <rFont val="Tahoma"/>
            <family val="2"/>
          </rPr>
          <t xml:space="preserve">CNTRL </t>
        </r>
        <r>
          <rPr>
            <b/>
            <sz val="11"/>
            <color indexed="81"/>
            <rFont val="Tahoma"/>
            <family val="2"/>
          </rPr>
          <t>;</t>
        </r>
        <r>
          <rPr>
            <b/>
            <sz val="8"/>
            <color indexed="81"/>
            <rFont val="Tahoma"/>
            <family val="2"/>
          </rPr>
          <t xml:space="preserve">  </t>
        </r>
        <r>
          <rPr>
            <sz val="8"/>
            <color indexed="81"/>
            <rFont val="Tahoma"/>
            <family val="2"/>
          </rPr>
          <t>simultaneously
 to enter current date in a cell.</t>
        </r>
      </text>
    </comment>
    <comment ref="A18" authorId="0" shapeId="0">
      <text>
        <r>
          <rPr>
            <sz val="8"/>
            <color indexed="81"/>
            <rFont val="Tahoma"/>
            <family val="2"/>
          </rPr>
          <t>Completed minimum once per year. See QA manual section
5.1.4 for other instances.</t>
        </r>
      </text>
    </comment>
    <comment ref="W18" authorId="0" shapeId="0">
      <text>
        <r>
          <rPr>
            <sz val="8"/>
            <color indexed="81"/>
            <rFont val="Tahoma"/>
            <family val="2"/>
          </rPr>
          <t>Completed minimum once per quarter. See QA manual sections 5.1.4  &amp;  5.1.6 for     other instances.</t>
        </r>
      </text>
    </comment>
    <comment ref="A36" authorId="0" shapeId="0">
      <text>
        <r>
          <rPr>
            <sz val="8"/>
            <color indexed="81"/>
            <rFont val="Tahoma"/>
            <family val="2"/>
          </rPr>
          <t>Completed minimum once per week.
Reference: QA manual section 5.1.4</t>
        </r>
      </text>
    </comment>
    <comment ref="AK36" authorId="0" shapeId="0">
      <text>
        <r>
          <rPr>
            <sz val="8"/>
            <color indexed="81"/>
            <rFont val="Tahoma"/>
            <family val="2"/>
          </rPr>
          <t xml:space="preserve">For Zero/Span cells: date entered automatically. 
If cell remains blank verify </t>
        </r>
        <r>
          <rPr>
            <b/>
            <sz val="8"/>
            <color indexed="81"/>
            <rFont val="Tahoma"/>
            <family val="2"/>
          </rPr>
          <t>Date of Testing</t>
        </r>
        <r>
          <rPr>
            <sz val="8"/>
            <color indexed="81"/>
            <rFont val="Tahoma"/>
            <family val="2"/>
          </rPr>
          <t xml:space="preserve"> cell and chart </t>
        </r>
        <r>
          <rPr>
            <b/>
            <sz val="8"/>
            <color indexed="81"/>
            <rFont val="Tahoma"/>
            <family val="2"/>
          </rPr>
          <t xml:space="preserve">Data </t>
        </r>
        <r>
          <rPr>
            <sz val="8"/>
            <color indexed="81"/>
            <rFont val="Tahoma"/>
            <family val="2"/>
          </rPr>
          <t>cells have values in them.</t>
        </r>
      </text>
    </comment>
    <comment ref="A38" authorId="0" shapeId="0">
      <text>
        <r>
          <rPr>
            <sz val="8"/>
            <color indexed="81"/>
            <rFont val="Tahoma"/>
            <family val="2"/>
          </rPr>
          <t>Completed minimum once every 2 weeks.
Reference: QA manual section 5.1.4</t>
        </r>
      </text>
    </comment>
    <comment ref="AK38" authorId="0" shapeId="0">
      <text>
        <r>
          <rPr>
            <sz val="8"/>
            <color indexed="81"/>
            <rFont val="Tahoma"/>
            <family val="2"/>
          </rPr>
          <t xml:space="preserve">Enter date manually. Note: can press  </t>
        </r>
        <r>
          <rPr>
            <b/>
            <sz val="8"/>
            <color indexed="81"/>
            <rFont val="Tahoma"/>
            <family val="2"/>
          </rPr>
          <t>CNTRL</t>
        </r>
        <r>
          <rPr>
            <sz val="8"/>
            <color indexed="81"/>
            <rFont val="Tahoma"/>
            <family val="2"/>
          </rPr>
          <t xml:space="preserve"> + </t>
        </r>
        <r>
          <rPr>
            <b/>
            <sz val="8"/>
            <color indexed="81"/>
            <rFont val="Tahoma"/>
            <family val="2"/>
          </rPr>
          <t>;</t>
        </r>
        <r>
          <rPr>
            <sz val="8"/>
            <color indexed="81"/>
            <rFont val="Tahoma"/>
            <family val="2"/>
          </rPr>
          <t xml:space="preserve">  simultaneously to enter current date in this cell.</t>
        </r>
      </text>
    </comment>
    <comment ref="A40" authorId="0" shapeId="0">
      <text>
        <r>
          <rPr>
            <sz val="8"/>
            <color indexed="81"/>
            <rFont val="Tahoma"/>
            <family val="2"/>
          </rPr>
          <t>Completed minimum once per week.</t>
        </r>
      </text>
    </comment>
    <comment ref="AL80" authorId="0" shapeId="0">
      <text>
        <r>
          <rPr>
            <sz val="8"/>
            <color indexed="81"/>
            <rFont val="Arial"/>
            <family val="2"/>
          </rPr>
          <t>Enter Value in Celsius or Fahrenheit.</t>
        </r>
      </text>
    </comment>
    <comment ref="AL82" authorId="0" shapeId="0">
      <text>
        <r>
          <rPr>
            <sz val="8"/>
            <color indexed="81"/>
            <rFont val="Arial"/>
            <family val="2"/>
          </rPr>
          <t>Enter value in mmHg or inHg.</t>
        </r>
      </text>
    </comment>
  </commentList>
</comments>
</file>

<file path=xl/sharedStrings.xml><?xml version="1.0" encoding="utf-8"?>
<sst xmlns="http://schemas.openxmlformats.org/spreadsheetml/2006/main" count="153" uniqueCount="134">
  <si>
    <t>New York State Department Of Environmental Conservation</t>
  </si>
  <si>
    <t>Reviewed By:</t>
  </si>
  <si>
    <t xml:space="preserve">Station:  </t>
  </si>
  <si>
    <t>Station #:</t>
  </si>
  <si>
    <t xml:space="preserve"> Operator: </t>
  </si>
  <si>
    <t>Performed By:</t>
  </si>
  <si>
    <t>Encon #:</t>
  </si>
  <si>
    <t>Serial #:</t>
  </si>
  <si>
    <t>Flow</t>
  </si>
  <si>
    <t>Zero, Span and PC Checks</t>
  </si>
  <si>
    <t>QA Calibrator</t>
  </si>
  <si>
    <t>Data Logger</t>
  </si>
  <si>
    <t>%</t>
  </si>
  <si>
    <t>Dilution</t>
  </si>
  <si>
    <t>Pollutant</t>
  </si>
  <si>
    <t>Certified</t>
  </si>
  <si>
    <t>Measured</t>
  </si>
  <si>
    <t>Date</t>
  </si>
  <si>
    <t>Setting</t>
  </si>
  <si>
    <t>Completed</t>
  </si>
  <si>
    <t>Off</t>
  </si>
  <si>
    <t>Scheduled Maintenance</t>
  </si>
  <si>
    <t>Procedure</t>
  </si>
  <si>
    <t>Frequency</t>
  </si>
  <si>
    <t>Last Done</t>
  </si>
  <si>
    <t>BY</t>
  </si>
  <si>
    <t>Replace Particulate Filter</t>
  </si>
  <si>
    <t>As Needed</t>
  </si>
  <si>
    <t>Monthly</t>
  </si>
  <si>
    <t>Comments:</t>
  </si>
  <si>
    <t>OOC:</t>
  </si>
  <si>
    <t>IC:</t>
  </si>
  <si>
    <t>Last 2 Calibration Dates:</t>
  </si>
  <si>
    <t xml:space="preserve">Model: </t>
  </si>
  <si>
    <t>Date of Testing:</t>
  </si>
  <si>
    <t>hours   EST</t>
  </si>
  <si>
    <t xml:space="preserve">Span </t>
  </si>
  <si>
    <t>PC</t>
  </si>
  <si>
    <t>(secs)</t>
  </si>
  <si>
    <t>Last</t>
  </si>
  <si>
    <t>Calibration</t>
  </si>
  <si>
    <t>Pressure</t>
  </si>
  <si>
    <t>Full</t>
  </si>
  <si>
    <t>Scale</t>
  </si>
  <si>
    <t>% of</t>
  </si>
  <si>
    <t>Shelter Temp.</t>
  </si>
  <si>
    <r>
      <rPr>
        <sz val="10"/>
        <color theme="1"/>
        <rFont val="Arial"/>
        <family val="2"/>
      </rPr>
      <t>as found</t>
    </r>
    <r>
      <rPr>
        <sz val="10"/>
        <color theme="1"/>
        <rFont val="Calibri"/>
        <family val="2"/>
      </rPr>
      <t>→</t>
    </r>
  </si>
  <si>
    <t>Zero **</t>
  </si>
  <si>
    <r>
      <t xml:space="preserve">as left </t>
    </r>
    <r>
      <rPr>
        <sz val="10"/>
        <color theme="1"/>
        <rFont val="Calibri"/>
        <family val="2"/>
      </rPr>
      <t>→</t>
    </r>
  </si>
  <si>
    <t>Next Due</t>
  </si>
  <si>
    <t xml:space="preserve">&lt;= Avg. % Diff </t>
  </si>
  <si>
    <t xml:space="preserve">note: if no adjustment is made to </t>
  </si>
  <si>
    <t>bkgd factor leave "as left" blank.</t>
  </si>
  <si>
    <t>Day of Week:</t>
  </si>
  <si>
    <t>Time:</t>
  </si>
  <si>
    <t>Analyzer Data</t>
  </si>
  <si>
    <t>** if Audit or Calibration dates unknown leave blank.</t>
  </si>
  <si>
    <t>Calibrator Information</t>
  </si>
  <si>
    <t>Model:</t>
  </si>
  <si>
    <t>Calibrator Certification Period:</t>
  </si>
  <si>
    <t>thru</t>
  </si>
  <si>
    <t>Shelter BP</t>
  </si>
  <si>
    <t xml:space="preserve">Are analyzer diagnostics within tolerances? </t>
  </si>
  <si>
    <t>Y / N</t>
  </si>
  <si>
    <t>If no please explain in comments section.</t>
  </si>
  <si>
    <t>Page 1 of 2</t>
  </si>
  <si>
    <t>Page 2 of 2</t>
  </si>
  <si>
    <t>Voltages</t>
  </si>
  <si>
    <t>Motherboard</t>
  </si>
  <si>
    <t>Interface</t>
  </si>
  <si>
    <t>Range</t>
  </si>
  <si>
    <t>Avg. Time</t>
  </si>
  <si>
    <t xml:space="preserve">Alarm On? </t>
  </si>
  <si>
    <t>Temp Corr. On?</t>
  </si>
  <si>
    <t>Press. Corr. On?</t>
  </si>
  <si>
    <t>Service Off?</t>
  </si>
  <si>
    <t>(mmHg)</t>
  </si>
  <si>
    <t>Weekly Check Sheet</t>
  </si>
  <si>
    <t>** taken from calibrator certification sheet</t>
  </si>
  <si>
    <t>Cylinder Number:</t>
  </si>
  <si>
    <r>
      <t xml:space="preserve">Cert. Conc., </t>
    </r>
    <r>
      <rPr>
        <sz val="9"/>
        <color theme="1"/>
        <rFont val="Arial"/>
        <family val="2"/>
      </rPr>
      <t>(ppm)</t>
    </r>
  </si>
  <si>
    <r>
      <t>** SO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Background:</t>
    </r>
  </si>
  <si>
    <t xml:space="preserve">Diagnostic Checks </t>
  </si>
  <si>
    <t>(ppb)</t>
  </si>
  <si>
    <t>PMT Volts</t>
  </si>
  <si>
    <t>Internal Temp</t>
  </si>
  <si>
    <t>Flash Volts</t>
  </si>
  <si>
    <t>Chamber Temp</t>
  </si>
  <si>
    <t>Supply</t>
  </si>
  <si>
    <t>(LPM)</t>
  </si>
  <si>
    <t>Lamp Intensity</t>
  </si>
  <si>
    <t>(%)</t>
  </si>
  <si>
    <t>Flash Lamp On?</t>
  </si>
  <si>
    <r>
      <t>SO</t>
    </r>
    <r>
      <rPr>
        <vertAlign val="sub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>Bkgrnd</t>
    </r>
  </si>
  <si>
    <r>
      <t>SO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Coeff.</t>
    </r>
  </si>
  <si>
    <t xml:space="preserve">Check for leaks </t>
  </si>
  <si>
    <t>Check/Clean Capillary</t>
  </si>
  <si>
    <t>Flash Lamp Replaced</t>
  </si>
  <si>
    <t>Clean Ventilation Fan Screen</t>
  </si>
  <si>
    <t>Conc., ppb</t>
  </si>
  <si>
    <t>See other side for Diagnostic Checks and Comments.</t>
  </si>
  <si>
    <r>
      <rPr>
        <sz val="8"/>
        <color theme="1"/>
        <rFont val="Calibri"/>
        <family val="2"/>
      </rPr>
      <t>(°</t>
    </r>
    <r>
      <rPr>
        <sz val="8"/>
        <color theme="1"/>
        <rFont val="Arial"/>
        <family val="2"/>
      </rPr>
      <t xml:space="preserve"> C)</t>
    </r>
  </si>
  <si>
    <t>(+ 3.3V)</t>
  </si>
  <si>
    <t>(- 15V)</t>
  </si>
  <si>
    <t>(+ 5V)</t>
  </si>
  <si>
    <t>(+15V)</t>
  </si>
  <si>
    <t>(24V)</t>
  </si>
  <si>
    <t>(- 3.3V)</t>
  </si>
  <si>
    <t>Week Of:</t>
  </si>
  <si>
    <t>-------</t>
  </si>
  <si>
    <t>Date:</t>
  </si>
  <si>
    <r>
      <t xml:space="preserve">  Diff </t>
    </r>
    <r>
      <rPr>
        <vertAlign val="superscript"/>
        <sz val="11"/>
        <color theme="1"/>
        <rFont val="Calibri"/>
        <family val="2"/>
      </rPr>
      <t>‡‡</t>
    </r>
  </si>
  <si>
    <t>Verification of QA Limit Exeedances</t>
  </si>
  <si>
    <r>
      <t xml:space="preserve">Span Warning Limit Exceedance:  (Yes / No) </t>
    </r>
    <r>
      <rPr>
        <sz val="11"/>
        <color theme="1"/>
        <rFont val="Calibri"/>
        <family val="2"/>
      </rPr>
      <t>→</t>
    </r>
  </si>
  <si>
    <r>
      <t xml:space="preserve">Span Control Limit Exceedance:  (Yes / No) </t>
    </r>
    <r>
      <rPr>
        <sz val="11"/>
        <color theme="1"/>
        <rFont val="Calibri"/>
        <family val="2"/>
        <scheme val="minor"/>
      </rPr>
      <t>→</t>
    </r>
  </si>
  <si>
    <r>
      <t xml:space="preserve">Zero Drift Exceedance:  (Yes / No)  </t>
    </r>
    <r>
      <rPr>
        <sz val="11"/>
        <color theme="1"/>
        <rFont val="Calibri"/>
        <family val="2"/>
      </rPr>
      <t>→</t>
    </r>
  </si>
  <si>
    <r>
      <t xml:space="preserve">PC Warning Limit Exceedance:  (Yes / No) </t>
    </r>
    <r>
      <rPr>
        <sz val="11"/>
        <color theme="1"/>
        <rFont val="Calibri"/>
        <family val="2"/>
      </rPr>
      <t>→</t>
    </r>
  </si>
  <si>
    <r>
      <t xml:space="preserve">PC Control Limit Exceedance:  (Yes / No) </t>
    </r>
    <r>
      <rPr>
        <sz val="11"/>
        <color theme="1"/>
        <rFont val="Calibri"/>
        <family val="2"/>
        <scheme val="minor"/>
      </rPr>
      <t>→</t>
    </r>
  </si>
  <si>
    <t>**Note: Refer to QA manual for guidance in the event of an exceedance.</t>
  </si>
  <si>
    <t xml:space="preserve">Last 2 Audit Dates:  </t>
  </si>
  <si>
    <t>43i-TLE</t>
  </si>
  <si>
    <r>
      <t xml:space="preserve"> 43i TRACE LEVEL SULFUR DIOXIDE (SO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) ANALYZER</t>
    </r>
  </si>
  <si>
    <t>-----</t>
  </si>
  <si>
    <r>
      <rPr>
        <sz val="8"/>
        <color theme="1"/>
        <rFont val="Calibri"/>
        <family val="2"/>
      </rPr>
      <t>‡‡</t>
    </r>
    <r>
      <rPr>
        <sz val="8"/>
        <color theme="1"/>
        <rFont val="Arial"/>
        <family val="2"/>
      </rPr>
      <t xml:space="preserve"> { Span Limits → Warning:  ± 5 %, Control:  ± 9 % /  Zero Drift →  ± 2 ppb /  PC Limits → Warning:  ± 6 %, Control:  ± 10 %}</t>
    </r>
  </si>
  <si>
    <t>Rev.</t>
  </si>
  <si>
    <t>Calibrator #:</t>
  </si>
  <si>
    <t>Pinnacle State Park</t>
  </si>
  <si>
    <t>500104PRI</t>
  </si>
  <si>
    <t>John B Spicer</t>
  </si>
  <si>
    <t>n</t>
  </si>
  <si>
    <t>y</t>
  </si>
  <si>
    <t>JBS</t>
  </si>
  <si>
    <t>700E</t>
  </si>
  <si>
    <t>CAL3633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</si>
</sst>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m/dd/yy;@"/>
    <numFmt numFmtId="165" formatCode="0.000"/>
    <numFmt numFmtId="166" formatCode="0.0000"/>
    <numFmt numFmtId="167" formatCode="0.0"/>
    <numFmt numFmtId="168" formatCode="h:mm;@"/>
    <numFmt numFmtId="169" formatCode="0.000000"/>
    <numFmt numFmtId="170" formatCode="0.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color theme="1"/>
      <name val="Arial"/>
      <family val="2"/>
    </font>
    <font>
      <u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theme="1"/>
      <name val="Arial"/>
      <family val="2"/>
    </font>
    <font>
      <u/>
      <sz val="10"/>
      <color theme="1"/>
      <name val="Arial"/>
      <family val="2"/>
    </font>
    <font>
      <sz val="8"/>
      <color indexed="81"/>
      <name val="Arial"/>
      <family val="2"/>
    </font>
    <font>
      <i/>
      <sz val="8"/>
      <color theme="4"/>
      <name val="Arial"/>
      <family val="2"/>
    </font>
    <font>
      <vertAlign val="subscript"/>
      <sz val="10"/>
      <color theme="1"/>
      <name val="Arial"/>
      <family val="2"/>
    </font>
    <font>
      <sz val="10"/>
      <color rgb="FF00B0F0"/>
      <name val="Arial"/>
      <family val="2"/>
    </font>
    <font>
      <b/>
      <vertAlign val="subscript"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1"/>
      <color rgb="FF00B0F0"/>
      <name val="Arial"/>
      <family val="2"/>
    </font>
    <font>
      <u/>
      <sz val="9"/>
      <color theme="1"/>
      <name val="Arial"/>
      <family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u/>
      <sz val="8"/>
      <color theme="1"/>
      <name val="Arial"/>
      <family val="2"/>
    </font>
    <font>
      <b/>
      <u/>
      <sz val="12"/>
      <color theme="1"/>
      <name val="Arial"/>
      <family val="2"/>
    </font>
    <font>
      <b/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 diagonalDown="1">
      <left/>
      <right/>
      <top style="thin">
        <color auto="1"/>
      </top>
      <bottom/>
      <diagonal style="thin">
        <color auto="1"/>
      </diagonal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 diagonalDown="1">
      <left/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494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/>
    <xf numFmtId="0" fontId="0" fillId="0" borderId="0" xfId="0" applyProtection="1"/>
    <xf numFmtId="0" fontId="1" fillId="0" borderId="0" xfId="0" applyFont="1" applyAlignment="1" applyProtection="1"/>
    <xf numFmtId="0" fontId="1" fillId="0" borderId="0" xfId="0" applyFont="1" applyFill="1" applyAlignment="1" applyProtection="1"/>
    <xf numFmtId="0" fontId="4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center"/>
    </xf>
    <xf numFmtId="0" fontId="0" fillId="0" borderId="0" xfId="0" applyFill="1" applyProtection="1"/>
    <xf numFmtId="164" fontId="4" fillId="0" borderId="0" xfId="0" applyNumberFormat="1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0" fontId="5" fillId="0" borderId="7" xfId="0" applyFont="1" applyBorder="1" applyAlignment="1"/>
    <xf numFmtId="0" fontId="1" fillId="0" borderId="6" xfId="0" applyFont="1" applyBorder="1"/>
    <xf numFmtId="0" fontId="0" fillId="0" borderId="14" xfId="0" applyBorder="1" applyProtection="1"/>
    <xf numFmtId="0" fontId="1" fillId="0" borderId="14" xfId="0" applyFont="1" applyBorder="1" applyAlignment="1" applyProtection="1"/>
    <xf numFmtId="0" fontId="1" fillId="0" borderId="14" xfId="0" applyFont="1" applyFill="1" applyBorder="1" applyAlignment="1" applyProtection="1"/>
    <xf numFmtId="167" fontId="1" fillId="0" borderId="6" xfId="0" applyNumberFormat="1" applyFont="1" applyFill="1" applyBorder="1" applyAlignment="1" applyProtection="1">
      <alignment horizontal="center" vertical="center"/>
    </xf>
    <xf numFmtId="0" fontId="1" fillId="0" borderId="0" xfId="0" applyFont="1" applyProtection="1"/>
    <xf numFmtId="0" fontId="1" fillId="0" borderId="14" xfId="0" applyFont="1" applyFill="1" applyBorder="1" applyProtection="1"/>
    <xf numFmtId="0" fontId="2" fillId="0" borderId="14" xfId="0" applyFont="1" applyFill="1" applyBorder="1" applyAlignment="1" applyProtection="1">
      <alignment horizontal="center"/>
    </xf>
    <xf numFmtId="164" fontId="3" fillId="0" borderId="0" xfId="0" applyNumberFormat="1" applyFont="1" applyAlignment="1" applyProtection="1"/>
    <xf numFmtId="0" fontId="6" fillId="0" borderId="0" xfId="0" applyFont="1" applyFill="1" applyAlignment="1" applyProtection="1">
      <alignment horizontal="left"/>
    </xf>
    <xf numFmtId="0" fontId="6" fillId="0" borderId="0" xfId="0" applyFont="1" applyFill="1" applyAlignment="1" applyProtection="1">
      <alignment horizontal="left" vertical="center"/>
    </xf>
    <xf numFmtId="164" fontId="3" fillId="0" borderId="0" xfId="0" applyNumberFormat="1" applyFont="1" applyFill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right"/>
    </xf>
    <xf numFmtId="0" fontId="1" fillId="0" borderId="15" xfId="0" applyFont="1" applyFill="1" applyBorder="1"/>
    <xf numFmtId="0" fontId="1" fillId="0" borderId="0" xfId="0" applyFont="1" applyAlignment="1"/>
    <xf numFmtId="0" fontId="1" fillId="0" borderId="0" xfId="0" applyFont="1" applyFill="1" applyBorder="1" applyAlignment="1" applyProtection="1"/>
    <xf numFmtId="0" fontId="1" fillId="0" borderId="0" xfId="0" applyFont="1" applyBorder="1" applyAlignment="1" applyProtection="1">
      <alignment horizontal="right"/>
    </xf>
    <xf numFmtId="164" fontId="4" fillId="0" borderId="0" xfId="0" applyNumberFormat="1" applyFont="1" applyBorder="1" applyAlignment="1" applyProtection="1">
      <alignment horizontal="center"/>
    </xf>
    <xf numFmtId="14" fontId="1" fillId="0" borderId="0" xfId="0" applyNumberFormat="1" applyFont="1"/>
    <xf numFmtId="164" fontId="4" fillId="0" borderId="0" xfId="0" applyNumberFormat="1" applyFont="1" applyAlignment="1"/>
    <xf numFmtId="0" fontId="3" fillId="0" borderId="0" xfId="0" applyFont="1" applyAlignment="1" applyProtection="1"/>
    <xf numFmtId="0" fontId="4" fillId="0" borderId="0" xfId="0" applyFont="1" applyAlignment="1" applyProtection="1"/>
    <xf numFmtId="0" fontId="8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/>
    <xf numFmtId="0" fontId="8" fillId="0" borderId="0" xfId="0" applyFont="1" applyFill="1" applyAlignment="1" applyProtection="1"/>
    <xf numFmtId="0" fontId="2" fillId="0" borderId="16" xfId="0" applyFont="1" applyFill="1" applyBorder="1" applyAlignment="1" applyProtection="1"/>
    <xf numFmtId="0" fontId="1" fillId="0" borderId="15" xfId="0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1" fillId="0" borderId="8" xfId="0" applyFont="1" applyFill="1" applyBorder="1" applyAlignment="1" applyProtection="1">
      <alignment vertical="center"/>
    </xf>
    <xf numFmtId="0" fontId="2" fillId="0" borderId="15" xfId="0" applyFont="1" applyBorder="1" applyAlignment="1" applyProtection="1"/>
    <xf numFmtId="0" fontId="2" fillId="0" borderId="32" xfId="0" applyFont="1" applyBorder="1" applyAlignment="1" applyProtection="1"/>
    <xf numFmtId="0" fontId="2" fillId="0" borderId="8" xfId="0" applyFont="1" applyBorder="1" applyAlignment="1" applyProtection="1"/>
    <xf numFmtId="0" fontId="2" fillId="0" borderId="9" xfId="0" applyFont="1" applyBorder="1" applyAlignment="1" applyProtection="1"/>
    <xf numFmtId="164" fontId="1" fillId="0" borderId="7" xfId="0" applyNumberFormat="1" applyFont="1" applyFill="1" applyBorder="1" applyAlignment="1" applyProtection="1">
      <alignment vertical="center"/>
    </xf>
    <xf numFmtId="164" fontId="1" fillId="0" borderId="36" xfId="0" applyNumberFormat="1" applyFont="1" applyFill="1" applyBorder="1" applyAlignment="1" applyProtection="1">
      <alignment vertical="center"/>
    </xf>
    <xf numFmtId="0" fontId="2" fillId="0" borderId="0" xfId="0" applyFont="1" applyAlignment="1" applyProtection="1"/>
    <xf numFmtId="0" fontId="1" fillId="0" borderId="0" xfId="0" applyFont="1" applyBorder="1" applyProtection="1"/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/>
    <xf numFmtId="0" fontId="8" fillId="0" borderId="0" xfId="0" applyFont="1" applyBorder="1" applyAlignment="1" applyProtection="1">
      <alignment vertical="center"/>
    </xf>
    <xf numFmtId="167" fontId="1" fillId="0" borderId="0" xfId="0" applyNumberFormat="1" applyFont="1" applyBorder="1" applyAlignment="1" applyProtection="1">
      <alignment vertical="center"/>
    </xf>
    <xf numFmtId="165" fontId="6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165" fontId="15" fillId="0" borderId="0" xfId="0" applyNumberFormat="1" applyFont="1" applyBorder="1" applyAlignment="1" applyProtection="1">
      <alignment horizontal="center"/>
    </xf>
    <xf numFmtId="2" fontId="6" fillId="0" borderId="0" xfId="0" applyNumberFormat="1" applyFont="1" applyBorder="1" applyAlignment="1" applyProtection="1"/>
    <xf numFmtId="0" fontId="6" fillId="0" borderId="0" xfId="0" applyFont="1" applyBorder="1" applyAlignment="1" applyProtection="1"/>
    <xf numFmtId="0" fontId="0" fillId="0" borderId="0" xfId="0" applyBorder="1"/>
    <xf numFmtId="0" fontId="1" fillId="0" borderId="16" xfId="0" applyFont="1" applyBorder="1"/>
    <xf numFmtId="0" fontId="8" fillId="0" borderId="7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6" fillId="0" borderId="16" xfId="0" applyFont="1" applyBorder="1" applyAlignment="1" applyProtection="1"/>
    <xf numFmtId="0" fontId="1" fillId="0" borderId="36" xfId="0" applyFont="1" applyBorder="1"/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0" fillId="0" borderId="0" xfId="0" applyAlignment="1"/>
    <xf numFmtId="0" fontId="5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/>
    </xf>
    <xf numFmtId="165" fontId="1" fillId="0" borderId="0" xfId="0" applyNumberFormat="1" applyFont="1" applyFill="1" applyBorder="1" applyAlignment="1" applyProtection="1"/>
    <xf numFmtId="165" fontId="5" fillId="0" borderId="0" xfId="0" applyNumberFormat="1" applyFont="1" applyFill="1" applyBorder="1" applyAlignment="1" applyProtection="1">
      <alignment vertical="top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/>
    <xf numFmtId="0" fontId="8" fillId="0" borderId="0" xfId="0" applyFont="1" applyBorder="1" applyProtection="1"/>
    <xf numFmtId="0" fontId="8" fillId="0" borderId="0" xfId="0" applyFont="1" applyBorder="1" applyAlignment="1" applyProtection="1">
      <alignment horizontal="right"/>
    </xf>
    <xf numFmtId="0" fontId="8" fillId="0" borderId="1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/>
    <xf numFmtId="0" fontId="0" fillId="0" borderId="0" xfId="0" applyBorder="1" applyProtection="1"/>
    <xf numFmtId="0" fontId="22" fillId="0" borderId="0" xfId="0" applyFont="1" applyBorder="1" applyAlignment="1" applyProtection="1"/>
    <xf numFmtId="0" fontId="1" fillId="0" borderId="0" xfId="0" applyFont="1" applyBorder="1" applyAlignment="1" applyProtection="1"/>
    <xf numFmtId="166" fontId="8" fillId="0" borderId="0" xfId="0" applyNumberFormat="1" applyFont="1" applyBorder="1" applyAlignment="1" applyProtection="1"/>
    <xf numFmtId="0" fontId="15" fillId="0" borderId="0" xfId="0" applyFont="1" applyProtection="1">
      <protection locked="0"/>
    </xf>
    <xf numFmtId="0" fontId="2" fillId="0" borderId="0" xfId="0" applyFont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 vertical="center"/>
    </xf>
    <xf numFmtId="0" fontId="1" fillId="0" borderId="17" xfId="0" applyFont="1" applyBorder="1"/>
    <xf numFmtId="0" fontId="1" fillId="0" borderId="15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38" xfId="0" applyFont="1" applyBorder="1"/>
    <xf numFmtId="0" fontId="1" fillId="0" borderId="37" xfId="0" applyFont="1" applyBorder="1"/>
    <xf numFmtId="0" fontId="1" fillId="0" borderId="37" xfId="0" applyFont="1" applyBorder="1" applyAlignment="1"/>
    <xf numFmtId="0" fontId="1" fillId="0" borderId="25" xfId="0" applyFont="1" applyBorder="1"/>
    <xf numFmtId="0" fontId="1" fillId="0" borderId="28" xfId="0" applyFont="1" applyBorder="1"/>
    <xf numFmtId="0" fontId="8" fillId="0" borderId="6" xfId="0" applyFont="1" applyBorder="1" applyAlignment="1" applyProtection="1">
      <alignment vertical="center"/>
    </xf>
    <xf numFmtId="0" fontId="1" fillId="0" borderId="0" xfId="0" applyFont="1" applyAlignment="1" applyProtection="1">
      <alignment vertical="top"/>
    </xf>
    <xf numFmtId="0" fontId="1" fillId="0" borderId="0" xfId="0" applyFont="1" applyFill="1" applyBorder="1" applyAlignment="1" applyProtection="1">
      <alignment vertical="top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>
      <alignment vertical="top"/>
    </xf>
    <xf numFmtId="164" fontId="1" fillId="0" borderId="0" xfId="0" applyNumberFormat="1" applyFont="1" applyFill="1" applyBorder="1" applyAlignment="1" applyProtection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 applyProtection="1">
      <alignment horizontal="center" vertical="top"/>
    </xf>
    <xf numFmtId="0" fontId="5" fillId="0" borderId="0" xfId="0" applyFont="1" applyAlignment="1" applyProtection="1">
      <alignment vertical="center"/>
    </xf>
    <xf numFmtId="0" fontId="6" fillId="0" borderId="0" xfId="0" applyFont="1" applyBorder="1" applyAlignment="1" applyProtection="1">
      <protection locked="0"/>
    </xf>
    <xf numFmtId="0" fontId="6" fillId="0" borderId="0" xfId="0" applyFont="1" applyBorder="1" applyProtection="1">
      <protection locked="0"/>
    </xf>
    <xf numFmtId="0" fontId="28" fillId="0" borderId="0" xfId="0" applyFont="1" applyBorder="1"/>
    <xf numFmtId="0" fontId="29" fillId="0" borderId="0" xfId="0" applyFont="1" applyBorder="1" applyAlignment="1" applyProtection="1">
      <protection locked="0"/>
    </xf>
    <xf numFmtId="165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1" fillId="0" borderId="0" xfId="0" applyFont="1" applyFill="1" applyBorder="1" applyAlignment="1" applyProtection="1">
      <alignment vertical="center" textRotation="255"/>
      <protection locked="0"/>
    </xf>
    <xf numFmtId="2" fontId="6" fillId="0" borderId="0" xfId="0" applyNumberFormat="1" applyFont="1" applyBorder="1" applyAlignment="1" applyProtection="1">
      <protection locked="0"/>
    </xf>
    <xf numFmtId="0" fontId="6" fillId="0" borderId="0" xfId="0" applyFont="1" applyProtection="1"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25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vertical="center"/>
      <protection locked="0"/>
    </xf>
    <xf numFmtId="167" fontId="6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167" fontId="6" fillId="0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Alignment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8" fillId="0" borderId="0" xfId="0" applyFont="1" applyBorder="1" applyAlignment="1" applyProtection="1">
      <protection locked="0"/>
    </xf>
    <xf numFmtId="169" fontId="8" fillId="0" borderId="0" xfId="0" applyNumberFormat="1" applyFont="1" applyBorder="1" applyAlignment="1" applyProtection="1">
      <protection locked="0"/>
    </xf>
    <xf numFmtId="0" fontId="23" fillId="0" borderId="0" xfId="0" applyFont="1" applyBorder="1" applyAlignment="1" applyProtection="1">
      <alignment horizontal="center"/>
      <protection locked="0"/>
    </xf>
    <xf numFmtId="166" fontId="8" fillId="0" borderId="0" xfId="0" applyNumberFormat="1" applyFont="1" applyBorder="1" applyAlignment="1" applyProtection="1">
      <protection locked="0"/>
    </xf>
    <xf numFmtId="166" fontId="1" fillId="0" borderId="0" xfId="0" applyNumberFormat="1" applyFont="1" applyBorder="1" applyAlignment="1" applyProtection="1">
      <alignment horizontal="center"/>
      <protection locked="0"/>
    </xf>
    <xf numFmtId="170" fontId="8" fillId="0" borderId="0" xfId="0" applyNumberFormat="1" applyFont="1" applyBorder="1" applyAlignment="1" applyProtection="1">
      <protection locked="0"/>
    </xf>
    <xf numFmtId="0" fontId="22" fillId="0" borderId="0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protection locked="0"/>
    </xf>
    <xf numFmtId="166" fontId="1" fillId="0" borderId="0" xfId="0" applyNumberFormat="1" applyFont="1" applyBorder="1" applyAlignment="1" applyProtection="1">
      <protection locked="0"/>
    </xf>
    <xf numFmtId="0" fontId="23" fillId="0" borderId="0" xfId="0" applyFont="1" applyBorder="1" applyAlignment="1" applyProtection="1">
      <protection locked="0"/>
    </xf>
    <xf numFmtId="167" fontId="8" fillId="0" borderId="0" xfId="0" applyNumberFormat="1" applyFont="1" applyBorder="1" applyAlignme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</xf>
    <xf numFmtId="0" fontId="8" fillId="0" borderId="22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20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4" xfId="0" applyFont="1" applyBorder="1" applyAlignment="1" applyProtection="1">
      <alignment horizontal="center" vertical="center"/>
      <protection locked="0"/>
    </xf>
    <xf numFmtId="0" fontId="17" fillId="0" borderId="51" xfId="0" applyFont="1" applyFill="1" applyBorder="1" applyAlignment="1" applyProtection="1">
      <alignment horizontal="center" vertical="center"/>
    </xf>
    <xf numFmtId="0" fontId="17" fillId="0" borderId="13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12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/>
    </xf>
    <xf numFmtId="167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167" fontId="1" fillId="2" borderId="1" xfId="0" applyNumberFormat="1" applyFont="1" applyFill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right" vertical="center"/>
    </xf>
    <xf numFmtId="0" fontId="19" fillId="0" borderId="6" xfId="0" applyFont="1" applyBorder="1" applyAlignment="1" applyProtection="1">
      <alignment horizontal="right" vertical="center"/>
    </xf>
    <xf numFmtId="0" fontId="19" fillId="0" borderId="12" xfId="0" applyFont="1" applyBorder="1" applyAlignment="1" applyProtection="1">
      <alignment horizontal="right" vertical="center"/>
    </xf>
    <xf numFmtId="0" fontId="19" fillId="0" borderId="8" xfId="0" applyFont="1" applyBorder="1" applyAlignment="1" applyProtection="1">
      <alignment horizontal="right" vertical="center"/>
    </xf>
    <xf numFmtId="167" fontId="1" fillId="0" borderId="2" xfId="0" applyNumberFormat="1" applyFont="1" applyBorder="1" applyAlignment="1" applyProtection="1">
      <alignment horizontal="center" vertical="center"/>
      <protection locked="0"/>
    </xf>
    <xf numFmtId="167" fontId="1" fillId="0" borderId="3" xfId="0" applyNumberFormat="1" applyFont="1" applyBorder="1" applyAlignment="1" applyProtection="1">
      <alignment horizontal="center" vertical="center"/>
      <protection locked="0"/>
    </xf>
    <xf numFmtId="167" fontId="1" fillId="0" borderId="50" xfId="0" applyNumberFormat="1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</xf>
    <xf numFmtId="0" fontId="19" fillId="0" borderId="6" xfId="0" applyFont="1" applyBorder="1" applyAlignment="1" applyProtection="1">
      <alignment horizontal="center" vertical="center"/>
    </xf>
    <xf numFmtId="0" fontId="19" fillId="0" borderId="12" xfId="0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2" fontId="1" fillId="0" borderId="50" xfId="0" applyNumberFormat="1" applyFont="1" applyBorder="1" applyAlignment="1" applyProtection="1">
      <alignment horizontal="center" vertical="center"/>
      <protection locked="0"/>
    </xf>
    <xf numFmtId="2" fontId="1" fillId="0" borderId="5" xfId="0" applyNumberFormat="1" applyFont="1" applyBorder="1" applyAlignment="1" applyProtection="1">
      <alignment horizontal="center" vertical="center"/>
      <protection locked="0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24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5" fillId="0" borderId="6" xfId="0" quotePrefix="1" applyFont="1" applyFill="1" applyBorder="1" applyAlignment="1" applyProtection="1">
      <alignment horizontal="center" vertical="center"/>
    </xf>
    <xf numFmtId="0" fontId="5" fillId="0" borderId="7" xfId="0" quotePrefix="1" applyFont="1" applyFill="1" applyBorder="1" applyAlignment="1" applyProtection="1">
      <alignment horizontal="center" vertical="center"/>
    </xf>
    <xf numFmtId="0" fontId="5" fillId="0" borderId="8" xfId="0" quotePrefix="1" applyFont="1" applyFill="1" applyBorder="1" applyAlignment="1" applyProtection="1">
      <alignment horizontal="center" vertical="center"/>
    </xf>
    <xf numFmtId="0" fontId="5" fillId="0" borderId="9" xfId="0" quotePrefix="1" applyFont="1" applyFill="1" applyBorder="1" applyAlignment="1" applyProtection="1">
      <alignment horizontal="center" vertical="center"/>
    </xf>
    <xf numFmtId="0" fontId="5" fillId="0" borderId="6" xfId="0" quotePrefix="1" applyFont="1" applyBorder="1" applyAlignment="1" applyProtection="1">
      <alignment horizontal="center" vertical="center"/>
    </xf>
    <xf numFmtId="0" fontId="5" fillId="0" borderId="7" xfId="0" quotePrefix="1" applyFont="1" applyBorder="1" applyAlignment="1" applyProtection="1">
      <alignment horizontal="center" vertical="center"/>
    </xf>
    <xf numFmtId="0" fontId="5" fillId="0" borderId="16" xfId="0" quotePrefix="1" applyFont="1" applyBorder="1" applyAlignment="1" applyProtection="1">
      <alignment horizontal="center" vertical="center"/>
    </xf>
    <xf numFmtId="0" fontId="5" fillId="0" borderId="36" xfId="0" quotePrefix="1" applyFont="1" applyBorder="1" applyAlignment="1" applyProtection="1">
      <alignment horizontal="center" vertical="center"/>
    </xf>
    <xf numFmtId="167" fontId="1" fillId="0" borderId="41" xfId="0" applyNumberFormat="1" applyFont="1" applyFill="1" applyBorder="1" applyAlignment="1" applyProtection="1">
      <alignment horizontal="center" vertical="center"/>
      <protection locked="0"/>
    </xf>
    <xf numFmtId="167" fontId="1" fillId="2" borderId="2" xfId="0" applyNumberFormat="1" applyFont="1" applyFill="1" applyBorder="1" applyAlignment="1" applyProtection="1">
      <alignment horizontal="center" vertical="center"/>
    </xf>
    <xf numFmtId="167" fontId="1" fillId="2" borderId="41" xfId="0" applyNumberFormat="1" applyFont="1" applyFill="1" applyBorder="1" applyAlignment="1" applyProtection="1">
      <alignment horizontal="center" vertical="center"/>
    </xf>
    <xf numFmtId="167" fontId="1" fillId="2" borderId="43" xfId="0" applyNumberFormat="1" applyFont="1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28" xfId="0" applyFill="1" applyBorder="1" applyAlignment="1" applyProtection="1">
      <alignment horizontal="center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165" fontId="1" fillId="0" borderId="3" xfId="0" applyNumberFormat="1" applyFont="1" applyBorder="1" applyAlignment="1" applyProtection="1">
      <alignment horizontal="center" vertical="center"/>
      <protection locked="0"/>
    </xf>
    <xf numFmtId="165" fontId="1" fillId="0" borderId="4" xfId="0" applyNumberFormat="1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167" fontId="1" fillId="0" borderId="1" xfId="0" applyNumberFormat="1" applyFont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165" fontId="1" fillId="0" borderId="1" xfId="0" applyNumberFormat="1" applyFont="1" applyFill="1" applyBorder="1" applyAlignment="1" applyProtection="1">
      <alignment horizontal="center" vertical="center"/>
      <protection locked="0"/>
    </xf>
    <xf numFmtId="165" fontId="1" fillId="0" borderId="40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40" xfId="0" applyFont="1" applyBorder="1" applyAlignment="1" applyProtection="1">
      <alignment horizontal="center" vertical="center"/>
      <protection locked="0"/>
    </xf>
    <xf numFmtId="167" fontId="1" fillId="0" borderId="6" xfId="0" applyNumberFormat="1" applyFont="1" applyBorder="1" applyAlignment="1" applyProtection="1">
      <alignment horizontal="center" vertical="center"/>
    </xf>
    <xf numFmtId="167" fontId="1" fillId="0" borderId="7" xfId="0" applyNumberFormat="1" applyFont="1" applyBorder="1" applyAlignment="1" applyProtection="1">
      <alignment horizontal="center" vertical="center"/>
    </xf>
    <xf numFmtId="167" fontId="1" fillId="0" borderId="8" xfId="0" applyNumberFormat="1" applyFont="1" applyBorder="1" applyAlignment="1" applyProtection="1">
      <alignment horizontal="center" vertical="center"/>
    </xf>
    <xf numFmtId="167" fontId="1" fillId="0" borderId="9" xfId="0" applyNumberFormat="1" applyFont="1" applyBorder="1" applyAlignment="1" applyProtection="1">
      <alignment horizontal="center" vertical="center"/>
    </xf>
    <xf numFmtId="167" fontId="1" fillId="0" borderId="40" xfId="0" applyNumberFormat="1" applyFont="1" applyFill="1" applyBorder="1" applyAlignment="1" applyProtection="1">
      <alignment horizontal="center" vertical="center"/>
      <protection locked="0"/>
    </xf>
    <xf numFmtId="2" fontId="1" fillId="0" borderId="7" xfId="0" applyNumberFormat="1" applyFont="1" applyBorder="1" applyAlignment="1" applyProtection="1">
      <alignment horizontal="center" vertical="center"/>
      <protection locked="0"/>
    </xf>
    <xf numFmtId="2" fontId="1" fillId="0" borderId="12" xfId="0" applyNumberFormat="1" applyFont="1" applyBorder="1" applyAlignment="1" applyProtection="1">
      <alignment horizontal="center" vertical="center"/>
      <protection locked="0"/>
    </xf>
    <xf numFmtId="2" fontId="1" fillId="0" borderId="8" xfId="0" applyNumberFormat="1" applyFont="1" applyBorder="1" applyAlignment="1" applyProtection="1">
      <alignment horizontal="center" vertical="center"/>
      <protection locked="0"/>
    </xf>
    <xf numFmtId="2" fontId="1" fillId="0" borderId="9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</xf>
    <xf numFmtId="0" fontId="5" fillId="0" borderId="3" xfId="0" applyFont="1" applyBorder="1" applyAlignment="1" applyProtection="1">
      <alignment horizontal="right" vertical="center"/>
    </xf>
    <xf numFmtId="0" fontId="5" fillId="0" borderId="4" xfId="0" applyFont="1" applyBorder="1" applyAlignment="1" applyProtection="1">
      <alignment horizontal="right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left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/>
    </xf>
    <xf numFmtId="0" fontId="10" fillId="0" borderId="47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0" fontId="10" fillId="0" borderId="40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0" fillId="0" borderId="45" xfId="0" applyFont="1" applyBorder="1" applyAlignment="1" applyProtection="1">
      <alignment horizontal="center"/>
    </xf>
    <xf numFmtId="0" fontId="1" fillId="0" borderId="45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2" fontId="1" fillId="0" borderId="3" xfId="0" quotePrefix="1" applyNumberFormat="1" applyFont="1" applyFill="1" applyBorder="1" applyAlignment="1" applyProtection="1">
      <alignment horizontal="center" vertical="center"/>
      <protection locked="0"/>
    </xf>
    <xf numFmtId="2" fontId="1" fillId="0" borderId="3" xfId="0" applyNumberFormat="1" applyFont="1" applyFill="1" applyBorder="1" applyAlignment="1" applyProtection="1">
      <alignment horizontal="center" vertical="center"/>
      <protection locked="0"/>
    </xf>
    <xf numFmtId="2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7" fontId="1" fillId="0" borderId="5" xfId="0" applyNumberFormat="1" applyFont="1" applyBorder="1" applyAlignment="1" applyProtection="1">
      <alignment horizontal="center" vertical="center"/>
    </xf>
    <xf numFmtId="167" fontId="1" fillId="0" borderId="27" xfId="0" applyNumberFormat="1" applyFont="1" applyBorder="1" applyAlignment="1" applyProtection="1">
      <alignment horizontal="center" vertical="center"/>
    </xf>
    <xf numFmtId="167" fontId="1" fillId="0" borderId="16" xfId="0" applyNumberFormat="1" applyFont="1" applyBorder="1" applyAlignment="1" applyProtection="1">
      <alignment horizontal="center" vertical="center"/>
    </xf>
    <xf numFmtId="167" fontId="1" fillId="0" borderId="36" xfId="0" applyNumberFormat="1" applyFont="1" applyBorder="1" applyAlignment="1" applyProtection="1">
      <alignment horizontal="center" vertical="center"/>
    </xf>
    <xf numFmtId="167" fontId="1" fillId="0" borderId="13" xfId="0" applyNumberFormat="1" applyFont="1" applyBorder="1" applyAlignment="1" applyProtection="1">
      <alignment horizontal="center" vertical="center"/>
      <protection locked="0"/>
    </xf>
    <xf numFmtId="167" fontId="1" fillId="0" borderId="39" xfId="0" applyNumberFormat="1" applyFont="1" applyBorder="1" applyAlignment="1" applyProtection="1">
      <alignment horizontal="center" vertical="center"/>
      <protection locked="0"/>
    </xf>
    <xf numFmtId="167" fontId="1" fillId="0" borderId="40" xfId="0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3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" fillId="0" borderId="35" xfId="0" applyFont="1" applyFill="1" applyBorder="1" applyAlignment="1" applyProtection="1">
      <alignment horizontal="center" vertical="center"/>
    </xf>
    <xf numFmtId="164" fontId="1" fillId="0" borderId="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16" xfId="0" applyNumberFormat="1" applyFont="1" applyFill="1" applyBorder="1" applyAlignment="1" applyProtection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2" fillId="0" borderId="0" xfId="0" applyFont="1" applyBorder="1" applyAlignment="1" applyProtection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24" xfId="0" quotePrefix="1" applyFont="1" applyBorder="1" applyAlignment="1">
      <alignment horizontal="center" vertical="center"/>
    </xf>
    <xf numFmtId="0" fontId="8" fillId="0" borderId="27" xfId="0" quotePrefix="1" applyFont="1" applyBorder="1" applyAlignment="1">
      <alignment horizontal="center" vertical="center"/>
    </xf>
    <xf numFmtId="0" fontId="8" fillId="0" borderId="16" xfId="0" quotePrefix="1" applyFont="1" applyBorder="1" applyAlignment="1">
      <alignment horizontal="center" vertical="center"/>
    </xf>
    <xf numFmtId="0" fontId="8" fillId="0" borderId="28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64" fontId="1" fillId="0" borderId="24" xfId="0" applyNumberFormat="1" applyFont="1" applyFill="1" applyBorder="1" applyAlignment="1" applyProtection="1">
      <alignment horizontal="center" vertical="center"/>
    </xf>
    <xf numFmtId="164" fontId="1" fillId="0" borderId="8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 vertical="center"/>
    </xf>
    <xf numFmtId="0" fontId="8" fillId="0" borderId="30" xfId="0" applyFont="1" applyBorder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8" fillId="0" borderId="31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1" fontId="1" fillId="0" borderId="18" xfId="0" applyNumberFormat="1" applyFont="1" applyBorder="1" applyAlignment="1" applyProtection="1">
      <alignment horizontal="center" vertical="center"/>
      <protection locked="0"/>
    </xf>
    <xf numFmtId="1" fontId="1" fillId="0" borderId="15" xfId="0" applyNumberFormat="1" applyFont="1" applyBorder="1" applyAlignment="1" applyProtection="1">
      <alignment horizontal="center" vertical="center"/>
      <protection locked="0"/>
    </xf>
    <xf numFmtId="1" fontId="1" fillId="0" borderId="32" xfId="0" applyNumberFormat="1" applyFont="1" applyBorder="1" applyAlignment="1" applyProtection="1">
      <alignment horizontal="center" vertical="center"/>
      <protection locked="0"/>
    </xf>
    <xf numFmtId="1" fontId="1" fillId="0" borderId="12" xfId="0" applyNumberFormat="1" applyFont="1" applyBorder="1" applyAlignment="1" applyProtection="1">
      <alignment horizontal="center" vertical="center"/>
      <protection locked="0"/>
    </xf>
    <xf numFmtId="1" fontId="1" fillId="0" borderId="8" xfId="0" applyNumberFormat="1" applyFont="1" applyBorder="1" applyAlignment="1" applyProtection="1">
      <alignment horizontal="center" vertical="center"/>
      <protection locked="0"/>
    </xf>
    <xf numFmtId="1" fontId="1" fillId="0" borderId="9" xfId="0" applyNumberFormat="1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</xf>
    <xf numFmtId="0" fontId="8" fillId="2" borderId="17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24" xfId="0" applyNumberFormat="1" applyFont="1" applyFill="1" applyBorder="1" applyAlignment="1" applyProtection="1">
      <alignment horizontal="center" vertical="center"/>
      <protection locked="0"/>
    </xf>
    <xf numFmtId="164" fontId="1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21" xfId="0" applyNumberFormat="1" applyFont="1" applyFill="1" applyBorder="1" applyAlignment="1" applyProtection="1">
      <alignment horizontal="center" vertical="center"/>
      <protection locked="0"/>
    </xf>
    <xf numFmtId="165" fontId="1" fillId="2" borderId="5" xfId="0" quotePrefix="1" applyNumberFormat="1" applyFont="1" applyFill="1" applyBorder="1" applyAlignment="1" applyProtection="1">
      <alignment horizontal="center" vertical="center"/>
    </xf>
    <xf numFmtId="165" fontId="1" fillId="2" borderId="6" xfId="0" applyNumberFormat="1" applyFont="1" applyFill="1" applyBorder="1" applyAlignment="1" applyProtection="1">
      <alignment horizontal="center" vertical="center"/>
    </xf>
    <xf numFmtId="165" fontId="1" fillId="2" borderId="7" xfId="0" applyNumberFormat="1" applyFont="1" applyFill="1" applyBorder="1" applyAlignment="1" applyProtection="1">
      <alignment horizontal="center" vertical="center"/>
    </xf>
    <xf numFmtId="165" fontId="1" fillId="2" borderId="12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65" fontId="1" fillId="2" borderId="9" xfId="0" applyNumberFormat="1" applyFont="1" applyFill="1" applyBorder="1" applyAlignment="1" applyProtection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37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2" borderId="1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7" fontId="1" fillId="0" borderId="6" xfId="0" applyNumberFormat="1" applyFont="1" applyFill="1" applyBorder="1" applyAlignment="1" applyProtection="1">
      <alignment horizontal="left" vertical="center"/>
      <protection locked="0"/>
    </xf>
    <xf numFmtId="167" fontId="1" fillId="0" borderId="24" xfId="0" applyNumberFormat="1" applyFont="1" applyFill="1" applyBorder="1" applyAlignment="1" applyProtection="1">
      <alignment horizontal="left" vertical="center"/>
      <protection locked="0"/>
    </xf>
    <xf numFmtId="167" fontId="1" fillId="0" borderId="16" xfId="0" applyNumberFormat="1" applyFont="1" applyFill="1" applyBorder="1" applyAlignment="1" applyProtection="1">
      <alignment horizontal="left" vertical="center"/>
      <protection locked="0"/>
    </xf>
    <xf numFmtId="167" fontId="1" fillId="0" borderId="28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left" vertical="center"/>
    </xf>
    <xf numFmtId="0" fontId="1" fillId="0" borderId="29" xfId="0" applyFont="1" applyBorder="1" applyAlignment="1" applyProtection="1">
      <alignment horizontal="center" vertical="center"/>
    </xf>
    <xf numFmtId="0" fontId="1" fillId="0" borderId="30" xfId="0" applyFont="1" applyBorder="1" applyAlignment="1" applyProtection="1">
      <alignment horizontal="center" vertical="center"/>
    </xf>
    <xf numFmtId="0" fontId="1" fillId="0" borderId="33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vertical="center"/>
    </xf>
    <xf numFmtId="0" fontId="1" fillId="0" borderId="30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2" fontId="1" fillId="0" borderId="5" xfId="0" applyNumberFormat="1" applyFont="1" applyFill="1" applyBorder="1" applyAlignment="1" applyProtection="1">
      <alignment horizontal="center" vertical="center"/>
      <protection locked="0"/>
    </xf>
    <xf numFmtId="2" fontId="1" fillId="0" borderId="6" xfId="0" applyNumberFormat="1" applyFont="1" applyFill="1" applyBorder="1" applyAlignment="1" applyProtection="1">
      <alignment horizontal="center" vertical="center"/>
      <protection locked="0"/>
    </xf>
    <xf numFmtId="2" fontId="1" fillId="0" borderId="7" xfId="0" applyNumberFormat="1" applyFont="1" applyFill="1" applyBorder="1" applyAlignment="1" applyProtection="1">
      <alignment horizontal="center" vertical="center"/>
      <protection locked="0"/>
    </xf>
    <xf numFmtId="2" fontId="1" fillId="0" borderId="12" xfId="0" applyNumberFormat="1" applyFont="1" applyFill="1" applyBorder="1" applyAlignment="1" applyProtection="1">
      <alignment horizontal="center" vertical="center"/>
      <protection locked="0"/>
    </xf>
    <xf numFmtId="2" fontId="1" fillId="0" borderId="8" xfId="0" applyNumberFormat="1" applyFont="1" applyFill="1" applyBorder="1" applyAlignment="1" applyProtection="1">
      <alignment horizontal="center" vertical="center"/>
      <protection locked="0"/>
    </xf>
    <xf numFmtId="2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14" fontId="1" fillId="0" borderId="5" xfId="0" applyNumberFormat="1" applyFont="1" applyFill="1" applyBorder="1" applyAlignment="1" applyProtection="1">
      <alignment horizontal="center" vertical="center"/>
    </xf>
    <xf numFmtId="14" fontId="1" fillId="0" borderId="6" xfId="0" applyNumberFormat="1" applyFont="1" applyFill="1" applyBorder="1" applyAlignment="1" applyProtection="1">
      <alignment horizontal="center" vertical="center"/>
    </xf>
    <xf numFmtId="14" fontId="1" fillId="0" borderId="27" xfId="0" applyNumberFormat="1" applyFont="1" applyFill="1" applyBorder="1" applyAlignment="1" applyProtection="1">
      <alignment horizontal="center" vertical="center"/>
    </xf>
    <xf numFmtId="14" fontId="1" fillId="0" borderId="16" xfId="0" applyNumberFormat="1" applyFont="1" applyFill="1" applyBorder="1" applyAlignment="1" applyProtection="1">
      <alignment horizontal="center" vertical="center"/>
    </xf>
    <xf numFmtId="2" fontId="1" fillId="0" borderId="5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/>
    </xf>
    <xf numFmtId="0" fontId="5" fillId="0" borderId="16" xfId="0" applyFont="1" applyFill="1" applyBorder="1" applyAlignment="1" applyProtection="1">
      <alignment horizontal="left" vertical="center"/>
    </xf>
    <xf numFmtId="0" fontId="1" fillId="0" borderId="17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21" xfId="0" applyFont="1" applyFill="1" applyBorder="1" applyAlignment="1" applyProtection="1">
      <alignment horizontal="center" vertical="center"/>
      <protection locked="0"/>
    </xf>
    <xf numFmtId="164" fontId="1" fillId="0" borderId="6" xfId="0" quotePrefix="1" applyNumberFormat="1" applyFont="1" applyFill="1" applyBorder="1" applyAlignment="1" applyProtection="1">
      <alignment horizontal="center" vertical="center"/>
      <protection locked="0"/>
    </xf>
    <xf numFmtId="164" fontId="1" fillId="0" borderId="23" xfId="0" applyNumberFormat="1" applyFont="1" applyFill="1" applyBorder="1" applyAlignment="1" applyProtection="1">
      <alignment horizontal="center" vertical="center"/>
    </xf>
    <xf numFmtId="164" fontId="1" fillId="0" borderId="26" xfId="0" applyNumberFormat="1" applyFont="1" applyFill="1" applyBorder="1" applyAlignment="1" applyProtection="1">
      <alignment horizontal="center" vertical="center"/>
    </xf>
    <xf numFmtId="164" fontId="1" fillId="0" borderId="28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27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right" vertical="center"/>
    </xf>
    <xf numFmtId="0" fontId="1" fillId="0" borderId="16" xfId="0" applyFont="1" applyFill="1" applyBorder="1" applyAlignment="1" applyProtection="1">
      <alignment horizontal="right" vertical="center"/>
    </xf>
    <xf numFmtId="0" fontId="1" fillId="0" borderId="22" xfId="0" applyFont="1" applyFill="1" applyBorder="1" applyAlignment="1" applyProtection="1">
      <alignment horizontal="center" vertical="center"/>
    </xf>
    <xf numFmtId="0" fontId="1" fillId="0" borderId="25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right"/>
    </xf>
    <xf numFmtId="0" fontId="3" fillId="0" borderId="8" xfId="0" applyFont="1" applyBorder="1" applyAlignment="1" applyProtection="1">
      <alignment horizontal="center"/>
    </xf>
    <xf numFmtId="0" fontId="24" fillId="0" borderId="0" xfId="0" applyFont="1" applyFill="1" applyAlignment="1" applyProtection="1">
      <alignment horizontal="right"/>
    </xf>
    <xf numFmtId="164" fontId="1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</xf>
    <xf numFmtId="168" fontId="1" fillId="0" borderId="0" xfId="0" applyNumberFormat="1" applyFont="1" applyFill="1" applyBorder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 vertical="top"/>
    </xf>
    <xf numFmtId="164" fontId="5" fillId="0" borderId="0" xfId="0" applyNumberFormat="1" applyFont="1" applyAlignment="1" applyProtection="1">
      <alignment horizontal="center"/>
    </xf>
    <xf numFmtId="0" fontId="1" fillId="0" borderId="0" xfId="0" applyFont="1" applyFill="1" applyAlignment="1" applyProtection="1">
      <alignment horizontal="right"/>
    </xf>
    <xf numFmtId="164" fontId="3" fillId="0" borderId="8" xfId="0" applyNumberFormat="1" applyFont="1" applyBorder="1" applyAlignment="1" applyProtection="1">
      <alignment horizontal="center"/>
    </xf>
    <xf numFmtId="0" fontId="25" fillId="0" borderId="12" xfId="0" applyFont="1" applyBorder="1" applyAlignment="1" applyProtection="1">
      <alignment horizontal="center" vertical="center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9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</xf>
    <xf numFmtId="14" fontId="25" fillId="0" borderId="3" xfId="0" applyNumberFormat="1" applyFont="1" applyBorder="1" applyAlignment="1" applyProtection="1">
      <alignment horizontal="center" vertical="center"/>
      <protection locked="0"/>
    </xf>
    <xf numFmtId="14" fontId="25" fillId="0" borderId="4" xfId="0" applyNumberFormat="1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/>
    </xf>
    <xf numFmtId="14" fontId="5" fillId="3" borderId="0" xfId="0" applyNumberFormat="1" applyFont="1" applyFill="1" applyAlignment="1" applyProtection="1">
      <alignment horizontal="center" vertical="top"/>
    </xf>
    <xf numFmtId="0" fontId="1" fillId="0" borderId="6" xfId="0" quotePrefix="1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" fillId="0" borderId="16" xfId="0" applyFont="1" applyFill="1" applyBorder="1" applyAlignment="1" applyProtection="1">
      <alignment horizontal="center"/>
      <protection locked="0"/>
    </xf>
    <xf numFmtId="0" fontId="1" fillId="0" borderId="48" xfId="0" applyFont="1" applyBorder="1" applyAlignment="1" applyProtection="1">
      <alignment horizontal="center" vertical="center"/>
    </xf>
    <xf numFmtId="0" fontId="1" fillId="0" borderId="4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49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/>
    </xf>
    <xf numFmtId="0" fontId="8" fillId="0" borderId="0" xfId="0" applyFont="1" applyAlignment="1" applyProtection="1">
      <alignment horizontal="center" vertical="center"/>
    </xf>
    <xf numFmtId="0" fontId="5" fillId="0" borderId="16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2" fontId="1" fillId="0" borderId="6" xfId="0" applyNumberFormat="1" applyFont="1" applyFill="1" applyBorder="1" applyAlignment="1" applyProtection="1">
      <alignment horizontal="center"/>
      <protection locked="0"/>
    </xf>
    <xf numFmtId="2" fontId="1" fillId="0" borderId="16" xfId="0" applyNumberFormat="1" applyFont="1" applyFill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1" fontId="1" fillId="0" borderId="2" xfId="0" applyNumberFormat="1" applyFont="1" applyBorder="1" applyAlignment="1" applyProtection="1">
      <alignment horizontal="center" vertical="center"/>
      <protection locked="0"/>
    </xf>
    <xf numFmtId="1" fontId="1" fillId="0" borderId="3" xfId="0" applyNumberFormat="1" applyFont="1" applyBorder="1" applyAlignment="1" applyProtection="1">
      <alignment horizontal="center" vertical="center"/>
      <protection locked="0"/>
    </xf>
    <xf numFmtId="1" fontId="1" fillId="0" borderId="4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quotePrefix="1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0" fillId="0" borderId="2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1" xfId="0" applyFont="1" applyBorder="1" applyAlignment="1">
      <alignment horizontal="center"/>
    </xf>
  </cellXfs>
  <cellStyles count="1">
    <cellStyle name="Normal" xfId="0" builtinId="0"/>
  </cellStyles>
  <dxfs count="17">
    <dxf>
      <fill>
        <gradientFill type="path" left="0.5" right="0.5" top="0.5" bottom="0.5">
          <stop position="0">
            <color theme="0"/>
          </stop>
          <stop position="1">
            <color rgb="FFFFCCCC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CCC"/>
          </stop>
        </gradientFill>
      </fill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CCC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CCC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CCC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CCC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CCC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CCC"/>
          </stop>
        </gradientFill>
      </fill>
    </dxf>
    <dxf>
      <font>
        <color rgb="FFFF0000"/>
      </font>
    </dxf>
  </dxfs>
  <tableStyles count="0" defaultTableStyle="TableStyleMedium9" defaultPivotStyle="PivotStyleLight16"/>
  <colors>
    <mruColors>
      <color rgb="FFFFCCCC"/>
      <color rgb="FFFF9999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F122"/>
  <sheetViews>
    <sheetView showGridLines="0" tabSelected="1" view="pageLayout" zoomScaleNormal="100" workbookViewId="0">
      <selection activeCell="AE11" sqref="AE11:AG11"/>
    </sheetView>
  </sheetViews>
  <sheetFormatPr defaultColWidth="2.42578125" defaultRowHeight="14.25" x14ac:dyDescent="0.2"/>
  <cols>
    <col min="1" max="14" width="2.42578125" style="1"/>
    <col min="15" max="15" width="2.42578125" style="1" customWidth="1"/>
    <col min="16" max="39" width="2.42578125" style="1"/>
    <col min="40" max="40" width="2.42578125" style="1" customWidth="1"/>
    <col min="41" max="16384" width="2.42578125" style="1"/>
  </cols>
  <sheetData>
    <row r="1" spans="1:552" customFormat="1" ht="10.7" customHeight="1" x14ac:dyDescent="0.25">
      <c r="A1" s="445" t="s">
        <v>124</v>
      </c>
      <c r="B1" s="445"/>
      <c r="C1" s="445"/>
      <c r="E1" s="6"/>
      <c r="F1" s="6"/>
      <c r="G1" s="6"/>
      <c r="H1" s="152" t="s">
        <v>0</v>
      </c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22"/>
      <c r="AK1" s="229" t="s">
        <v>1</v>
      </c>
      <c r="AL1" s="154"/>
      <c r="AM1" s="154"/>
      <c r="AN1" s="154"/>
      <c r="AO1" s="154"/>
      <c r="AP1" s="205"/>
    </row>
    <row r="2" spans="1:552" customFormat="1" ht="10.7" customHeight="1" x14ac:dyDescent="0.25">
      <c r="A2" s="458">
        <v>41883</v>
      </c>
      <c r="B2" s="445"/>
      <c r="C2" s="445"/>
      <c r="E2" s="6"/>
      <c r="F2" s="6"/>
      <c r="G2" s="6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22"/>
      <c r="AK2" s="455"/>
      <c r="AL2" s="456"/>
      <c r="AM2" s="456"/>
      <c r="AN2" s="456"/>
      <c r="AO2" s="456"/>
      <c r="AP2" s="457"/>
    </row>
    <row r="3" spans="1:552" customFormat="1" ht="15.75" customHeight="1" x14ac:dyDescent="0.35">
      <c r="A3" s="446"/>
      <c r="B3" s="446"/>
      <c r="C3" s="446"/>
      <c r="D3" s="30"/>
      <c r="E3" s="6"/>
      <c r="F3" s="6"/>
      <c r="G3" s="6"/>
      <c r="H3" s="152" t="s">
        <v>121</v>
      </c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6"/>
      <c r="AK3" s="449"/>
      <c r="AL3" s="450"/>
      <c r="AM3" s="450"/>
      <c r="AN3" s="450"/>
      <c r="AO3" s="450"/>
      <c r="AP3" s="451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552" s="76" customFormat="1" ht="16.5" customHeight="1" thickBot="1" x14ac:dyDescent="0.3">
      <c r="A4" s="7"/>
      <c r="B4" s="7"/>
      <c r="C4" s="7"/>
      <c r="D4" s="7"/>
      <c r="E4" s="7"/>
      <c r="F4" s="7"/>
      <c r="G4" s="7"/>
      <c r="H4" s="152" t="s">
        <v>77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7"/>
      <c r="AK4" s="452" t="s">
        <v>110</v>
      </c>
      <c r="AL4" s="240"/>
      <c r="AM4" s="453"/>
      <c r="AN4" s="453"/>
      <c r="AO4" s="453"/>
      <c r="AP4" s="454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</row>
    <row r="5" spans="1:552" s="34" customFormat="1" ht="9.9499999999999993" customHeight="1" thickTop="1" thickBot="1" x14ac:dyDescent="0.3">
      <c r="A5" s="23"/>
      <c r="B5" s="23"/>
      <c r="C5" s="23"/>
      <c r="D5" s="23"/>
      <c r="E5" s="23"/>
      <c r="F5" s="23"/>
      <c r="G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0"/>
      <c r="AK5" s="20"/>
      <c r="AL5" s="20"/>
      <c r="AM5" s="20"/>
      <c r="AN5" s="20"/>
      <c r="AO5" s="20"/>
      <c r="AP5" s="20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</row>
    <row r="6" spans="1:552" s="35" customFormat="1" ht="7.35" customHeight="1" x14ac:dyDescent="0.25">
      <c r="A6" s="22"/>
      <c r="B6" s="22"/>
      <c r="C6" s="22"/>
      <c r="D6" s="22"/>
      <c r="E6" s="22"/>
      <c r="F6" s="22"/>
      <c r="G6" s="22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7"/>
      <c r="AK6" s="7"/>
      <c r="AL6" s="7"/>
      <c r="AM6" s="7"/>
      <c r="AN6" s="7"/>
      <c r="AO6" s="7"/>
      <c r="AP6" s="7"/>
    </row>
    <row r="7" spans="1:552" s="2" customFormat="1" ht="20.85" customHeight="1" x14ac:dyDescent="0.2">
      <c r="A7" s="447" t="s">
        <v>2</v>
      </c>
      <c r="B7" s="447"/>
      <c r="C7" s="447"/>
      <c r="D7" s="447"/>
      <c r="E7" s="438" t="s">
        <v>126</v>
      </c>
      <c r="F7" s="438"/>
      <c r="G7" s="438"/>
      <c r="H7" s="438"/>
      <c r="I7" s="438"/>
      <c r="J7" s="438"/>
      <c r="K7" s="438"/>
      <c r="L7" s="438"/>
      <c r="M7" s="438"/>
      <c r="N7" s="438"/>
      <c r="O7" s="36"/>
      <c r="P7" s="36"/>
      <c r="Q7" s="7"/>
      <c r="R7" s="437" t="s">
        <v>3</v>
      </c>
      <c r="S7" s="437"/>
      <c r="T7" s="437"/>
      <c r="U7" s="437"/>
      <c r="V7" s="95"/>
      <c r="W7" s="438" t="s">
        <v>127</v>
      </c>
      <c r="X7" s="438"/>
      <c r="Y7" s="438"/>
      <c r="Z7" s="438"/>
      <c r="AA7" s="438"/>
      <c r="AB7" s="7"/>
      <c r="AC7" s="7"/>
      <c r="AD7" s="22"/>
      <c r="AE7" s="22"/>
      <c r="AF7" s="176" t="s">
        <v>108</v>
      </c>
      <c r="AG7" s="176"/>
      <c r="AH7" s="176"/>
      <c r="AI7" s="176"/>
      <c r="AJ7" s="176"/>
      <c r="AK7" s="448">
        <f>IF(WEEKDAY(L11)=1,L11,IF(WEEKDAY(L11)=2,L11-1,IF(WEEKDAY(L11)=3,L11-2,IF(WEEKDAY(L11)=4,L11-3,IF(WEEKDAY(L11)=5,L11-4,IF(WEEKDAY(L11)=6,L11-5,IF(ISBLANK(L11)," ",L11-6)))))))</f>
        <v>43828</v>
      </c>
      <c r="AL7" s="448"/>
      <c r="AM7" s="448"/>
      <c r="AN7" s="448"/>
      <c r="AO7" s="448"/>
      <c r="AP7" s="448"/>
    </row>
    <row r="8" spans="1:552" s="2" customFormat="1" ht="8.85" customHeight="1" x14ac:dyDescent="0.25">
      <c r="A8" s="32"/>
      <c r="B8" s="32"/>
      <c r="C8" s="32"/>
      <c r="D8" s="32"/>
      <c r="E8" s="3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6"/>
      <c r="R8" s="96"/>
      <c r="S8" s="96"/>
      <c r="T8" s="96"/>
      <c r="U8" s="96"/>
      <c r="V8" s="10"/>
      <c r="W8" s="10"/>
      <c r="X8" s="10"/>
      <c r="Y8" s="10"/>
      <c r="Z8" s="10"/>
      <c r="AA8" s="10"/>
      <c r="AB8" s="11"/>
      <c r="AC8" s="33"/>
      <c r="AD8" s="33"/>
      <c r="AE8" s="33"/>
      <c r="AF8" s="33"/>
      <c r="AG8" s="33"/>
      <c r="AH8" s="33"/>
      <c r="AI8" s="37"/>
      <c r="AJ8" s="38"/>
      <c r="AK8" s="38"/>
      <c r="AL8" s="38"/>
      <c r="AM8" s="38"/>
      <c r="AN8" s="38"/>
      <c r="AO8" s="38"/>
      <c r="AP8" s="12"/>
      <c r="AU8" s="39"/>
    </row>
    <row r="9" spans="1:552" s="2" customFormat="1" ht="20.100000000000001" customHeight="1" x14ac:dyDescent="0.2">
      <c r="A9" s="437" t="s">
        <v>4</v>
      </c>
      <c r="B9" s="437"/>
      <c r="C9" s="437"/>
      <c r="D9" s="437"/>
      <c r="E9" s="438" t="s">
        <v>128</v>
      </c>
      <c r="F9" s="438"/>
      <c r="G9" s="438"/>
      <c r="H9" s="438"/>
      <c r="I9" s="438"/>
      <c r="J9" s="438"/>
      <c r="K9" s="438"/>
      <c r="L9" s="438"/>
      <c r="M9" s="438"/>
      <c r="N9" s="438"/>
      <c r="O9" s="8"/>
      <c r="P9" s="36"/>
      <c r="Q9" s="437" t="s">
        <v>5</v>
      </c>
      <c r="R9" s="437"/>
      <c r="S9" s="437"/>
      <c r="T9" s="437"/>
      <c r="U9" s="437"/>
      <c r="V9" s="437"/>
      <c r="W9" s="438" t="s">
        <v>128</v>
      </c>
      <c r="X9" s="438"/>
      <c r="Y9" s="438"/>
      <c r="Z9" s="438"/>
      <c r="AA9" s="438"/>
      <c r="AB9" s="438"/>
      <c r="AC9" s="438"/>
      <c r="AD9" s="439" t="s">
        <v>53</v>
      </c>
      <c r="AE9" s="439"/>
      <c r="AF9" s="439"/>
      <c r="AG9" s="439"/>
      <c r="AH9" s="439"/>
      <c r="AI9" s="439"/>
      <c r="AJ9" s="439"/>
      <c r="AK9" s="440" t="str">
        <f>IF(WEEKDAY(L11)=1,"Sunday",IF(WEEKDAY(L11)=2,"Monday",IF(WEEKDAY(L11)=3,"Tuesday",IF(WEEKDAY(L11)=4,"Wednesday",IF(WEEKDAY(L11)=5,"Thursday",IF(WEEKDAY(L11)=6,"Friday",IF(ISBLANK(L11)," ","Saturday")))))))</f>
        <v>Thursday</v>
      </c>
      <c r="AL9" s="440"/>
      <c r="AM9" s="440"/>
      <c r="AN9" s="440"/>
      <c r="AO9" s="440"/>
      <c r="AP9" s="440"/>
    </row>
    <row r="10" spans="1:552" s="2" customFormat="1" ht="10.7" customHeight="1" x14ac:dyDescent="0.2">
      <c r="A10" s="31"/>
      <c r="B10" s="31"/>
      <c r="C10" s="31"/>
      <c r="D10" s="31"/>
      <c r="E10" s="31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96"/>
      <c r="R10" s="96"/>
      <c r="S10" s="96"/>
      <c r="T10" s="96"/>
      <c r="U10" s="96"/>
      <c r="V10" s="96"/>
      <c r="W10" s="27"/>
      <c r="X10" s="27"/>
      <c r="Y10" s="27"/>
      <c r="Z10" s="27"/>
      <c r="AA10" s="27"/>
      <c r="AB10" s="27"/>
      <c r="AC10" s="97"/>
      <c r="AD10" s="97"/>
      <c r="AE10" s="97"/>
      <c r="AF10" s="97"/>
      <c r="AG10" s="97"/>
      <c r="AH10" s="97"/>
      <c r="AI10" s="97"/>
      <c r="AJ10" s="28"/>
      <c r="AK10" s="28"/>
      <c r="AL10" s="28"/>
      <c r="AM10" s="28"/>
      <c r="AN10" s="28"/>
      <c r="AO10" s="28"/>
      <c r="AP10" s="25"/>
      <c r="AU10" s="40"/>
      <c r="AV10" s="40"/>
      <c r="AW10" s="40"/>
      <c r="AX10" s="40"/>
      <c r="AY10" s="40"/>
    </row>
    <row r="11" spans="1:552" s="2" customFormat="1" ht="18.600000000000001" customHeight="1" x14ac:dyDescent="0.2">
      <c r="A11" s="22"/>
      <c r="B11" s="22"/>
      <c r="C11" s="22"/>
      <c r="D11" s="22"/>
      <c r="E11" s="441" t="s">
        <v>34</v>
      </c>
      <c r="F11" s="441"/>
      <c r="G11" s="441"/>
      <c r="H11" s="441"/>
      <c r="I11" s="441"/>
      <c r="J11" s="441"/>
      <c r="K11" s="441"/>
      <c r="L11" s="442">
        <v>43832</v>
      </c>
      <c r="M11" s="442"/>
      <c r="N11" s="442"/>
      <c r="O11" s="442"/>
      <c r="P11" s="442"/>
      <c r="Q11" s="442"/>
      <c r="R11" s="22"/>
      <c r="S11" s="41"/>
      <c r="T11" s="443" t="s">
        <v>54</v>
      </c>
      <c r="U11" s="443"/>
      <c r="V11" s="443"/>
      <c r="W11" s="42"/>
      <c r="X11" s="43" t="s">
        <v>30</v>
      </c>
      <c r="Y11" s="43"/>
      <c r="Z11" s="444">
        <v>0.4291666666666667</v>
      </c>
      <c r="AA11" s="444"/>
      <c r="AB11" s="444"/>
      <c r="AC11" s="44"/>
      <c r="AD11" s="45" t="s">
        <v>31</v>
      </c>
      <c r="AE11" s="444">
        <v>0.46875</v>
      </c>
      <c r="AF11" s="444"/>
      <c r="AG11" s="444"/>
      <c r="AH11" s="8" t="s">
        <v>35</v>
      </c>
      <c r="AI11" s="8"/>
      <c r="AJ11" s="8"/>
      <c r="AK11" s="8"/>
      <c r="AL11" s="8"/>
      <c r="AM11" s="8"/>
      <c r="AN11" s="22"/>
      <c r="AO11" s="22"/>
      <c r="AP11" s="22"/>
      <c r="AQ11" s="22"/>
    </row>
    <row r="12" spans="1:552" s="2" customFormat="1" ht="2.1" customHeight="1" thickBot="1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20"/>
      <c r="AK12" s="20"/>
      <c r="AL12" s="20"/>
      <c r="AM12" s="20"/>
      <c r="AN12" s="20"/>
      <c r="AO12" s="20"/>
      <c r="AP12" s="20"/>
    </row>
    <row r="13" spans="1:552" customFormat="1" ht="12.9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552" customFormat="1" ht="12.9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552" customFormat="1" ht="18" customHeight="1" thickBo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10" t="s">
        <v>55</v>
      </c>
      <c r="P15" s="410"/>
      <c r="Q15" s="410"/>
      <c r="R15" s="410"/>
      <c r="S15" s="410"/>
      <c r="T15" s="410"/>
      <c r="U15" s="410"/>
      <c r="V15" s="410"/>
      <c r="W15" s="410"/>
      <c r="X15" s="410"/>
      <c r="Y15" s="410"/>
      <c r="Z15" s="410"/>
      <c r="AA15" s="410"/>
      <c r="AB15" s="411" t="s">
        <v>56</v>
      </c>
      <c r="AC15" s="411"/>
      <c r="AD15" s="411"/>
      <c r="AE15" s="411"/>
      <c r="AF15" s="411"/>
      <c r="AG15" s="411"/>
      <c r="AH15" s="411"/>
      <c r="AI15" s="411"/>
      <c r="AJ15" s="411"/>
      <c r="AK15" s="411"/>
      <c r="AL15" s="411"/>
      <c r="AM15" s="411"/>
      <c r="AN15" s="411"/>
      <c r="AO15" s="411"/>
      <c r="AP15" s="411"/>
    </row>
    <row r="16" spans="1:552" customFormat="1" ht="11.45" customHeight="1" thickTop="1" x14ac:dyDescent="0.25">
      <c r="A16" s="412" t="s">
        <v>33</v>
      </c>
      <c r="B16" s="413"/>
      <c r="C16" s="413"/>
      <c r="D16" s="413"/>
      <c r="E16" s="413"/>
      <c r="F16" s="413"/>
      <c r="G16" s="413" t="s">
        <v>120</v>
      </c>
      <c r="H16" s="413"/>
      <c r="I16" s="413"/>
      <c r="J16" s="413"/>
      <c r="K16" s="413"/>
      <c r="L16" s="413"/>
      <c r="M16" s="413"/>
      <c r="N16" s="413"/>
      <c r="O16" s="416" t="s">
        <v>6</v>
      </c>
      <c r="P16" s="413"/>
      <c r="Q16" s="413"/>
      <c r="R16" s="413"/>
      <c r="S16" s="413"/>
      <c r="T16" s="413"/>
      <c r="U16" s="418">
        <v>155351</v>
      </c>
      <c r="V16" s="418"/>
      <c r="W16" s="418"/>
      <c r="X16" s="418"/>
      <c r="Y16" s="418"/>
      <c r="Z16" s="418"/>
      <c r="AA16" s="47"/>
      <c r="AB16" s="47"/>
      <c r="AC16" s="419" t="s">
        <v>7</v>
      </c>
      <c r="AD16" s="420"/>
      <c r="AE16" s="420"/>
      <c r="AF16" s="420"/>
      <c r="AG16" s="420"/>
      <c r="AH16" s="423">
        <v>617916895</v>
      </c>
      <c r="AI16" s="423"/>
      <c r="AJ16" s="423"/>
      <c r="AK16" s="423"/>
      <c r="AL16" s="423"/>
      <c r="AM16" s="423"/>
      <c r="AN16" s="423"/>
      <c r="AO16" s="423"/>
      <c r="AP16" s="424"/>
      <c r="AY16" s="48"/>
    </row>
    <row r="17" spans="1:51" customFormat="1" ht="11.45" customHeight="1" x14ac:dyDescent="0.25">
      <c r="A17" s="414"/>
      <c r="B17" s="415"/>
      <c r="C17" s="415"/>
      <c r="D17" s="415"/>
      <c r="E17" s="415"/>
      <c r="F17" s="415"/>
      <c r="G17" s="415"/>
      <c r="H17" s="415"/>
      <c r="I17" s="415"/>
      <c r="J17" s="415"/>
      <c r="K17" s="415"/>
      <c r="L17" s="415"/>
      <c r="M17" s="415"/>
      <c r="N17" s="415"/>
      <c r="O17" s="417"/>
      <c r="P17" s="415"/>
      <c r="Q17" s="415"/>
      <c r="R17" s="415"/>
      <c r="S17" s="415"/>
      <c r="T17" s="415"/>
      <c r="U17" s="260"/>
      <c r="V17" s="260"/>
      <c r="W17" s="260"/>
      <c r="X17" s="260"/>
      <c r="Y17" s="260"/>
      <c r="Z17" s="260"/>
      <c r="AA17" s="49"/>
      <c r="AB17" s="49"/>
      <c r="AC17" s="421"/>
      <c r="AD17" s="422"/>
      <c r="AE17" s="422"/>
      <c r="AF17" s="422"/>
      <c r="AG17" s="422"/>
      <c r="AH17" s="425"/>
      <c r="AI17" s="425"/>
      <c r="AJ17" s="425"/>
      <c r="AK17" s="425"/>
      <c r="AL17" s="425"/>
      <c r="AM17" s="425"/>
      <c r="AN17" s="425"/>
      <c r="AO17" s="425"/>
      <c r="AP17" s="426"/>
      <c r="AY17" s="48"/>
    </row>
    <row r="18" spans="1:51" customFormat="1" ht="11.45" customHeight="1" x14ac:dyDescent="0.25">
      <c r="A18" s="435"/>
      <c r="B18" s="433" t="s">
        <v>32</v>
      </c>
      <c r="C18" s="433"/>
      <c r="D18" s="433"/>
      <c r="E18" s="433"/>
      <c r="F18" s="433"/>
      <c r="G18" s="433"/>
      <c r="H18" s="433"/>
      <c r="I18" s="433"/>
      <c r="J18" s="433"/>
      <c r="K18" s="433"/>
      <c r="L18" s="427">
        <v>43172</v>
      </c>
      <c r="M18" s="299"/>
      <c r="N18" s="299"/>
      <c r="O18" s="299"/>
      <c r="P18" s="299"/>
      <c r="Q18" s="428"/>
      <c r="R18" s="299">
        <v>43480</v>
      </c>
      <c r="S18" s="299"/>
      <c r="T18" s="299"/>
      <c r="U18" s="299"/>
      <c r="V18" s="299"/>
      <c r="W18" s="431"/>
      <c r="X18" s="433" t="s">
        <v>119</v>
      </c>
      <c r="Y18" s="433"/>
      <c r="Z18" s="433"/>
      <c r="AA18" s="433"/>
      <c r="AB18" s="433"/>
      <c r="AC18" s="433"/>
      <c r="AD18" s="433"/>
      <c r="AE18" s="433"/>
      <c r="AF18" s="299">
        <v>43717</v>
      </c>
      <c r="AG18" s="299"/>
      <c r="AH18" s="299"/>
      <c r="AI18" s="299"/>
      <c r="AJ18" s="299"/>
      <c r="AK18" s="428"/>
      <c r="AL18" s="299">
        <v>43774</v>
      </c>
      <c r="AM18" s="299"/>
      <c r="AN18" s="299"/>
      <c r="AO18" s="299"/>
      <c r="AP18" s="352"/>
    </row>
    <row r="19" spans="1:51" customFormat="1" ht="11.45" customHeight="1" thickBot="1" x14ac:dyDescent="0.3">
      <c r="A19" s="436"/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300"/>
      <c r="M19" s="300"/>
      <c r="N19" s="300"/>
      <c r="O19" s="300"/>
      <c r="P19" s="300"/>
      <c r="Q19" s="429"/>
      <c r="R19" s="300"/>
      <c r="S19" s="300"/>
      <c r="T19" s="300"/>
      <c r="U19" s="300"/>
      <c r="V19" s="300"/>
      <c r="W19" s="432"/>
      <c r="X19" s="434"/>
      <c r="Y19" s="434"/>
      <c r="Z19" s="434"/>
      <c r="AA19" s="434"/>
      <c r="AB19" s="434"/>
      <c r="AC19" s="434"/>
      <c r="AD19" s="434"/>
      <c r="AE19" s="434"/>
      <c r="AF19" s="300"/>
      <c r="AG19" s="300"/>
      <c r="AH19" s="300"/>
      <c r="AI19" s="300"/>
      <c r="AJ19" s="300"/>
      <c r="AK19" s="429"/>
      <c r="AL19" s="300"/>
      <c r="AM19" s="300"/>
      <c r="AN19" s="300"/>
      <c r="AO19" s="300"/>
      <c r="AP19" s="430"/>
    </row>
    <row r="20" spans="1:51" customFormat="1" ht="12.95" customHeight="1" thickTop="1" x14ac:dyDescent="0.25"/>
    <row r="21" spans="1:51" customFormat="1" ht="12.9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</row>
    <row r="22" spans="1:51" customFormat="1" ht="18" customHeight="1" thickBo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81" t="s">
        <v>57</v>
      </c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1"/>
      <c r="AA22" s="381"/>
      <c r="AB22" s="382" t="s">
        <v>78</v>
      </c>
      <c r="AC22" s="382"/>
      <c r="AD22" s="382"/>
      <c r="AE22" s="382"/>
      <c r="AF22" s="382"/>
      <c r="AG22" s="382"/>
      <c r="AH22" s="382"/>
      <c r="AI22" s="382"/>
      <c r="AJ22" s="382"/>
      <c r="AK22" s="382"/>
      <c r="AL22" s="382"/>
      <c r="AM22" s="382"/>
      <c r="AN22" s="382"/>
      <c r="AO22" s="382"/>
      <c r="AP22" s="6"/>
    </row>
    <row r="23" spans="1:51" customFormat="1" ht="11.45" customHeight="1" thickTop="1" x14ac:dyDescent="0.25">
      <c r="A23" s="383" t="s">
        <v>58</v>
      </c>
      <c r="B23" s="384"/>
      <c r="C23" s="384"/>
      <c r="D23" s="384"/>
      <c r="E23" s="384"/>
      <c r="F23" s="384"/>
      <c r="G23" s="387" t="s">
        <v>132</v>
      </c>
      <c r="H23" s="387"/>
      <c r="I23" s="387"/>
      <c r="J23" s="387"/>
      <c r="K23" s="387"/>
      <c r="L23" s="387"/>
      <c r="M23" s="387"/>
      <c r="N23" s="388"/>
      <c r="O23" s="389" t="s">
        <v>125</v>
      </c>
      <c r="P23" s="389"/>
      <c r="Q23" s="389"/>
      <c r="R23" s="389"/>
      <c r="S23" s="389"/>
      <c r="T23" s="389"/>
      <c r="U23" s="390">
        <v>292</v>
      </c>
      <c r="V23" s="390"/>
      <c r="W23" s="390"/>
      <c r="X23" s="390"/>
      <c r="Y23" s="390"/>
      <c r="Z23" s="390"/>
      <c r="AA23" s="390"/>
      <c r="AB23" s="50"/>
      <c r="AC23" s="51"/>
      <c r="AD23" s="392" t="s">
        <v>79</v>
      </c>
      <c r="AE23" s="393"/>
      <c r="AF23" s="393"/>
      <c r="AG23" s="393"/>
      <c r="AH23" s="393"/>
      <c r="AI23" s="393"/>
      <c r="AJ23" s="393"/>
      <c r="AK23" s="393"/>
      <c r="AL23" s="394" t="s">
        <v>133</v>
      </c>
      <c r="AM23" s="394"/>
      <c r="AN23" s="394"/>
      <c r="AO23" s="394"/>
      <c r="AP23" s="395"/>
    </row>
    <row r="24" spans="1:51" customFormat="1" ht="11.45" customHeight="1" x14ac:dyDescent="0.25">
      <c r="A24" s="385"/>
      <c r="B24" s="386"/>
      <c r="C24" s="386"/>
      <c r="D24" s="386"/>
      <c r="E24" s="386"/>
      <c r="F24" s="386"/>
      <c r="G24" s="160"/>
      <c r="H24" s="160"/>
      <c r="I24" s="160"/>
      <c r="J24" s="160"/>
      <c r="K24" s="160"/>
      <c r="L24" s="160"/>
      <c r="M24" s="160"/>
      <c r="N24" s="161"/>
      <c r="O24" s="296"/>
      <c r="P24" s="296"/>
      <c r="Q24" s="296"/>
      <c r="R24" s="296"/>
      <c r="S24" s="296"/>
      <c r="T24" s="296"/>
      <c r="U24" s="391"/>
      <c r="V24" s="391"/>
      <c r="W24" s="391"/>
      <c r="X24" s="391"/>
      <c r="Y24" s="391"/>
      <c r="Z24" s="391"/>
      <c r="AA24" s="391"/>
      <c r="AB24" s="52"/>
      <c r="AC24" s="53"/>
      <c r="AD24" s="303"/>
      <c r="AE24" s="304"/>
      <c r="AF24" s="304"/>
      <c r="AG24" s="304"/>
      <c r="AH24" s="304"/>
      <c r="AI24" s="304"/>
      <c r="AJ24" s="304"/>
      <c r="AK24" s="304"/>
      <c r="AL24" s="396"/>
      <c r="AM24" s="396"/>
      <c r="AN24" s="396"/>
      <c r="AO24" s="396"/>
      <c r="AP24" s="397"/>
    </row>
    <row r="25" spans="1:51" customFormat="1" ht="11.45" customHeight="1" x14ac:dyDescent="0.25">
      <c r="A25" s="295" t="s">
        <v>59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9">
        <v>43698</v>
      </c>
      <c r="P25" s="299"/>
      <c r="Q25" s="299"/>
      <c r="R25" s="299"/>
      <c r="S25" s="299"/>
      <c r="T25" s="299"/>
      <c r="U25" s="301" t="s">
        <v>60</v>
      </c>
      <c r="V25" s="301"/>
      <c r="W25" s="299">
        <v>43889</v>
      </c>
      <c r="X25" s="299"/>
      <c r="Y25" s="299"/>
      <c r="Z25" s="299"/>
      <c r="AA25" s="299"/>
      <c r="AB25" s="299"/>
      <c r="AC25" s="54"/>
      <c r="AD25" s="405" t="s">
        <v>80</v>
      </c>
      <c r="AE25" s="406"/>
      <c r="AF25" s="406"/>
      <c r="AG25" s="406"/>
      <c r="AH25" s="406"/>
      <c r="AI25" s="406"/>
      <c r="AJ25" s="406"/>
      <c r="AK25" s="406"/>
      <c r="AL25" s="320"/>
      <c r="AM25" s="377">
        <v>9.9</v>
      </c>
      <c r="AN25" s="377"/>
      <c r="AO25" s="377"/>
      <c r="AP25" s="378"/>
    </row>
    <row r="26" spans="1:51" customFormat="1" ht="11.45" customHeight="1" thickBot="1" x14ac:dyDescent="0.3">
      <c r="A26" s="297"/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300"/>
      <c r="P26" s="300"/>
      <c r="Q26" s="300"/>
      <c r="R26" s="300"/>
      <c r="S26" s="300"/>
      <c r="T26" s="300"/>
      <c r="U26" s="302"/>
      <c r="V26" s="302"/>
      <c r="W26" s="300"/>
      <c r="X26" s="300"/>
      <c r="Y26" s="300"/>
      <c r="Z26" s="300"/>
      <c r="AA26" s="300"/>
      <c r="AB26" s="300"/>
      <c r="AC26" s="55"/>
      <c r="AD26" s="407"/>
      <c r="AE26" s="408"/>
      <c r="AF26" s="408"/>
      <c r="AG26" s="408"/>
      <c r="AH26" s="408"/>
      <c r="AI26" s="408"/>
      <c r="AJ26" s="408"/>
      <c r="AK26" s="408"/>
      <c r="AL26" s="376"/>
      <c r="AM26" s="379"/>
      <c r="AN26" s="379"/>
      <c r="AO26" s="379"/>
      <c r="AP26" s="380"/>
    </row>
    <row r="27" spans="1:51" ht="12.95" customHeight="1" thickTop="1" x14ac:dyDescent="0.2"/>
    <row r="28" spans="1:51" s="2" customFormat="1" ht="12.95" customHeight="1" x14ac:dyDescent="0.2"/>
    <row r="29" spans="1:51" ht="18" customHeight="1" thickBot="1" x14ac:dyDescent="0.25">
      <c r="A29" s="312" t="s">
        <v>9</v>
      </c>
      <c r="B29" s="312"/>
      <c r="C29" s="312"/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2"/>
      <c r="AA29" s="312"/>
      <c r="AB29" s="312"/>
      <c r="AC29" s="312"/>
      <c r="AD29" s="312"/>
      <c r="AE29" s="312"/>
      <c r="AF29" s="312"/>
      <c r="AG29" s="312"/>
      <c r="AH29" s="312"/>
      <c r="AI29" s="312"/>
      <c r="AJ29" s="312"/>
      <c r="AK29" s="312"/>
      <c r="AL29" s="312"/>
      <c r="AM29" s="312"/>
      <c r="AN29" s="312"/>
      <c r="AO29" s="312"/>
      <c r="AP29" s="312"/>
    </row>
    <row r="30" spans="1:51" s="2" customFormat="1" ht="10.7" customHeight="1" thickTop="1" x14ac:dyDescent="0.2">
      <c r="A30" s="341"/>
      <c r="B30" s="342"/>
      <c r="C30" s="342"/>
      <c r="D30" s="342"/>
      <c r="E30" s="342"/>
      <c r="F30" s="343"/>
      <c r="G30" s="276" t="s">
        <v>44</v>
      </c>
      <c r="H30" s="277"/>
      <c r="I30" s="277"/>
      <c r="J30" s="278"/>
      <c r="K30" s="276" t="s">
        <v>10</v>
      </c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6" t="s">
        <v>11</v>
      </c>
      <c r="AB30" s="277"/>
      <c r="AC30" s="277"/>
      <c r="AD30" s="277"/>
      <c r="AE30" s="277"/>
      <c r="AF30" s="278"/>
      <c r="AG30" s="372"/>
      <c r="AH30" s="372"/>
      <c r="AI30" s="372"/>
      <c r="AJ30" s="372"/>
      <c r="AK30" s="372"/>
      <c r="AL30" s="372"/>
      <c r="AM30" s="372"/>
      <c r="AN30" s="372"/>
      <c r="AO30" s="372"/>
      <c r="AP30" s="373"/>
    </row>
    <row r="31" spans="1:51" s="2" customFormat="1" ht="10.7" customHeight="1" x14ac:dyDescent="0.2">
      <c r="A31" s="344"/>
      <c r="B31" s="345"/>
      <c r="C31" s="345"/>
      <c r="D31" s="345"/>
      <c r="E31" s="345"/>
      <c r="F31" s="346"/>
      <c r="G31" s="279"/>
      <c r="H31" s="280"/>
      <c r="I31" s="280"/>
      <c r="J31" s="281"/>
      <c r="K31" s="279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79"/>
      <c r="AB31" s="280"/>
      <c r="AC31" s="280"/>
      <c r="AD31" s="280"/>
      <c r="AE31" s="280"/>
      <c r="AF31" s="281"/>
      <c r="AG31" s="374"/>
      <c r="AH31" s="374"/>
      <c r="AI31" s="374"/>
      <c r="AJ31" s="374"/>
      <c r="AK31" s="374"/>
      <c r="AL31" s="374"/>
      <c r="AM31" s="374"/>
      <c r="AN31" s="374"/>
      <c r="AO31" s="374"/>
      <c r="AP31" s="375"/>
    </row>
    <row r="32" spans="1:51" s="2" customFormat="1" ht="10.7" customHeight="1" x14ac:dyDescent="0.2">
      <c r="A32" s="344"/>
      <c r="B32" s="345"/>
      <c r="C32" s="345"/>
      <c r="D32" s="345"/>
      <c r="E32" s="345"/>
      <c r="F32" s="346"/>
      <c r="G32" s="303" t="s">
        <v>42</v>
      </c>
      <c r="H32" s="304"/>
      <c r="I32" s="304"/>
      <c r="J32" s="305"/>
      <c r="K32" s="279" t="s">
        <v>13</v>
      </c>
      <c r="L32" s="280"/>
      <c r="M32" s="280"/>
      <c r="N32" s="280"/>
      <c r="O32" s="280"/>
      <c r="P32" s="280" t="s">
        <v>14</v>
      </c>
      <c r="Q32" s="280"/>
      <c r="R32" s="280"/>
      <c r="S32" s="280"/>
      <c r="T32" s="280"/>
      <c r="U32" s="280" t="s">
        <v>15</v>
      </c>
      <c r="V32" s="280"/>
      <c r="W32" s="280"/>
      <c r="X32" s="280"/>
      <c r="Y32" s="280"/>
      <c r="Z32" s="280"/>
      <c r="AA32" s="303" t="s">
        <v>16</v>
      </c>
      <c r="AB32" s="304"/>
      <c r="AC32" s="304"/>
      <c r="AD32" s="304"/>
      <c r="AE32" s="304"/>
      <c r="AF32" s="305"/>
      <c r="AG32" s="319" t="s">
        <v>12</v>
      </c>
      <c r="AH32" s="320"/>
      <c r="AI32" s="320"/>
      <c r="AJ32" s="369"/>
      <c r="AK32" s="319" t="s">
        <v>17</v>
      </c>
      <c r="AL32" s="320"/>
      <c r="AM32" s="320"/>
      <c r="AN32" s="320"/>
      <c r="AO32" s="320"/>
      <c r="AP32" s="321"/>
    </row>
    <row r="33" spans="1:65" s="2" customFormat="1" ht="10.7" customHeight="1" x14ac:dyDescent="0.2">
      <c r="A33" s="344"/>
      <c r="B33" s="345"/>
      <c r="C33" s="345"/>
      <c r="D33" s="345"/>
      <c r="E33" s="345"/>
      <c r="F33" s="346"/>
      <c r="G33" s="303"/>
      <c r="H33" s="304"/>
      <c r="I33" s="304"/>
      <c r="J33" s="305"/>
      <c r="K33" s="279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303"/>
      <c r="AB33" s="304"/>
      <c r="AC33" s="304"/>
      <c r="AD33" s="304"/>
      <c r="AE33" s="304"/>
      <c r="AF33" s="305"/>
      <c r="AG33" s="279"/>
      <c r="AH33" s="280"/>
      <c r="AI33" s="280"/>
      <c r="AJ33" s="281"/>
      <c r="AK33" s="279"/>
      <c r="AL33" s="280"/>
      <c r="AM33" s="280"/>
      <c r="AN33" s="280"/>
      <c r="AO33" s="280"/>
      <c r="AP33" s="322"/>
    </row>
    <row r="34" spans="1:65" s="2" customFormat="1" ht="10.7" customHeight="1" x14ac:dyDescent="0.2">
      <c r="A34" s="344"/>
      <c r="B34" s="345"/>
      <c r="C34" s="345"/>
      <c r="D34" s="345"/>
      <c r="E34" s="345"/>
      <c r="F34" s="346"/>
      <c r="G34" s="306" t="s">
        <v>43</v>
      </c>
      <c r="H34" s="307"/>
      <c r="I34" s="307"/>
      <c r="J34" s="308"/>
      <c r="K34" s="306" t="s">
        <v>18</v>
      </c>
      <c r="L34" s="307"/>
      <c r="M34" s="307"/>
      <c r="N34" s="307"/>
      <c r="O34" s="308"/>
      <c r="P34" s="306" t="s">
        <v>18</v>
      </c>
      <c r="Q34" s="307"/>
      <c r="R34" s="307"/>
      <c r="S34" s="307"/>
      <c r="T34" s="308"/>
      <c r="U34" s="306" t="s">
        <v>99</v>
      </c>
      <c r="V34" s="307"/>
      <c r="W34" s="307"/>
      <c r="X34" s="307"/>
      <c r="Y34" s="307"/>
      <c r="Z34" s="308"/>
      <c r="AA34" s="306" t="s">
        <v>99</v>
      </c>
      <c r="AB34" s="307"/>
      <c r="AC34" s="307"/>
      <c r="AD34" s="307"/>
      <c r="AE34" s="307"/>
      <c r="AF34" s="308"/>
      <c r="AG34" s="306" t="s">
        <v>111</v>
      </c>
      <c r="AH34" s="307"/>
      <c r="AI34" s="307"/>
      <c r="AJ34" s="308"/>
      <c r="AK34" s="306" t="s">
        <v>19</v>
      </c>
      <c r="AL34" s="307"/>
      <c r="AM34" s="307"/>
      <c r="AN34" s="307"/>
      <c r="AO34" s="307"/>
      <c r="AP34" s="370"/>
    </row>
    <row r="35" spans="1:65" s="2" customFormat="1" ht="10.7" customHeight="1" x14ac:dyDescent="0.2">
      <c r="A35" s="347"/>
      <c r="B35" s="348"/>
      <c r="C35" s="348"/>
      <c r="D35" s="348"/>
      <c r="E35" s="348"/>
      <c r="F35" s="349"/>
      <c r="G35" s="309"/>
      <c r="H35" s="310"/>
      <c r="I35" s="310"/>
      <c r="J35" s="311"/>
      <c r="K35" s="309"/>
      <c r="L35" s="310"/>
      <c r="M35" s="310"/>
      <c r="N35" s="310"/>
      <c r="O35" s="311"/>
      <c r="P35" s="309"/>
      <c r="Q35" s="310"/>
      <c r="R35" s="310"/>
      <c r="S35" s="310"/>
      <c r="T35" s="311"/>
      <c r="U35" s="309"/>
      <c r="V35" s="310"/>
      <c r="W35" s="310"/>
      <c r="X35" s="310"/>
      <c r="Y35" s="310"/>
      <c r="Z35" s="311"/>
      <c r="AA35" s="309"/>
      <c r="AB35" s="310"/>
      <c r="AC35" s="310"/>
      <c r="AD35" s="310"/>
      <c r="AE35" s="310"/>
      <c r="AF35" s="311"/>
      <c r="AG35" s="309"/>
      <c r="AH35" s="310"/>
      <c r="AI35" s="310"/>
      <c r="AJ35" s="311"/>
      <c r="AK35" s="309"/>
      <c r="AL35" s="310"/>
      <c r="AM35" s="310"/>
      <c r="AN35" s="310"/>
      <c r="AO35" s="310"/>
      <c r="AP35" s="371"/>
    </row>
    <row r="36" spans="1:65" s="2" customFormat="1" ht="12.2" customHeight="1" x14ac:dyDescent="0.2">
      <c r="A36" s="350" t="s">
        <v>36</v>
      </c>
      <c r="B36" s="290"/>
      <c r="C36" s="290"/>
      <c r="D36" s="290"/>
      <c r="E36" s="290"/>
      <c r="F36" s="291"/>
      <c r="G36" s="361">
        <v>0.9</v>
      </c>
      <c r="H36" s="362"/>
      <c r="I36" s="362"/>
      <c r="J36" s="363"/>
      <c r="K36" s="398">
        <v>5</v>
      </c>
      <c r="L36" s="399"/>
      <c r="M36" s="399"/>
      <c r="N36" s="399"/>
      <c r="O36" s="400"/>
      <c r="P36" s="367"/>
      <c r="Q36" s="367"/>
      <c r="R36" s="367"/>
      <c r="S36" s="367"/>
      <c r="T36" s="367"/>
      <c r="U36" s="175">
        <v>91.7</v>
      </c>
      <c r="V36" s="175"/>
      <c r="W36" s="175"/>
      <c r="X36" s="175"/>
      <c r="Y36" s="175"/>
      <c r="Z36" s="175"/>
      <c r="AA36" s="274">
        <v>90.1</v>
      </c>
      <c r="AB36" s="274"/>
      <c r="AC36" s="274"/>
      <c r="AD36" s="274"/>
      <c r="AE36" s="274"/>
      <c r="AF36" s="275"/>
      <c r="AG36" s="244">
        <f>IF(OR(ISTEXT(AA36),ISBLANK(AA36)),"-------",IF(AND(ISNUMBER(U36),ISNUMBER(AA36)),ROUND((AA36-U36)/U36*100,1)*1,"-------- "))</f>
        <v>-1.7</v>
      </c>
      <c r="AH36" s="244"/>
      <c r="AI36" s="244"/>
      <c r="AJ36" s="245"/>
      <c r="AK36" s="301">
        <f>IF(ISBLANK(L11)," ",IF(ISNUMBER(AG36),L11,"-------- "))</f>
        <v>43832</v>
      </c>
      <c r="AL36" s="301"/>
      <c r="AM36" s="301"/>
      <c r="AN36" s="301"/>
      <c r="AO36" s="301"/>
      <c r="AP36" s="323"/>
    </row>
    <row r="37" spans="1:65" s="2" customFormat="1" ht="12.2" customHeight="1" x14ac:dyDescent="0.2">
      <c r="A37" s="351"/>
      <c r="B37" s="293"/>
      <c r="C37" s="293"/>
      <c r="D37" s="293"/>
      <c r="E37" s="293"/>
      <c r="F37" s="294"/>
      <c r="G37" s="364"/>
      <c r="H37" s="365"/>
      <c r="I37" s="365"/>
      <c r="J37" s="366"/>
      <c r="K37" s="401"/>
      <c r="L37" s="402"/>
      <c r="M37" s="402"/>
      <c r="N37" s="402"/>
      <c r="O37" s="403"/>
      <c r="P37" s="367"/>
      <c r="Q37" s="367"/>
      <c r="R37" s="367"/>
      <c r="S37" s="367"/>
      <c r="T37" s="367"/>
      <c r="U37" s="175"/>
      <c r="V37" s="175"/>
      <c r="W37" s="175"/>
      <c r="X37" s="175"/>
      <c r="Y37" s="175"/>
      <c r="Z37" s="175"/>
      <c r="AA37" s="274"/>
      <c r="AB37" s="274"/>
      <c r="AC37" s="274"/>
      <c r="AD37" s="274"/>
      <c r="AE37" s="274"/>
      <c r="AF37" s="275"/>
      <c r="AG37" s="246"/>
      <c r="AH37" s="246"/>
      <c r="AI37" s="246"/>
      <c r="AJ37" s="247"/>
      <c r="AK37" s="324"/>
      <c r="AL37" s="324"/>
      <c r="AM37" s="324"/>
      <c r="AN37" s="324"/>
      <c r="AO37" s="324"/>
      <c r="AP37" s="325"/>
    </row>
    <row r="38" spans="1:65" s="2" customFormat="1" ht="12.2" customHeight="1" x14ac:dyDescent="0.2">
      <c r="A38" s="350" t="s">
        <v>37</v>
      </c>
      <c r="B38" s="290"/>
      <c r="C38" s="290"/>
      <c r="D38" s="290"/>
      <c r="E38" s="290"/>
      <c r="F38" s="291"/>
      <c r="G38" s="361">
        <v>0.05</v>
      </c>
      <c r="H38" s="362"/>
      <c r="I38" s="362"/>
      <c r="J38" s="363"/>
      <c r="K38" s="398">
        <v>10</v>
      </c>
      <c r="L38" s="399"/>
      <c r="M38" s="399"/>
      <c r="N38" s="399"/>
      <c r="O38" s="400"/>
      <c r="P38" s="367"/>
      <c r="Q38" s="367"/>
      <c r="R38" s="367"/>
      <c r="S38" s="367"/>
      <c r="T38" s="367"/>
      <c r="U38" s="367">
        <v>5.2</v>
      </c>
      <c r="V38" s="367"/>
      <c r="W38" s="367"/>
      <c r="X38" s="367"/>
      <c r="Y38" s="367"/>
      <c r="Z38" s="367"/>
      <c r="AA38" s="273">
        <v>5</v>
      </c>
      <c r="AB38" s="274"/>
      <c r="AC38" s="274"/>
      <c r="AD38" s="274"/>
      <c r="AE38" s="274"/>
      <c r="AF38" s="275"/>
      <c r="AG38" s="244">
        <f>IF(OR(ISTEXT(AA38),ISBLANK(AA38)),"--------",IF(AND(ISNUMBER(U38),ISNUMBER(AA38)),ROUND((AA38-U38)/U38*100,1)*1,"-------- "))</f>
        <v>-3.8</v>
      </c>
      <c r="AH38" s="244"/>
      <c r="AI38" s="244"/>
      <c r="AJ38" s="245"/>
      <c r="AK38" s="299">
        <v>43832</v>
      </c>
      <c r="AL38" s="299"/>
      <c r="AM38" s="299"/>
      <c r="AN38" s="299"/>
      <c r="AO38" s="299"/>
      <c r="AP38" s="352"/>
    </row>
    <row r="39" spans="1:65" s="2" customFormat="1" ht="12.2" customHeight="1" x14ac:dyDescent="0.2">
      <c r="A39" s="351"/>
      <c r="B39" s="293"/>
      <c r="C39" s="293"/>
      <c r="D39" s="293"/>
      <c r="E39" s="293"/>
      <c r="F39" s="294"/>
      <c r="G39" s="364"/>
      <c r="H39" s="365"/>
      <c r="I39" s="365"/>
      <c r="J39" s="366"/>
      <c r="K39" s="401"/>
      <c r="L39" s="402"/>
      <c r="M39" s="402"/>
      <c r="N39" s="402"/>
      <c r="O39" s="403"/>
      <c r="P39" s="367"/>
      <c r="Q39" s="367"/>
      <c r="R39" s="367"/>
      <c r="S39" s="367"/>
      <c r="T39" s="367"/>
      <c r="U39" s="367"/>
      <c r="V39" s="367"/>
      <c r="W39" s="367"/>
      <c r="X39" s="367"/>
      <c r="Y39" s="367"/>
      <c r="Z39" s="367"/>
      <c r="AA39" s="274"/>
      <c r="AB39" s="274"/>
      <c r="AC39" s="274"/>
      <c r="AD39" s="274"/>
      <c r="AE39" s="274"/>
      <c r="AF39" s="275"/>
      <c r="AG39" s="246"/>
      <c r="AH39" s="246"/>
      <c r="AI39" s="246"/>
      <c r="AJ39" s="247"/>
      <c r="AK39" s="353"/>
      <c r="AL39" s="353"/>
      <c r="AM39" s="353"/>
      <c r="AN39" s="353"/>
      <c r="AO39" s="353"/>
      <c r="AP39" s="354"/>
    </row>
    <row r="40" spans="1:65" s="2" customFormat="1" ht="12.2" customHeight="1" x14ac:dyDescent="0.2">
      <c r="A40" s="350" t="s">
        <v>47</v>
      </c>
      <c r="B40" s="290"/>
      <c r="C40" s="290"/>
      <c r="D40" s="290"/>
      <c r="E40" s="290"/>
      <c r="F40" s="291"/>
      <c r="G40" s="361">
        <v>0</v>
      </c>
      <c r="H40" s="362"/>
      <c r="I40" s="362"/>
      <c r="J40" s="363"/>
      <c r="K40" s="398">
        <v>5</v>
      </c>
      <c r="L40" s="399"/>
      <c r="M40" s="399"/>
      <c r="N40" s="399"/>
      <c r="O40" s="400"/>
      <c r="P40" s="404" t="s">
        <v>20</v>
      </c>
      <c r="Q40" s="404"/>
      <c r="R40" s="404"/>
      <c r="S40" s="404"/>
      <c r="T40" s="404"/>
      <c r="U40" s="175">
        <v>0</v>
      </c>
      <c r="V40" s="175"/>
      <c r="W40" s="175"/>
      <c r="X40" s="175"/>
      <c r="Y40" s="175"/>
      <c r="Z40" s="175"/>
      <c r="AA40" s="409">
        <v>-0.1</v>
      </c>
      <c r="AB40" s="399"/>
      <c r="AC40" s="399"/>
      <c r="AD40" s="409">
        <v>-0.1</v>
      </c>
      <c r="AE40" s="399"/>
      <c r="AF40" s="400"/>
      <c r="AG40" s="355" t="s">
        <v>109</v>
      </c>
      <c r="AH40" s="356"/>
      <c r="AI40" s="356"/>
      <c r="AJ40" s="357"/>
      <c r="AK40" s="301">
        <f>IF(ISBLANK(L11)," ",IF(AND(ISNUMBER(U40),OR(ISNUMBER(AD40),ISNUMBER(AA40))),L11,"-------- "))</f>
        <v>43832</v>
      </c>
      <c r="AL40" s="301"/>
      <c r="AM40" s="301"/>
      <c r="AN40" s="301"/>
      <c r="AO40" s="301"/>
      <c r="AP40" s="323"/>
    </row>
    <row r="41" spans="1:65" s="2" customFormat="1" ht="12.2" customHeight="1" x14ac:dyDescent="0.2">
      <c r="A41" s="351"/>
      <c r="B41" s="293"/>
      <c r="C41" s="293"/>
      <c r="D41" s="293"/>
      <c r="E41" s="293"/>
      <c r="F41" s="294"/>
      <c r="G41" s="364"/>
      <c r="H41" s="365"/>
      <c r="I41" s="365"/>
      <c r="J41" s="366"/>
      <c r="K41" s="401"/>
      <c r="L41" s="402"/>
      <c r="M41" s="402"/>
      <c r="N41" s="402"/>
      <c r="O41" s="403"/>
      <c r="P41" s="404"/>
      <c r="Q41" s="404"/>
      <c r="R41" s="404"/>
      <c r="S41" s="404"/>
      <c r="T41" s="404"/>
      <c r="U41" s="175"/>
      <c r="V41" s="175"/>
      <c r="W41" s="175"/>
      <c r="X41" s="175"/>
      <c r="Y41" s="175"/>
      <c r="Z41" s="175"/>
      <c r="AA41" s="401"/>
      <c r="AB41" s="402"/>
      <c r="AC41" s="402"/>
      <c r="AD41" s="401"/>
      <c r="AE41" s="402"/>
      <c r="AF41" s="403"/>
      <c r="AG41" s="358"/>
      <c r="AH41" s="359"/>
      <c r="AI41" s="359"/>
      <c r="AJ41" s="360"/>
      <c r="AK41" s="324"/>
      <c r="AL41" s="324"/>
      <c r="AM41" s="324"/>
      <c r="AN41" s="324"/>
      <c r="AO41" s="324"/>
      <c r="AP41" s="325"/>
    </row>
    <row r="42" spans="1:65" ht="10.7" customHeight="1" x14ac:dyDescent="0.2">
      <c r="A42" s="469" t="s">
        <v>81</v>
      </c>
      <c r="B42" s="470"/>
      <c r="C42" s="470"/>
      <c r="D42" s="470"/>
      <c r="E42" s="470"/>
      <c r="F42" s="470"/>
      <c r="G42" s="470"/>
      <c r="H42" s="470" t="s">
        <v>46</v>
      </c>
      <c r="I42" s="470"/>
      <c r="J42" s="470"/>
      <c r="K42" s="470"/>
      <c r="L42" s="473">
        <v>2.2999999999999998</v>
      </c>
      <c r="M42" s="473"/>
      <c r="N42" s="473"/>
      <c r="O42" s="21"/>
      <c r="P42" s="483" t="s">
        <v>48</v>
      </c>
      <c r="Q42" s="483"/>
      <c r="R42" s="483"/>
      <c r="S42" s="459" t="s">
        <v>122</v>
      </c>
      <c r="T42" s="460"/>
      <c r="U42" s="460"/>
      <c r="V42" s="17"/>
      <c r="W42" s="262" t="s">
        <v>51</v>
      </c>
      <c r="X42" s="262"/>
      <c r="Y42" s="262"/>
      <c r="Z42" s="262"/>
      <c r="AA42" s="262"/>
      <c r="AB42" s="262"/>
      <c r="AC42" s="262"/>
      <c r="AD42" s="262"/>
      <c r="AE42" s="262"/>
      <c r="AF42" s="16"/>
      <c r="AG42" s="282">
        <f>IF(OR(ISNUMBER(AG36),ISNUMBER(AG38)),AVERAGE(AG36:AJ39),"-------- ")</f>
        <v>-2.75</v>
      </c>
      <c r="AH42" s="244"/>
      <c r="AI42" s="244"/>
      <c r="AJ42" s="245"/>
      <c r="AK42" s="313" t="s">
        <v>50</v>
      </c>
      <c r="AL42" s="314"/>
      <c r="AM42" s="314"/>
      <c r="AN42" s="314"/>
      <c r="AO42" s="314"/>
      <c r="AP42" s="315"/>
    </row>
    <row r="43" spans="1:65" s="2" customFormat="1" ht="10.7" customHeight="1" thickBot="1" x14ac:dyDescent="0.25">
      <c r="A43" s="471"/>
      <c r="B43" s="472"/>
      <c r="C43" s="472"/>
      <c r="D43" s="472"/>
      <c r="E43" s="472"/>
      <c r="F43" s="472"/>
      <c r="G43" s="472"/>
      <c r="H43" s="472"/>
      <c r="I43" s="472"/>
      <c r="J43" s="472"/>
      <c r="K43" s="472"/>
      <c r="L43" s="474"/>
      <c r="M43" s="474"/>
      <c r="N43" s="474"/>
      <c r="O43" s="72"/>
      <c r="P43" s="484"/>
      <c r="Q43" s="484"/>
      <c r="R43" s="484"/>
      <c r="S43" s="461"/>
      <c r="T43" s="461"/>
      <c r="U43" s="461"/>
      <c r="V43" s="68"/>
      <c r="W43" s="468" t="s">
        <v>52</v>
      </c>
      <c r="X43" s="468"/>
      <c r="Y43" s="468"/>
      <c r="Z43" s="468"/>
      <c r="AA43" s="468"/>
      <c r="AB43" s="468"/>
      <c r="AC43" s="468"/>
      <c r="AD43" s="468"/>
      <c r="AE43" s="468"/>
      <c r="AF43" s="73"/>
      <c r="AG43" s="283"/>
      <c r="AH43" s="284"/>
      <c r="AI43" s="284"/>
      <c r="AJ43" s="285"/>
      <c r="AK43" s="316"/>
      <c r="AL43" s="317"/>
      <c r="AM43" s="317"/>
      <c r="AN43" s="317"/>
      <c r="AO43" s="317"/>
      <c r="AP43" s="318"/>
    </row>
    <row r="44" spans="1:65" s="2" customFormat="1" ht="3.75" customHeight="1" thickTop="1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65"/>
      <c r="M44" s="65"/>
      <c r="N44" s="65"/>
      <c r="O44" s="66"/>
      <c r="P44" s="59"/>
      <c r="Q44" s="59"/>
      <c r="R44" s="59"/>
      <c r="S44" s="65"/>
      <c r="T44" s="65"/>
      <c r="U44" s="65"/>
      <c r="V44" s="66"/>
      <c r="W44" s="22"/>
      <c r="X44" s="22"/>
      <c r="Y44" s="22"/>
      <c r="Z44" s="22"/>
      <c r="AA44" s="22"/>
      <c r="AB44" s="22"/>
      <c r="AC44" s="22"/>
      <c r="AD44" s="22"/>
      <c r="AE44" s="57"/>
      <c r="AF44" s="22"/>
      <c r="AG44" s="22"/>
      <c r="AH44" s="61"/>
      <c r="AI44" s="61"/>
      <c r="AJ44" s="61"/>
      <c r="AK44" s="109"/>
      <c r="AL44" s="109"/>
      <c r="AM44" s="109"/>
      <c r="AN44" s="109"/>
      <c r="AO44" s="109"/>
      <c r="AP44" s="109"/>
      <c r="AQ44" s="14"/>
      <c r="AR44" s="14"/>
      <c r="AS44" s="4"/>
      <c r="AT44" s="4"/>
      <c r="AU44" s="4"/>
      <c r="AV44" s="4"/>
      <c r="AW44" s="4"/>
      <c r="AX44" s="4"/>
      <c r="AY44" s="4"/>
      <c r="AZ44" s="4"/>
      <c r="BA44" s="14"/>
      <c r="BB44" s="14"/>
      <c r="BC44" s="14"/>
      <c r="BD44" s="14"/>
      <c r="BE44" s="14"/>
      <c r="BF44" s="14"/>
      <c r="BG44" s="15"/>
      <c r="BH44" s="15"/>
      <c r="BI44" s="15"/>
      <c r="BJ44" s="15"/>
      <c r="BK44" s="15"/>
      <c r="BL44" s="15"/>
      <c r="BM44" s="15"/>
    </row>
    <row r="45" spans="1:65" s="115" customFormat="1" ht="10.7" customHeight="1" x14ac:dyDescent="0.25">
      <c r="A45" s="110"/>
      <c r="B45" s="110"/>
      <c r="C45" s="110"/>
      <c r="D45" s="466" t="s">
        <v>123</v>
      </c>
      <c r="E45" s="466"/>
      <c r="F45" s="466"/>
      <c r="G45" s="466"/>
      <c r="H45" s="466"/>
      <c r="I45" s="466"/>
      <c r="J45" s="466"/>
      <c r="K45" s="466"/>
      <c r="L45" s="466"/>
      <c r="M45" s="466"/>
      <c r="N45" s="466"/>
      <c r="O45" s="466"/>
      <c r="P45" s="466"/>
      <c r="Q45" s="466"/>
      <c r="R45" s="466"/>
      <c r="S45" s="466"/>
      <c r="T45" s="466"/>
      <c r="U45" s="466"/>
      <c r="V45" s="466"/>
      <c r="W45" s="466"/>
      <c r="X45" s="466"/>
      <c r="Y45" s="466"/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6"/>
      <c r="AL45" s="466"/>
      <c r="AM45" s="466"/>
      <c r="AN45" s="111"/>
      <c r="AO45" s="111"/>
      <c r="AP45" s="111"/>
      <c r="AQ45" s="112"/>
      <c r="AR45" s="112"/>
      <c r="AS45" s="112"/>
      <c r="AT45" s="112"/>
      <c r="AU45" s="113"/>
      <c r="AV45" s="113"/>
      <c r="AW45" s="113"/>
      <c r="AX45" s="113"/>
      <c r="AY45" s="113"/>
      <c r="AZ45" s="113"/>
      <c r="BA45" s="114"/>
      <c r="BB45" s="114"/>
      <c r="BC45" s="114"/>
      <c r="BD45" s="114"/>
      <c r="BE45" s="114"/>
      <c r="BF45" s="114"/>
      <c r="BG45" s="114"/>
    </row>
    <row r="46" spans="1:65" s="115" customFormat="1" ht="7.35" customHeight="1" x14ac:dyDescent="0.25">
      <c r="A46" s="110"/>
      <c r="B46" s="110"/>
      <c r="C46" s="110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1"/>
      <c r="AO46" s="111"/>
      <c r="AP46" s="111"/>
      <c r="AQ46" s="112"/>
      <c r="AR46" s="112"/>
      <c r="AS46" s="112"/>
      <c r="AT46" s="112"/>
      <c r="AU46" s="113"/>
      <c r="AV46" s="113"/>
      <c r="AW46" s="113"/>
      <c r="AX46" s="113"/>
      <c r="AY46" s="113"/>
      <c r="AZ46" s="113"/>
      <c r="BA46" s="114"/>
      <c r="BB46" s="114"/>
      <c r="BC46" s="114"/>
      <c r="BD46" s="114"/>
      <c r="BE46" s="114"/>
      <c r="BF46" s="114"/>
      <c r="BG46" s="114"/>
    </row>
    <row r="47" spans="1:65" s="2" customFormat="1" ht="14.25" customHeight="1" x14ac:dyDescent="0.2">
      <c r="C47" s="22"/>
      <c r="D47" s="467" t="str">
        <f>IF('Limit Verification'!U5="Yes","Span Warning Limit Exceeded",IF('Limit Verification'!U7="Yes","Span Control Limit Exceeded"," "))</f>
        <v xml:space="preserve"> </v>
      </c>
      <c r="E47" s="467"/>
      <c r="F47" s="467"/>
      <c r="G47" s="467"/>
      <c r="H47" s="467"/>
      <c r="I47" s="467"/>
      <c r="J47" s="467"/>
      <c r="K47" s="467"/>
      <c r="L47" s="467"/>
      <c r="M47" s="467"/>
      <c r="N47" s="467"/>
      <c r="O47" s="98"/>
      <c r="P47" s="117"/>
      <c r="Q47" s="467" t="str">
        <f>IF('Limit Verification'!U11="Yes","PC Warning Limit Exceeded",IF('Limit Verification'!U13="Yes","PC Control Limit Exceeded"," "))</f>
        <v xml:space="preserve"> </v>
      </c>
      <c r="R47" s="467"/>
      <c r="S47" s="467"/>
      <c r="T47" s="467"/>
      <c r="U47" s="467"/>
      <c r="V47" s="467"/>
      <c r="W47" s="467"/>
      <c r="X47" s="467"/>
      <c r="Y47" s="467"/>
      <c r="Z47" s="467"/>
      <c r="AA47" s="467"/>
      <c r="AB47" s="98"/>
      <c r="AC47" s="98"/>
      <c r="AD47" s="467" t="str">
        <f>IF('Limit Verification'!U9="Yes","Zero Drift Limit Exceeded"," ")</f>
        <v xml:space="preserve"> </v>
      </c>
      <c r="AE47" s="467"/>
      <c r="AF47" s="467"/>
      <c r="AG47" s="467"/>
      <c r="AH47" s="467"/>
      <c r="AI47" s="467"/>
      <c r="AJ47" s="467"/>
      <c r="AK47" s="467"/>
      <c r="AL47" s="467"/>
      <c r="AM47" s="467"/>
      <c r="AN47" s="467"/>
      <c r="AO47" s="14"/>
      <c r="AP47" s="14"/>
      <c r="AQ47" s="14"/>
      <c r="AR47" s="14"/>
      <c r="AS47" s="14"/>
      <c r="AT47" s="15"/>
      <c r="AU47" s="15"/>
      <c r="AV47" s="15"/>
      <c r="AW47" s="15"/>
      <c r="AX47" s="15"/>
      <c r="AY47" s="15"/>
      <c r="AZ47" s="15"/>
    </row>
    <row r="48" spans="1:65" s="2" customFormat="1" ht="7.35" customHeight="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65"/>
      <c r="M48" s="65"/>
      <c r="N48" s="65"/>
      <c r="O48" s="66"/>
      <c r="P48" s="59"/>
      <c r="Q48" s="59"/>
      <c r="R48" s="59"/>
      <c r="S48" s="65"/>
      <c r="T48" s="65"/>
      <c r="U48" s="65"/>
      <c r="V48" s="66"/>
      <c r="W48" s="22"/>
      <c r="X48" s="22"/>
      <c r="Y48" s="22"/>
      <c r="Z48" s="22"/>
      <c r="AA48" s="22"/>
      <c r="AB48" s="22"/>
      <c r="AC48" s="22"/>
      <c r="AD48" s="22"/>
      <c r="AE48" s="57"/>
      <c r="AF48" s="22"/>
      <c r="AG48" s="22"/>
      <c r="AH48" s="61"/>
      <c r="AI48" s="61"/>
      <c r="AJ48" s="61"/>
      <c r="AK48" s="60"/>
      <c r="AL48" s="60"/>
      <c r="AM48" s="60"/>
      <c r="AN48" s="60"/>
      <c r="AO48" s="60"/>
      <c r="AP48" s="60"/>
      <c r="AQ48" s="14"/>
      <c r="AR48" s="14"/>
      <c r="AS48" s="4"/>
      <c r="AT48" s="4"/>
      <c r="AU48" s="4"/>
      <c r="AV48" s="4"/>
      <c r="AW48" s="4"/>
      <c r="AX48" s="4"/>
      <c r="AY48" s="4"/>
      <c r="AZ48" s="4"/>
      <c r="BA48" s="14"/>
      <c r="BB48" s="14"/>
      <c r="BC48" s="14"/>
      <c r="BD48" s="14"/>
      <c r="BE48" s="14"/>
      <c r="BF48" s="14"/>
      <c r="BG48" s="15"/>
      <c r="BH48" s="15"/>
      <c r="BI48" s="15"/>
      <c r="BJ48" s="15"/>
      <c r="BK48" s="15"/>
      <c r="BL48" s="15"/>
      <c r="BM48" s="15"/>
    </row>
    <row r="49" spans="1:83" ht="10.7" customHeight="1" x14ac:dyDescent="0.2">
      <c r="A49" s="464" t="s">
        <v>21</v>
      </c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4"/>
      <c r="O49" s="464"/>
      <c r="P49" s="464"/>
      <c r="Q49" s="464"/>
      <c r="R49" s="464"/>
      <c r="S49" s="464"/>
      <c r="T49" s="464"/>
      <c r="U49" s="464"/>
      <c r="V49" s="464"/>
      <c r="W49" s="464"/>
      <c r="X49" s="464"/>
      <c r="Y49" s="464"/>
      <c r="Z49" s="464"/>
      <c r="AA49" s="464"/>
      <c r="AB49" s="464"/>
      <c r="AC49" s="464"/>
      <c r="AD49" s="464"/>
      <c r="AE49" s="464"/>
      <c r="AF49" s="464"/>
      <c r="AG49" s="464"/>
      <c r="AH49" s="464"/>
      <c r="AI49" s="464"/>
      <c r="AJ49" s="464"/>
      <c r="AK49" s="464"/>
      <c r="AL49" s="464"/>
      <c r="AM49" s="464"/>
      <c r="AN49" s="464"/>
      <c r="AO49" s="464"/>
      <c r="AP49" s="464"/>
    </row>
    <row r="50" spans="1:83" s="2" customFormat="1" ht="10.7" customHeight="1" thickBot="1" x14ac:dyDescent="0.25">
      <c r="A50" s="312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12"/>
      <c r="AG50" s="312"/>
      <c r="AH50" s="312"/>
      <c r="AI50" s="312"/>
      <c r="AJ50" s="312"/>
      <c r="AK50" s="312"/>
      <c r="AL50" s="312"/>
      <c r="AM50" s="312"/>
      <c r="AN50" s="312"/>
      <c r="AO50" s="312"/>
      <c r="AP50" s="312"/>
    </row>
    <row r="51" spans="1:83" s="2" customFormat="1" ht="11.45" customHeight="1" thickTop="1" x14ac:dyDescent="0.2">
      <c r="A51" s="269" t="s">
        <v>22</v>
      </c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 t="s">
        <v>23</v>
      </c>
      <c r="Q51" s="265"/>
      <c r="R51" s="265"/>
      <c r="S51" s="265"/>
      <c r="T51" s="265"/>
      <c r="U51" s="265"/>
      <c r="V51" s="265"/>
      <c r="W51" s="265"/>
      <c r="X51" s="265" t="s">
        <v>24</v>
      </c>
      <c r="Y51" s="265"/>
      <c r="Z51" s="265"/>
      <c r="AA51" s="265"/>
      <c r="AB51" s="265"/>
      <c r="AC51" s="265"/>
      <c r="AD51" s="265"/>
      <c r="AE51" s="265" t="s">
        <v>49</v>
      </c>
      <c r="AF51" s="265"/>
      <c r="AG51" s="265"/>
      <c r="AH51" s="265"/>
      <c r="AI51" s="265"/>
      <c r="AJ51" s="265"/>
      <c r="AK51" s="265"/>
      <c r="AL51" s="265" t="s">
        <v>25</v>
      </c>
      <c r="AM51" s="265"/>
      <c r="AN51" s="265"/>
      <c r="AO51" s="265"/>
      <c r="AP51" s="266"/>
    </row>
    <row r="52" spans="1:83" s="2" customFormat="1" ht="11.45" customHeight="1" x14ac:dyDescent="0.2">
      <c r="A52" s="270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8"/>
    </row>
    <row r="53" spans="1:83" s="2" customFormat="1" ht="11.45" customHeight="1" x14ac:dyDescent="0.2">
      <c r="A53" s="271" t="s">
        <v>26</v>
      </c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 t="s">
        <v>28</v>
      </c>
      <c r="Q53" s="272"/>
      <c r="R53" s="272"/>
      <c r="S53" s="272"/>
      <c r="T53" s="272"/>
      <c r="U53" s="272"/>
      <c r="V53" s="272"/>
      <c r="W53" s="272"/>
      <c r="X53" s="263">
        <v>43830</v>
      </c>
      <c r="Y53" s="242"/>
      <c r="Z53" s="242"/>
      <c r="AA53" s="242"/>
      <c r="AB53" s="242"/>
      <c r="AC53" s="242"/>
      <c r="AD53" s="242"/>
      <c r="AE53" s="263">
        <v>43861</v>
      </c>
      <c r="AF53" s="242"/>
      <c r="AG53" s="242"/>
      <c r="AH53" s="242"/>
      <c r="AI53" s="242"/>
      <c r="AJ53" s="242"/>
      <c r="AK53" s="242"/>
      <c r="AL53" s="242" t="s">
        <v>131</v>
      </c>
      <c r="AM53" s="242"/>
      <c r="AN53" s="242"/>
      <c r="AO53" s="242"/>
      <c r="AP53" s="243"/>
    </row>
    <row r="54" spans="1:83" s="2" customFormat="1" ht="11.45" customHeight="1" x14ac:dyDescent="0.2">
      <c r="A54" s="271"/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3"/>
    </row>
    <row r="55" spans="1:83" s="2" customFormat="1" ht="11.45" customHeight="1" x14ac:dyDescent="0.2">
      <c r="A55" s="271" t="s">
        <v>95</v>
      </c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 t="s">
        <v>28</v>
      </c>
      <c r="Q55" s="272"/>
      <c r="R55" s="272"/>
      <c r="S55" s="272"/>
      <c r="T55" s="272"/>
      <c r="U55" s="272"/>
      <c r="V55" s="272"/>
      <c r="W55" s="272"/>
      <c r="X55" s="263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  <c r="AJ55" s="242"/>
      <c r="AK55" s="242"/>
      <c r="AL55" s="242"/>
      <c r="AM55" s="242"/>
      <c r="AN55" s="242"/>
      <c r="AO55" s="242"/>
      <c r="AP55" s="243"/>
    </row>
    <row r="56" spans="1:83" s="2" customFormat="1" ht="11.45" customHeight="1" x14ac:dyDescent="0.2">
      <c r="A56" s="271"/>
      <c r="B56" s="272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242"/>
      <c r="AK56" s="242"/>
      <c r="AL56" s="242"/>
      <c r="AM56" s="242"/>
      <c r="AN56" s="242"/>
      <c r="AO56" s="242"/>
      <c r="AP56" s="243"/>
    </row>
    <row r="57" spans="1:83" s="2" customFormat="1" ht="11.45" customHeight="1" x14ac:dyDescent="0.2">
      <c r="A57" s="289" t="s">
        <v>96</v>
      </c>
      <c r="B57" s="290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0"/>
      <c r="N57" s="290"/>
      <c r="O57" s="291"/>
      <c r="P57" s="272" t="s">
        <v>27</v>
      </c>
      <c r="Q57" s="272"/>
      <c r="R57" s="272"/>
      <c r="S57" s="272"/>
      <c r="T57" s="272"/>
      <c r="U57" s="272"/>
      <c r="V57" s="272"/>
      <c r="W57" s="272"/>
      <c r="X57" s="263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  <c r="AJ57" s="242"/>
      <c r="AK57" s="242"/>
      <c r="AL57" s="242"/>
      <c r="AM57" s="242"/>
      <c r="AN57" s="242"/>
      <c r="AO57" s="242"/>
      <c r="AP57" s="243"/>
    </row>
    <row r="58" spans="1:83" s="2" customFormat="1" ht="11.45" customHeight="1" x14ac:dyDescent="0.2">
      <c r="A58" s="292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4"/>
      <c r="P58" s="272"/>
      <c r="Q58" s="272"/>
      <c r="R58" s="272"/>
      <c r="S58" s="272"/>
      <c r="T58" s="272"/>
      <c r="U58" s="272"/>
      <c r="V58" s="272"/>
      <c r="W58" s="27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242"/>
      <c r="AK58" s="242"/>
      <c r="AL58" s="242"/>
      <c r="AM58" s="242"/>
      <c r="AN58" s="242"/>
      <c r="AO58" s="242"/>
      <c r="AP58" s="243"/>
    </row>
    <row r="59" spans="1:83" s="2" customFormat="1" ht="11.45" customHeight="1" x14ac:dyDescent="0.2">
      <c r="A59" s="271" t="s">
        <v>98</v>
      </c>
      <c r="B59" s="272"/>
      <c r="C59" s="272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 t="s">
        <v>28</v>
      </c>
      <c r="Q59" s="272"/>
      <c r="R59" s="272"/>
      <c r="S59" s="272"/>
      <c r="T59" s="272"/>
      <c r="U59" s="272"/>
      <c r="V59" s="272"/>
      <c r="W59" s="272"/>
      <c r="X59" s="263">
        <v>43830</v>
      </c>
      <c r="Y59" s="242"/>
      <c r="Z59" s="242"/>
      <c r="AA59" s="242"/>
      <c r="AB59" s="242"/>
      <c r="AC59" s="242"/>
      <c r="AD59" s="242"/>
      <c r="AE59" s="263">
        <v>43861</v>
      </c>
      <c r="AF59" s="242"/>
      <c r="AG59" s="242"/>
      <c r="AH59" s="242"/>
      <c r="AI59" s="242"/>
      <c r="AJ59" s="242"/>
      <c r="AK59" s="242"/>
      <c r="AL59" s="242" t="s">
        <v>131</v>
      </c>
      <c r="AM59" s="242"/>
      <c r="AN59" s="242"/>
      <c r="AO59" s="242"/>
      <c r="AP59" s="243"/>
    </row>
    <row r="60" spans="1:83" s="2" customFormat="1" ht="11.45" customHeight="1" x14ac:dyDescent="0.2">
      <c r="A60" s="271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242"/>
      <c r="AK60" s="242"/>
      <c r="AL60" s="242"/>
      <c r="AM60" s="242"/>
      <c r="AN60" s="242"/>
      <c r="AO60" s="242"/>
      <c r="AP60" s="243"/>
    </row>
    <row r="61" spans="1:83" ht="11.45" customHeight="1" x14ac:dyDescent="0.2">
      <c r="A61" s="271" t="s">
        <v>97</v>
      </c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 t="s">
        <v>27</v>
      </c>
      <c r="Q61" s="272"/>
      <c r="R61" s="272"/>
      <c r="S61" s="272"/>
      <c r="T61" s="272"/>
      <c r="U61" s="272"/>
      <c r="V61" s="272"/>
      <c r="W61" s="272"/>
      <c r="X61" s="482">
        <v>42089</v>
      </c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  <c r="AJ61" s="242"/>
      <c r="AK61" s="242"/>
      <c r="AL61" s="242"/>
      <c r="AM61" s="242"/>
      <c r="AN61" s="242"/>
      <c r="AO61" s="242"/>
      <c r="AP61" s="243"/>
    </row>
    <row r="62" spans="1:83" ht="11.45" customHeight="1" thickBot="1" x14ac:dyDescent="0.25">
      <c r="A62" s="462"/>
      <c r="B62" s="463"/>
      <c r="C62" s="463"/>
      <c r="D62" s="463"/>
      <c r="E62" s="463"/>
      <c r="F62" s="463"/>
      <c r="G62" s="463"/>
      <c r="H62" s="463"/>
      <c r="I62" s="463"/>
      <c r="J62" s="463"/>
      <c r="K62" s="463"/>
      <c r="L62" s="463"/>
      <c r="M62" s="463"/>
      <c r="N62" s="463"/>
      <c r="O62" s="463"/>
      <c r="P62" s="463"/>
      <c r="Q62" s="463"/>
      <c r="R62" s="463"/>
      <c r="S62" s="463"/>
      <c r="T62" s="463"/>
      <c r="U62" s="463"/>
      <c r="V62" s="463"/>
      <c r="W62" s="463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465"/>
    </row>
    <row r="63" spans="1:83" s="2" customFormat="1" ht="18" customHeight="1" thickTop="1" x14ac:dyDescent="0.25">
      <c r="A63" s="56"/>
      <c r="B63" s="56"/>
      <c r="C63" s="56"/>
      <c r="D63" s="56"/>
      <c r="E63" s="56"/>
      <c r="F63" s="5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83" customFormat="1" ht="28.7" customHeight="1" x14ac:dyDescent="0.25">
      <c r="A64" s="6"/>
      <c r="B64" s="58"/>
      <c r="C64" s="6"/>
      <c r="D64" s="29"/>
      <c r="E64" s="29"/>
      <c r="F64" s="29"/>
      <c r="G64" s="29"/>
      <c r="H64" s="29"/>
      <c r="I64" s="326" t="s">
        <v>100</v>
      </c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62"/>
      <c r="AI64" s="62"/>
      <c r="AJ64" s="62"/>
      <c r="AK64" s="63"/>
      <c r="AL64" s="64"/>
      <c r="AM64" s="368" t="s">
        <v>65</v>
      </c>
      <c r="AN64" s="368"/>
      <c r="AO64" s="368"/>
      <c r="AP64" s="368"/>
      <c r="AQ64" s="29"/>
      <c r="AR64" s="29"/>
      <c r="AS64" s="77"/>
      <c r="AT64" s="77"/>
      <c r="AU64" s="77"/>
      <c r="AV64" s="77"/>
      <c r="AW64" s="77"/>
      <c r="AX64" s="77"/>
      <c r="AY64" s="77"/>
      <c r="AZ64" s="77"/>
      <c r="BA64" s="77"/>
      <c r="BB64" s="78"/>
      <c r="BC64" s="78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</row>
    <row r="65" spans="1:70" customFormat="1" ht="14.25" customHeight="1" x14ac:dyDescent="0.25">
      <c r="A65" s="58"/>
      <c r="B65" s="58"/>
      <c r="C65" s="58"/>
      <c r="D65" s="58"/>
      <c r="E65" s="58"/>
      <c r="F65" s="36"/>
      <c r="G65" s="36"/>
      <c r="H65" s="36"/>
      <c r="I65" s="36"/>
      <c r="J65" s="79"/>
      <c r="K65" s="79"/>
      <c r="L65" s="79"/>
      <c r="M65" s="79"/>
      <c r="N65" s="79"/>
      <c r="O65" s="80"/>
      <c r="P65" s="80"/>
      <c r="Q65" s="80"/>
      <c r="R65" s="80"/>
      <c r="S65" s="80"/>
      <c r="T65" s="81"/>
      <c r="U65" s="81"/>
      <c r="V65" s="81"/>
      <c r="W65" s="81"/>
      <c r="X65" s="81"/>
      <c r="Y65" s="81"/>
      <c r="Z65" s="81"/>
      <c r="AA65" s="82"/>
      <c r="AB65" s="83"/>
      <c r="AC65" s="84"/>
      <c r="AD65" s="84"/>
      <c r="AE65" s="84"/>
      <c r="AF65" s="84"/>
      <c r="AG65" s="84"/>
      <c r="AH65" s="84"/>
      <c r="AI65" s="84"/>
      <c r="AJ65" s="84"/>
      <c r="AK65" s="13"/>
      <c r="AL65" s="13"/>
      <c r="AM65" s="6"/>
      <c r="AN65" s="6"/>
      <c r="AO65" s="6"/>
      <c r="AP65" s="6"/>
    </row>
    <row r="66" spans="1:70" customFormat="1" ht="14.25" customHeight="1" x14ac:dyDescent="0.25">
      <c r="A66" s="58"/>
      <c r="B66" s="58"/>
      <c r="C66" s="58"/>
      <c r="D66" s="58"/>
      <c r="E66" s="58"/>
      <c r="F66" s="36"/>
      <c r="G66" s="36"/>
      <c r="H66" s="36"/>
      <c r="I66" s="36"/>
      <c r="J66" s="79"/>
      <c r="K66" s="79"/>
      <c r="L66" s="79"/>
      <c r="M66" s="79"/>
      <c r="N66" s="79"/>
      <c r="O66" s="80"/>
      <c r="P66" s="80"/>
      <c r="Q66" s="80"/>
      <c r="R66" s="80"/>
      <c r="S66" s="80"/>
      <c r="T66" s="81"/>
      <c r="U66" s="81"/>
      <c r="V66" s="81"/>
      <c r="W66" s="81"/>
      <c r="X66" s="81"/>
      <c r="Y66" s="81"/>
      <c r="Z66" s="81"/>
      <c r="AA66" s="82"/>
      <c r="AB66" s="83"/>
      <c r="AC66" s="84"/>
      <c r="AD66" s="84"/>
      <c r="AE66" s="84"/>
      <c r="AF66" s="84"/>
      <c r="AG66" s="84"/>
      <c r="AH66" s="84"/>
      <c r="AI66" s="84"/>
      <c r="AJ66" s="84"/>
      <c r="AK66" s="13"/>
      <c r="AL66" s="13"/>
      <c r="AM66" s="6"/>
      <c r="AN66" s="6"/>
      <c r="AO66" s="6"/>
      <c r="AP66" s="6"/>
    </row>
    <row r="67" spans="1:70" customFormat="1" ht="21.6" customHeight="1" thickBot="1" x14ac:dyDescent="0.3">
      <c r="A67" s="312" t="s">
        <v>82</v>
      </c>
      <c r="B67" s="312"/>
      <c r="C67" s="312"/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2"/>
      <c r="AA67" s="312"/>
      <c r="AB67" s="312"/>
      <c r="AC67" s="312"/>
      <c r="AD67" s="312"/>
      <c r="AE67" s="312"/>
      <c r="AF67" s="312"/>
      <c r="AG67" s="312"/>
      <c r="AH67" s="312"/>
      <c r="AI67" s="312"/>
      <c r="AJ67" s="312"/>
      <c r="AK67" s="312"/>
      <c r="AL67" s="312"/>
      <c r="AM67" s="312"/>
      <c r="AN67" s="312"/>
      <c r="AO67" s="312"/>
      <c r="AP67" s="312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</row>
    <row r="68" spans="1:70" customFormat="1" ht="12.2" customHeight="1" thickTop="1" x14ac:dyDescent="0.25">
      <c r="A68" s="327" t="s">
        <v>70</v>
      </c>
      <c r="B68" s="328"/>
      <c r="C68" s="328"/>
      <c r="D68" s="328"/>
      <c r="E68" s="328"/>
      <c r="F68" s="330" t="s">
        <v>83</v>
      </c>
      <c r="G68" s="331"/>
      <c r="H68" s="333">
        <v>100</v>
      </c>
      <c r="I68" s="334"/>
      <c r="J68" s="334"/>
      <c r="K68" s="334"/>
      <c r="L68" s="335"/>
      <c r="M68" s="165" t="s">
        <v>67</v>
      </c>
      <c r="N68" s="165"/>
      <c r="O68" s="165"/>
      <c r="P68" s="165"/>
      <c r="Q68" s="165"/>
      <c r="R68" s="165"/>
      <c r="S68" s="165"/>
      <c r="T68" s="165" t="s">
        <v>68</v>
      </c>
      <c r="U68" s="165"/>
      <c r="V68" s="165"/>
      <c r="W68" s="165"/>
      <c r="X68" s="165"/>
      <c r="Y68" s="165" t="s">
        <v>69</v>
      </c>
      <c r="Z68" s="165"/>
      <c r="AA68" s="165"/>
      <c r="AB68" s="165"/>
      <c r="AC68" s="165"/>
      <c r="AD68" s="179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1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</row>
    <row r="69" spans="1:70" customFormat="1" ht="12.2" customHeight="1" x14ac:dyDescent="0.25">
      <c r="A69" s="329"/>
      <c r="B69" s="239"/>
      <c r="C69" s="239"/>
      <c r="D69" s="239"/>
      <c r="E69" s="239"/>
      <c r="F69" s="239"/>
      <c r="G69" s="332"/>
      <c r="H69" s="336"/>
      <c r="I69" s="337"/>
      <c r="J69" s="337"/>
      <c r="K69" s="337"/>
      <c r="L69" s="338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82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4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</row>
    <row r="70" spans="1:70" customFormat="1" ht="12.2" customHeight="1" x14ac:dyDescent="0.25">
      <c r="A70" s="329" t="s">
        <v>71</v>
      </c>
      <c r="B70" s="239"/>
      <c r="C70" s="239"/>
      <c r="D70" s="239"/>
      <c r="E70" s="239"/>
      <c r="F70" s="240" t="s">
        <v>38</v>
      </c>
      <c r="G70" s="241"/>
      <c r="H70" s="477">
        <v>60</v>
      </c>
      <c r="I70" s="478"/>
      <c r="J70" s="478"/>
      <c r="K70" s="478"/>
      <c r="L70" s="479"/>
      <c r="M70" s="167" t="s">
        <v>84</v>
      </c>
      <c r="N70" s="168"/>
      <c r="O70" s="168"/>
      <c r="P70" s="168"/>
      <c r="Q70" s="168"/>
      <c r="R70" s="168"/>
      <c r="S70" s="69"/>
      <c r="T70" s="339"/>
      <c r="U70" s="339"/>
      <c r="V70" s="339"/>
      <c r="W70" s="339"/>
      <c r="X70" s="339"/>
      <c r="Y70" s="175">
        <v>-632.29999999999995</v>
      </c>
      <c r="Z70" s="175"/>
      <c r="AA70" s="175"/>
      <c r="AB70" s="175"/>
      <c r="AC70" s="175"/>
      <c r="AD70" s="230" t="s">
        <v>85</v>
      </c>
      <c r="AE70" s="156"/>
      <c r="AF70" s="156"/>
      <c r="AG70" s="156"/>
      <c r="AH70" s="156"/>
      <c r="AI70" s="156"/>
      <c r="AJ70" s="157" t="s">
        <v>101</v>
      </c>
      <c r="AK70" s="158"/>
      <c r="AL70" s="286">
        <v>31.6</v>
      </c>
      <c r="AM70" s="286"/>
      <c r="AN70" s="286"/>
      <c r="AO70" s="286"/>
      <c r="AP70" s="287"/>
      <c r="AQ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</row>
    <row r="71" spans="1:70" customFormat="1" ht="12.2" customHeight="1" x14ac:dyDescent="0.25">
      <c r="A71" s="329"/>
      <c r="B71" s="239"/>
      <c r="C71" s="239"/>
      <c r="D71" s="239"/>
      <c r="E71" s="239"/>
      <c r="F71" s="240"/>
      <c r="G71" s="241"/>
      <c r="H71" s="477"/>
      <c r="I71" s="478"/>
      <c r="J71" s="478"/>
      <c r="K71" s="478"/>
      <c r="L71" s="479"/>
      <c r="M71" s="169"/>
      <c r="N71" s="170"/>
      <c r="O71" s="170"/>
      <c r="P71" s="170"/>
      <c r="Q71" s="170"/>
      <c r="R71" s="170"/>
      <c r="S71" s="70"/>
      <c r="T71" s="339"/>
      <c r="U71" s="339"/>
      <c r="V71" s="339"/>
      <c r="W71" s="339"/>
      <c r="X71" s="339"/>
      <c r="Y71" s="175"/>
      <c r="Z71" s="175"/>
      <c r="AA71" s="175"/>
      <c r="AB71" s="175"/>
      <c r="AC71" s="175"/>
      <c r="AD71" s="238"/>
      <c r="AE71" s="239"/>
      <c r="AF71" s="239"/>
      <c r="AG71" s="239"/>
      <c r="AH71" s="239"/>
      <c r="AI71" s="239"/>
      <c r="AJ71" s="240"/>
      <c r="AK71" s="241"/>
      <c r="AL71" s="233"/>
      <c r="AM71" s="233"/>
      <c r="AN71" s="233"/>
      <c r="AO71" s="233"/>
      <c r="AP71" s="288"/>
      <c r="AQ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</row>
    <row r="72" spans="1:70" customFormat="1" ht="12.2" customHeight="1" x14ac:dyDescent="0.25">
      <c r="A72" s="153" t="s">
        <v>93</v>
      </c>
      <c r="B72" s="154"/>
      <c r="C72" s="154"/>
      <c r="D72" s="154"/>
      <c r="E72" s="475" t="s">
        <v>39</v>
      </c>
      <c r="F72" s="475"/>
      <c r="G72" s="476"/>
      <c r="H72" s="202">
        <v>2.87</v>
      </c>
      <c r="I72" s="203"/>
      <c r="J72" s="203"/>
      <c r="K72" s="203"/>
      <c r="L72" s="249"/>
      <c r="M72" s="229" t="s">
        <v>86</v>
      </c>
      <c r="N72" s="154"/>
      <c r="O72" s="154"/>
      <c r="P72" s="154"/>
      <c r="Q72" s="154"/>
      <c r="R72" s="154"/>
      <c r="S72" s="71"/>
      <c r="T72" s="480"/>
      <c r="U72" s="480"/>
      <c r="V72" s="480"/>
      <c r="W72" s="480"/>
      <c r="X72" s="480"/>
      <c r="Y72" s="481">
        <v>1109</v>
      </c>
      <c r="Z72" s="481"/>
      <c r="AA72" s="481"/>
      <c r="AB72" s="481"/>
      <c r="AC72" s="481"/>
      <c r="AD72" s="238" t="s">
        <v>87</v>
      </c>
      <c r="AE72" s="239"/>
      <c r="AF72" s="239"/>
      <c r="AG72" s="239"/>
      <c r="AH72" s="239"/>
      <c r="AI72" s="239"/>
      <c r="AJ72" s="157" t="s">
        <v>101</v>
      </c>
      <c r="AK72" s="158"/>
      <c r="AL72" s="175">
        <v>44.9</v>
      </c>
      <c r="AM72" s="175"/>
      <c r="AN72" s="175"/>
      <c r="AO72" s="175"/>
      <c r="AP72" s="248"/>
      <c r="AQ72" s="86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</row>
    <row r="73" spans="1:70" customFormat="1" ht="12.2" customHeight="1" x14ac:dyDescent="0.25">
      <c r="A73" s="155"/>
      <c r="B73" s="156"/>
      <c r="C73" s="156"/>
      <c r="D73" s="156"/>
      <c r="E73" s="157" t="s">
        <v>40</v>
      </c>
      <c r="F73" s="157"/>
      <c r="G73" s="158"/>
      <c r="H73" s="250"/>
      <c r="I73" s="251"/>
      <c r="J73" s="251"/>
      <c r="K73" s="251"/>
      <c r="L73" s="252"/>
      <c r="M73" s="455"/>
      <c r="N73" s="456"/>
      <c r="O73" s="456"/>
      <c r="P73" s="456"/>
      <c r="Q73" s="456"/>
      <c r="R73" s="456"/>
      <c r="S73" s="85"/>
      <c r="T73" s="480"/>
      <c r="U73" s="480"/>
      <c r="V73" s="480"/>
      <c r="W73" s="480"/>
      <c r="X73" s="480"/>
      <c r="Y73" s="481"/>
      <c r="Z73" s="481"/>
      <c r="AA73" s="481"/>
      <c r="AB73" s="481"/>
      <c r="AC73" s="481"/>
      <c r="AD73" s="238"/>
      <c r="AE73" s="239"/>
      <c r="AF73" s="239"/>
      <c r="AG73" s="239"/>
      <c r="AH73" s="239"/>
      <c r="AI73" s="239"/>
      <c r="AJ73" s="240"/>
      <c r="AK73" s="241"/>
      <c r="AL73" s="175"/>
      <c r="AM73" s="175"/>
      <c r="AN73" s="175"/>
      <c r="AO73" s="175"/>
      <c r="AP73" s="248"/>
      <c r="AQ73" s="86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</row>
    <row r="74" spans="1:70" customFormat="1" ht="12.2" customHeight="1" x14ac:dyDescent="0.25">
      <c r="A74" s="153" t="s">
        <v>94</v>
      </c>
      <c r="B74" s="154"/>
      <c r="C74" s="154"/>
      <c r="D74" s="154"/>
      <c r="E74" s="231" t="s">
        <v>39</v>
      </c>
      <c r="F74" s="231"/>
      <c r="G74" s="232"/>
      <c r="H74" s="226">
        <v>1.022</v>
      </c>
      <c r="I74" s="227"/>
      <c r="J74" s="227"/>
      <c r="K74" s="227"/>
      <c r="L74" s="228"/>
      <c r="M74" s="229" t="s">
        <v>88</v>
      </c>
      <c r="N74" s="154"/>
      <c r="O74" s="154"/>
      <c r="P74" s="154"/>
      <c r="Q74" s="231" t="s">
        <v>102</v>
      </c>
      <c r="R74" s="231"/>
      <c r="S74" s="232"/>
      <c r="T74" s="175">
        <v>3.3</v>
      </c>
      <c r="U74" s="175"/>
      <c r="V74" s="175"/>
      <c r="W74" s="175"/>
      <c r="X74" s="175"/>
      <c r="Y74" s="175">
        <v>3.2</v>
      </c>
      <c r="Z74" s="175"/>
      <c r="AA74" s="175"/>
      <c r="AB74" s="175"/>
      <c r="AC74" s="175"/>
      <c r="AD74" s="253"/>
      <c r="AE74" s="239" t="s">
        <v>41</v>
      </c>
      <c r="AF74" s="239"/>
      <c r="AG74" s="239"/>
      <c r="AH74" s="239"/>
      <c r="AI74" s="254" t="s">
        <v>76</v>
      </c>
      <c r="AJ74" s="254"/>
      <c r="AK74" s="255"/>
      <c r="AL74" s="190">
        <v>695.5</v>
      </c>
      <c r="AM74" s="191"/>
      <c r="AN74" s="191"/>
      <c r="AO74" s="191"/>
      <c r="AP74" s="192"/>
      <c r="AQ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</row>
    <row r="75" spans="1:70" customFormat="1" ht="12.2" customHeight="1" x14ac:dyDescent="0.25">
      <c r="A75" s="155"/>
      <c r="B75" s="156"/>
      <c r="C75" s="156"/>
      <c r="D75" s="156"/>
      <c r="E75" s="157" t="s">
        <v>40</v>
      </c>
      <c r="F75" s="157"/>
      <c r="G75" s="158"/>
      <c r="H75" s="226"/>
      <c r="I75" s="227"/>
      <c r="J75" s="227"/>
      <c r="K75" s="227"/>
      <c r="L75" s="228"/>
      <c r="M75" s="230"/>
      <c r="N75" s="156"/>
      <c r="O75" s="156"/>
      <c r="P75" s="156"/>
      <c r="Q75" s="157"/>
      <c r="R75" s="157"/>
      <c r="S75" s="158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253"/>
      <c r="AE75" s="239"/>
      <c r="AF75" s="239"/>
      <c r="AG75" s="239"/>
      <c r="AH75" s="239"/>
      <c r="AI75" s="254"/>
      <c r="AJ75" s="254"/>
      <c r="AK75" s="255"/>
      <c r="AL75" s="190"/>
      <c r="AM75" s="191"/>
      <c r="AN75" s="191"/>
      <c r="AO75" s="191"/>
      <c r="AP75" s="192"/>
    </row>
    <row r="76" spans="1:70" customFormat="1" ht="12.2" customHeight="1" x14ac:dyDescent="0.25">
      <c r="A76" s="153" t="s">
        <v>72</v>
      </c>
      <c r="B76" s="154"/>
      <c r="C76" s="154"/>
      <c r="D76" s="154"/>
      <c r="E76" s="154"/>
      <c r="F76" s="154"/>
      <c r="G76" s="154"/>
      <c r="H76" s="256" t="s">
        <v>129</v>
      </c>
      <c r="I76" s="257"/>
      <c r="J76" s="257"/>
      <c r="K76" s="257"/>
      <c r="L76" s="258"/>
      <c r="M76" s="229" t="s">
        <v>88</v>
      </c>
      <c r="N76" s="154"/>
      <c r="O76" s="154"/>
      <c r="P76" s="154"/>
      <c r="Q76" s="231" t="s">
        <v>104</v>
      </c>
      <c r="R76" s="231"/>
      <c r="S76" s="232"/>
      <c r="T76" s="175">
        <v>5</v>
      </c>
      <c r="U76" s="175"/>
      <c r="V76" s="175"/>
      <c r="W76" s="175"/>
      <c r="X76" s="175"/>
      <c r="Y76" s="233">
        <v>5</v>
      </c>
      <c r="Z76" s="233"/>
      <c r="AA76" s="233"/>
      <c r="AB76" s="233"/>
      <c r="AC76" s="233"/>
      <c r="AD76" s="229" t="s">
        <v>8</v>
      </c>
      <c r="AE76" s="154"/>
      <c r="AF76" s="154"/>
      <c r="AG76" s="154"/>
      <c r="AH76" s="154"/>
      <c r="AI76" s="154"/>
      <c r="AJ76" s="234" t="s">
        <v>89</v>
      </c>
      <c r="AK76" s="235"/>
      <c r="AL76" s="236">
        <v>0.46400000000000002</v>
      </c>
      <c r="AM76" s="236"/>
      <c r="AN76" s="236"/>
      <c r="AO76" s="236"/>
      <c r="AP76" s="237"/>
    </row>
    <row r="77" spans="1:70" customFormat="1" ht="12.2" customHeight="1" x14ac:dyDescent="0.25">
      <c r="A77" s="155"/>
      <c r="B77" s="156"/>
      <c r="C77" s="156"/>
      <c r="D77" s="156"/>
      <c r="E77" s="156"/>
      <c r="F77" s="156"/>
      <c r="G77" s="156"/>
      <c r="H77" s="259"/>
      <c r="I77" s="260"/>
      <c r="J77" s="260"/>
      <c r="K77" s="260"/>
      <c r="L77" s="261"/>
      <c r="M77" s="230"/>
      <c r="N77" s="156"/>
      <c r="O77" s="156"/>
      <c r="P77" s="156"/>
      <c r="Q77" s="157"/>
      <c r="R77" s="157"/>
      <c r="S77" s="158"/>
      <c r="T77" s="175"/>
      <c r="U77" s="175"/>
      <c r="V77" s="175"/>
      <c r="W77" s="175"/>
      <c r="X77" s="175"/>
      <c r="Y77" s="233"/>
      <c r="Z77" s="233"/>
      <c r="AA77" s="233"/>
      <c r="AB77" s="233"/>
      <c r="AC77" s="233"/>
      <c r="AD77" s="230"/>
      <c r="AE77" s="156"/>
      <c r="AF77" s="156"/>
      <c r="AG77" s="156"/>
      <c r="AH77" s="156"/>
      <c r="AI77" s="156"/>
      <c r="AJ77" s="234"/>
      <c r="AK77" s="235"/>
      <c r="AL77" s="236"/>
      <c r="AM77" s="236"/>
      <c r="AN77" s="236"/>
      <c r="AO77" s="236"/>
      <c r="AP77" s="237"/>
    </row>
    <row r="78" spans="1:70" customFormat="1" ht="12.2" customHeight="1" x14ac:dyDescent="0.25">
      <c r="A78" s="153" t="s">
        <v>73</v>
      </c>
      <c r="B78" s="154"/>
      <c r="C78" s="154"/>
      <c r="D78" s="154"/>
      <c r="E78" s="154"/>
      <c r="F78" s="154"/>
      <c r="G78" s="154"/>
      <c r="H78" s="159" t="s">
        <v>130</v>
      </c>
      <c r="I78" s="160"/>
      <c r="J78" s="160"/>
      <c r="K78" s="160"/>
      <c r="L78" s="161"/>
      <c r="M78" s="167" t="s">
        <v>88</v>
      </c>
      <c r="N78" s="168"/>
      <c r="O78" s="168"/>
      <c r="P78" s="168"/>
      <c r="Q78" s="171" t="s">
        <v>105</v>
      </c>
      <c r="R78" s="171"/>
      <c r="S78" s="172"/>
      <c r="T78" s="175">
        <v>15.1</v>
      </c>
      <c r="U78" s="175"/>
      <c r="V78" s="175"/>
      <c r="W78" s="175"/>
      <c r="X78" s="175"/>
      <c r="Y78" s="175">
        <v>14.6</v>
      </c>
      <c r="Z78" s="175"/>
      <c r="AA78" s="175"/>
      <c r="AB78" s="175"/>
      <c r="AC78" s="175"/>
      <c r="AD78" s="238" t="s">
        <v>90</v>
      </c>
      <c r="AE78" s="239"/>
      <c r="AF78" s="239"/>
      <c r="AG78" s="239"/>
      <c r="AH78" s="239"/>
      <c r="AI78" s="239"/>
      <c r="AJ78" s="240" t="s">
        <v>91</v>
      </c>
      <c r="AK78" s="241"/>
      <c r="AL78" s="242">
        <v>89</v>
      </c>
      <c r="AM78" s="242"/>
      <c r="AN78" s="242"/>
      <c r="AO78" s="242"/>
      <c r="AP78" s="243"/>
    </row>
    <row r="79" spans="1:70" customFormat="1" ht="12.2" customHeight="1" x14ac:dyDescent="0.25">
      <c r="A79" s="155"/>
      <c r="B79" s="156"/>
      <c r="C79" s="156"/>
      <c r="D79" s="156"/>
      <c r="E79" s="156"/>
      <c r="F79" s="156"/>
      <c r="G79" s="156"/>
      <c r="H79" s="159"/>
      <c r="I79" s="160"/>
      <c r="J79" s="160"/>
      <c r="K79" s="160"/>
      <c r="L79" s="161"/>
      <c r="M79" s="169"/>
      <c r="N79" s="170"/>
      <c r="O79" s="170"/>
      <c r="P79" s="170"/>
      <c r="Q79" s="173"/>
      <c r="R79" s="173"/>
      <c r="S79" s="174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238"/>
      <c r="AE79" s="239"/>
      <c r="AF79" s="239"/>
      <c r="AG79" s="239"/>
      <c r="AH79" s="239"/>
      <c r="AI79" s="239"/>
      <c r="AJ79" s="240"/>
      <c r="AK79" s="241"/>
      <c r="AL79" s="242"/>
      <c r="AM79" s="242"/>
      <c r="AN79" s="242"/>
      <c r="AO79" s="242"/>
      <c r="AP79" s="243"/>
    </row>
    <row r="80" spans="1:70" customFormat="1" ht="12.2" customHeight="1" x14ac:dyDescent="0.25">
      <c r="A80" s="153" t="s">
        <v>74</v>
      </c>
      <c r="B80" s="154"/>
      <c r="C80" s="154"/>
      <c r="D80" s="154"/>
      <c r="E80" s="154"/>
      <c r="F80" s="154"/>
      <c r="G80" s="154"/>
      <c r="H80" s="159" t="s">
        <v>130</v>
      </c>
      <c r="I80" s="160"/>
      <c r="J80" s="160"/>
      <c r="K80" s="160"/>
      <c r="L80" s="161"/>
      <c r="M80" s="167" t="s">
        <v>88</v>
      </c>
      <c r="N80" s="168"/>
      <c r="O80" s="168"/>
      <c r="P80" s="168"/>
      <c r="Q80" s="207" t="s">
        <v>103</v>
      </c>
      <c r="R80" s="207"/>
      <c r="S80" s="208"/>
      <c r="T80" s="185"/>
      <c r="U80" s="185"/>
      <c r="V80" s="185"/>
      <c r="W80" s="185"/>
      <c r="X80" s="185"/>
      <c r="Y80" s="175">
        <v>-15.1</v>
      </c>
      <c r="Z80" s="175"/>
      <c r="AA80" s="175"/>
      <c r="AB80" s="175"/>
      <c r="AC80" s="175"/>
      <c r="AD80" s="186" t="s">
        <v>45</v>
      </c>
      <c r="AE80" s="187"/>
      <c r="AF80" s="187"/>
      <c r="AG80" s="187"/>
      <c r="AH80" s="187"/>
      <c r="AI80" s="171" t="str">
        <f>IF(AND(AL80&gt;=50,AL80&lt;110),"(deg F)",IF(ISBLANK(AL80)," ","(deg C)"))</f>
        <v>(deg C)</v>
      </c>
      <c r="AJ80" s="171"/>
      <c r="AK80" s="172"/>
      <c r="AL80" s="190">
        <v>19.5</v>
      </c>
      <c r="AM80" s="191"/>
      <c r="AN80" s="191"/>
      <c r="AO80" s="191"/>
      <c r="AP80" s="192"/>
    </row>
    <row r="81" spans="1:69" customFormat="1" ht="12.2" customHeight="1" x14ac:dyDescent="0.25">
      <c r="A81" s="155"/>
      <c r="B81" s="156"/>
      <c r="C81" s="156"/>
      <c r="D81" s="156"/>
      <c r="E81" s="156"/>
      <c r="F81" s="156"/>
      <c r="G81" s="156"/>
      <c r="H81" s="159"/>
      <c r="I81" s="160"/>
      <c r="J81" s="160"/>
      <c r="K81" s="160"/>
      <c r="L81" s="161"/>
      <c r="M81" s="169"/>
      <c r="N81" s="170"/>
      <c r="O81" s="170"/>
      <c r="P81" s="170"/>
      <c r="Q81" s="209"/>
      <c r="R81" s="209"/>
      <c r="S81" s="210"/>
      <c r="T81" s="185"/>
      <c r="U81" s="185"/>
      <c r="V81" s="185"/>
      <c r="W81" s="185"/>
      <c r="X81" s="185"/>
      <c r="Y81" s="175"/>
      <c r="Z81" s="175"/>
      <c r="AA81" s="175"/>
      <c r="AB81" s="175"/>
      <c r="AC81" s="175"/>
      <c r="AD81" s="188"/>
      <c r="AE81" s="189"/>
      <c r="AF81" s="189"/>
      <c r="AG81" s="189"/>
      <c r="AH81" s="189"/>
      <c r="AI81" s="173"/>
      <c r="AJ81" s="173"/>
      <c r="AK81" s="174"/>
      <c r="AL81" s="190"/>
      <c r="AM81" s="191"/>
      <c r="AN81" s="191"/>
      <c r="AO81" s="191"/>
      <c r="AP81" s="192"/>
    </row>
    <row r="82" spans="1:69" customFormat="1" ht="12.2" customHeight="1" x14ac:dyDescent="0.25">
      <c r="A82" s="153" t="s">
        <v>92</v>
      </c>
      <c r="B82" s="154"/>
      <c r="C82" s="154"/>
      <c r="D82" s="154"/>
      <c r="E82" s="154"/>
      <c r="F82" s="154"/>
      <c r="G82" s="205"/>
      <c r="H82" s="159" t="s">
        <v>130</v>
      </c>
      <c r="I82" s="160"/>
      <c r="J82" s="160"/>
      <c r="K82" s="160"/>
      <c r="L82" s="161"/>
      <c r="M82" s="167" t="s">
        <v>88</v>
      </c>
      <c r="N82" s="168"/>
      <c r="O82" s="168"/>
      <c r="P82" s="168"/>
      <c r="Q82" s="171" t="s">
        <v>106</v>
      </c>
      <c r="R82" s="171"/>
      <c r="S82" s="172"/>
      <c r="T82" s="175">
        <v>24.1</v>
      </c>
      <c r="U82" s="175"/>
      <c r="V82" s="175"/>
      <c r="W82" s="175"/>
      <c r="X82" s="175"/>
      <c r="Y82" s="175">
        <v>23.8</v>
      </c>
      <c r="Z82" s="175"/>
      <c r="AA82" s="175"/>
      <c r="AB82" s="175"/>
      <c r="AC82" s="175"/>
      <c r="AD82" s="195" t="s">
        <v>61</v>
      </c>
      <c r="AE82" s="196"/>
      <c r="AF82" s="196"/>
      <c r="AG82" s="196"/>
      <c r="AH82" s="196"/>
      <c r="AI82" s="171" t="str">
        <f>IF(AND(AL82&gt;600,AL82&lt;800),"(mmHg)",IF(AND(AL82&gt;26,AL82&lt;32),"(inHg)"," "))</f>
        <v>(inHg)</v>
      </c>
      <c r="AJ82" s="171"/>
      <c r="AK82" s="172"/>
      <c r="AL82" s="199">
        <v>27.96</v>
      </c>
      <c r="AM82" s="200"/>
      <c r="AN82" s="200"/>
      <c r="AO82" s="200"/>
      <c r="AP82" s="201"/>
    </row>
    <row r="83" spans="1:69" customFormat="1" ht="12.2" customHeight="1" x14ac:dyDescent="0.25">
      <c r="A83" s="155"/>
      <c r="B83" s="156"/>
      <c r="C83" s="156"/>
      <c r="D83" s="156"/>
      <c r="E83" s="156"/>
      <c r="F83" s="156"/>
      <c r="G83" s="206"/>
      <c r="H83" s="159"/>
      <c r="I83" s="160"/>
      <c r="J83" s="160"/>
      <c r="K83" s="160"/>
      <c r="L83" s="161"/>
      <c r="M83" s="169"/>
      <c r="N83" s="170"/>
      <c r="O83" s="170"/>
      <c r="P83" s="170"/>
      <c r="Q83" s="173"/>
      <c r="R83" s="173"/>
      <c r="S83" s="174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97"/>
      <c r="AE83" s="198"/>
      <c r="AF83" s="198"/>
      <c r="AG83" s="198"/>
      <c r="AH83" s="198"/>
      <c r="AI83" s="173"/>
      <c r="AJ83" s="173"/>
      <c r="AK83" s="174"/>
      <c r="AL83" s="202"/>
      <c r="AM83" s="203"/>
      <c r="AN83" s="203"/>
      <c r="AO83" s="203"/>
      <c r="AP83" s="204"/>
    </row>
    <row r="84" spans="1:69" customFormat="1" ht="12.2" customHeight="1" x14ac:dyDescent="0.25">
      <c r="A84" s="153" t="s">
        <v>75</v>
      </c>
      <c r="B84" s="154"/>
      <c r="C84" s="154"/>
      <c r="D84" s="154"/>
      <c r="E84" s="154"/>
      <c r="F84" s="154"/>
      <c r="G84" s="154"/>
      <c r="H84" s="159" t="s">
        <v>130</v>
      </c>
      <c r="I84" s="160"/>
      <c r="J84" s="160"/>
      <c r="K84" s="160"/>
      <c r="L84" s="161"/>
      <c r="M84" s="154" t="s">
        <v>88</v>
      </c>
      <c r="N84" s="154"/>
      <c r="O84" s="154"/>
      <c r="P84" s="154"/>
      <c r="Q84" s="211" t="s">
        <v>107</v>
      </c>
      <c r="R84" s="211"/>
      <c r="S84" s="212"/>
      <c r="T84" s="175">
        <v>-3.2</v>
      </c>
      <c r="U84" s="175"/>
      <c r="V84" s="175"/>
      <c r="W84" s="175"/>
      <c r="X84" s="175"/>
      <c r="Y84" s="185"/>
      <c r="Z84" s="185"/>
      <c r="AA84" s="185"/>
      <c r="AB84" s="185"/>
      <c r="AC84" s="216"/>
      <c r="AD84" s="219"/>
      <c r="AE84" s="220"/>
      <c r="AF84" s="220"/>
      <c r="AG84" s="220"/>
      <c r="AH84" s="220"/>
      <c r="AI84" s="220"/>
      <c r="AJ84" s="220"/>
      <c r="AK84" s="220"/>
      <c r="AL84" s="221"/>
      <c r="AM84" s="221"/>
      <c r="AN84" s="221"/>
      <c r="AO84" s="221"/>
      <c r="AP84" s="222"/>
    </row>
    <row r="85" spans="1:69" customFormat="1" ht="12.2" customHeight="1" thickBot="1" x14ac:dyDescent="0.3">
      <c r="A85" s="193"/>
      <c r="B85" s="194"/>
      <c r="C85" s="194"/>
      <c r="D85" s="194"/>
      <c r="E85" s="194"/>
      <c r="F85" s="194"/>
      <c r="G85" s="194"/>
      <c r="H85" s="162"/>
      <c r="I85" s="163"/>
      <c r="J85" s="163"/>
      <c r="K85" s="163"/>
      <c r="L85" s="164"/>
      <c r="M85" s="194"/>
      <c r="N85" s="194"/>
      <c r="O85" s="194"/>
      <c r="P85" s="194"/>
      <c r="Q85" s="213"/>
      <c r="R85" s="213"/>
      <c r="S85" s="214"/>
      <c r="T85" s="215"/>
      <c r="U85" s="215"/>
      <c r="V85" s="215"/>
      <c r="W85" s="215"/>
      <c r="X85" s="215"/>
      <c r="Y85" s="217"/>
      <c r="Z85" s="217"/>
      <c r="AA85" s="217"/>
      <c r="AB85" s="217"/>
      <c r="AC85" s="218"/>
      <c r="AD85" s="223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5"/>
    </row>
    <row r="86" spans="1:69" s="2" customFormat="1" ht="25.35" customHeight="1" thickTop="1" x14ac:dyDescent="0.2">
      <c r="A86" s="176" t="s">
        <v>62</v>
      </c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7" t="s">
        <v>63</v>
      </c>
      <c r="R86" s="177"/>
      <c r="S86" s="177"/>
      <c r="T86" s="178" t="s">
        <v>130</v>
      </c>
      <c r="U86" s="178"/>
      <c r="V86" s="178"/>
      <c r="W86" s="22"/>
      <c r="X86" s="176" t="s">
        <v>64</v>
      </c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5"/>
      <c r="AN86" s="15"/>
      <c r="AO86" s="15"/>
      <c r="AP86" s="22"/>
    </row>
    <row r="87" spans="1:69" s="2" customFormat="1" ht="12.95" customHeight="1" x14ac:dyDescent="0.2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  <c r="R87" s="75"/>
      <c r="S87" s="75"/>
      <c r="T87" s="75"/>
      <c r="U87" s="75"/>
      <c r="V87" s="75"/>
      <c r="W87" s="22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15"/>
      <c r="AN87" s="15"/>
      <c r="AO87" s="15"/>
      <c r="AP87" s="22"/>
    </row>
    <row r="88" spans="1:69" s="67" customFormat="1" ht="10.5" customHeight="1" x14ac:dyDescent="0.3">
      <c r="A88" s="57"/>
      <c r="B88" s="57"/>
      <c r="C88" s="57"/>
      <c r="D88" s="57"/>
      <c r="E88" s="57"/>
      <c r="F88" s="57"/>
      <c r="G88" s="87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57"/>
      <c r="W88" s="57"/>
      <c r="X88" s="89"/>
      <c r="Y88" s="87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7"/>
      <c r="AK88" s="89"/>
      <c r="AL88" s="89"/>
      <c r="AM88" s="89"/>
      <c r="AN88" s="57"/>
      <c r="AO88" s="57"/>
      <c r="AP88" s="57"/>
      <c r="AS88" s="57"/>
      <c r="AT88" s="57"/>
      <c r="AU88" s="57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57"/>
      <c r="BI88" s="57"/>
      <c r="BJ88" s="57"/>
      <c r="BK88" s="57"/>
      <c r="BL88" s="57"/>
      <c r="BM88" s="91"/>
      <c r="BN88" s="91"/>
      <c r="BO88" s="91"/>
      <c r="BP88" s="91"/>
      <c r="BQ88" s="57"/>
    </row>
    <row r="89" spans="1:69" s="67" customFormat="1" ht="15.75" customHeight="1" x14ac:dyDescent="0.25">
      <c r="A89" s="152" t="s">
        <v>29</v>
      </c>
      <c r="B89" s="152"/>
      <c r="C89" s="152"/>
      <c r="D89" s="152"/>
      <c r="E89" s="152"/>
      <c r="F89" s="152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9"/>
      <c r="AM89" s="119"/>
      <c r="AN89" s="119"/>
      <c r="AO89" s="120"/>
      <c r="AP89" s="120"/>
      <c r="AQ89" s="57"/>
      <c r="AR89" s="57"/>
      <c r="AS89" s="57"/>
      <c r="AT89" s="59"/>
      <c r="AU89" s="59"/>
      <c r="AV89" s="59"/>
      <c r="AW89" s="59"/>
      <c r="AX89" s="59"/>
      <c r="AY89" s="59"/>
      <c r="AZ89" s="59"/>
      <c r="BA89" s="59"/>
      <c r="BB89" s="92"/>
      <c r="BC89" s="92"/>
      <c r="BD89" s="92"/>
      <c r="BE89" s="92"/>
      <c r="BF89" s="57"/>
      <c r="BH89" s="57"/>
      <c r="BI89" s="57"/>
      <c r="BJ89" s="57"/>
      <c r="BK89" s="75"/>
      <c r="BL89" s="57"/>
      <c r="BM89" s="57"/>
      <c r="BN89" s="75"/>
      <c r="BO89" s="57"/>
    </row>
    <row r="90" spans="1:69" s="137" customFormat="1" ht="15.75" customHeight="1" x14ac:dyDescent="0.25">
      <c r="A90" s="119"/>
      <c r="B90" s="119"/>
      <c r="C90" s="119"/>
      <c r="D90" s="119"/>
      <c r="E90" s="119"/>
      <c r="F90" s="119"/>
      <c r="G90" s="119"/>
      <c r="H90" s="121"/>
      <c r="I90" s="121"/>
      <c r="J90" s="121"/>
      <c r="K90" s="121"/>
      <c r="L90" s="118"/>
      <c r="M90" s="118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S90" s="138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40"/>
      <c r="BE90" s="140"/>
      <c r="BF90" s="140"/>
      <c r="BG90" s="140"/>
      <c r="BH90" s="138"/>
      <c r="BJ90" s="138"/>
      <c r="BK90" s="138"/>
      <c r="BL90" s="138"/>
      <c r="BM90" s="141"/>
      <c r="BN90" s="138"/>
      <c r="BO90" s="138"/>
      <c r="BP90" s="141"/>
      <c r="BQ90" s="138"/>
    </row>
    <row r="91" spans="1:69" s="137" customFormat="1" ht="15.75" customHeight="1" x14ac:dyDescent="0.25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8"/>
      <c r="M91" s="118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S91" s="138"/>
      <c r="AT91" s="138"/>
      <c r="AU91" s="138"/>
      <c r="AV91" s="138"/>
      <c r="AW91" s="138"/>
      <c r="AX91" s="138"/>
      <c r="AY91" s="139"/>
      <c r="AZ91" s="139"/>
      <c r="BA91" s="139"/>
      <c r="BB91" s="139"/>
      <c r="BC91" s="139"/>
      <c r="BD91" s="142"/>
      <c r="BE91" s="142"/>
      <c r="BF91" s="142"/>
      <c r="BG91" s="142"/>
      <c r="BH91" s="138"/>
      <c r="BJ91" s="138"/>
      <c r="BK91" s="138"/>
      <c r="BL91" s="138"/>
      <c r="BM91" s="143"/>
      <c r="BN91" s="138"/>
      <c r="BO91" s="138"/>
      <c r="BP91" s="143"/>
      <c r="BQ91" s="138"/>
    </row>
    <row r="92" spans="1:69" s="137" customFormat="1" ht="15.75" customHeight="1" x14ac:dyDescent="0.25">
      <c r="A92" s="119"/>
      <c r="B92" s="119"/>
      <c r="C92" s="119"/>
      <c r="D92" s="119"/>
      <c r="E92" s="119"/>
      <c r="F92" s="119"/>
      <c r="G92" s="119"/>
      <c r="I92" s="119"/>
      <c r="J92" s="119"/>
      <c r="K92" s="119"/>
      <c r="L92" s="118"/>
      <c r="M92" s="118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S92" s="138"/>
      <c r="AT92" s="138"/>
      <c r="AU92" s="138"/>
      <c r="AV92" s="138"/>
      <c r="AW92" s="138"/>
      <c r="AX92" s="138"/>
      <c r="AY92" s="139"/>
      <c r="AZ92" s="139"/>
      <c r="BA92" s="139"/>
      <c r="BB92" s="139"/>
      <c r="BC92" s="139"/>
      <c r="BD92" s="144"/>
      <c r="BE92" s="144"/>
      <c r="BF92" s="144"/>
      <c r="BG92" s="144"/>
      <c r="BH92" s="138"/>
      <c r="BJ92" s="138"/>
      <c r="BK92" s="138"/>
      <c r="BL92" s="138"/>
      <c r="BM92" s="143"/>
      <c r="BN92" s="138"/>
      <c r="BO92" s="138"/>
      <c r="BP92" s="143"/>
      <c r="BQ92" s="138"/>
    </row>
    <row r="93" spans="1:69" s="137" customFormat="1" ht="15.75" customHeight="1" x14ac:dyDescent="0.25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22"/>
      <c r="M93" s="122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S93" s="138"/>
      <c r="AT93" s="138"/>
      <c r="AU93" s="139"/>
      <c r="AV93" s="139"/>
      <c r="AW93" s="139"/>
      <c r="AX93" s="139"/>
      <c r="AY93" s="139"/>
      <c r="AZ93" s="139"/>
      <c r="BA93" s="139"/>
      <c r="BB93" s="139"/>
      <c r="BC93" s="139"/>
      <c r="BD93" s="142"/>
      <c r="BE93" s="142"/>
      <c r="BF93" s="142"/>
      <c r="BG93" s="142"/>
      <c r="BH93" s="138"/>
      <c r="BJ93" s="138"/>
      <c r="BK93" s="138"/>
      <c r="BL93" s="138"/>
      <c r="BM93" s="143"/>
      <c r="BN93" s="138"/>
      <c r="BO93" s="138"/>
      <c r="BP93" s="143"/>
      <c r="BQ93" s="138"/>
    </row>
    <row r="94" spans="1:69" s="137" customFormat="1" ht="15.75" customHeight="1" x14ac:dyDescent="0.25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22"/>
      <c r="M94" s="122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J94" s="138"/>
      <c r="BK94" s="138"/>
      <c r="BL94" s="138"/>
      <c r="BM94" s="143"/>
      <c r="BN94" s="138"/>
      <c r="BO94" s="138"/>
      <c r="BP94" s="143"/>
      <c r="BQ94" s="138"/>
    </row>
    <row r="95" spans="1:69" s="137" customFormat="1" ht="15.75" customHeight="1" x14ac:dyDescent="0.25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22"/>
      <c r="M95" s="122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S95" s="138"/>
      <c r="AT95" s="138"/>
      <c r="AU95" s="138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38"/>
      <c r="BJ95" s="138"/>
      <c r="BK95" s="138"/>
      <c r="BL95" s="138"/>
      <c r="BM95" s="143"/>
      <c r="BN95" s="138"/>
      <c r="BO95" s="138"/>
      <c r="BP95" s="143"/>
      <c r="BQ95" s="138"/>
    </row>
    <row r="96" spans="1:69" s="137" customFormat="1" ht="15.75" customHeight="1" x14ac:dyDescent="0.25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22"/>
      <c r="M96" s="122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S96" s="138"/>
      <c r="AT96" s="138"/>
      <c r="AU96" s="138"/>
      <c r="AV96" s="139"/>
      <c r="AW96" s="139"/>
      <c r="AX96" s="139"/>
      <c r="AY96" s="139"/>
      <c r="AZ96" s="139"/>
      <c r="BA96" s="139"/>
      <c r="BB96" s="139"/>
      <c r="BC96" s="139"/>
      <c r="BD96" s="142"/>
      <c r="BE96" s="142"/>
      <c r="BF96" s="142"/>
      <c r="BG96" s="142"/>
      <c r="BH96" s="138"/>
      <c r="BJ96" s="138"/>
      <c r="BK96" s="138"/>
      <c r="BL96" s="138"/>
      <c r="BM96" s="146"/>
      <c r="BN96" s="138"/>
      <c r="BO96" s="138"/>
      <c r="BP96" s="146"/>
      <c r="BQ96" s="138"/>
    </row>
    <row r="97" spans="1:74" s="137" customFormat="1" ht="15.75" customHeight="1" x14ac:dyDescent="0.25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2"/>
      <c r="M97" s="122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S97" s="138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40"/>
      <c r="BE97" s="140"/>
      <c r="BF97" s="140"/>
      <c r="BG97" s="140"/>
      <c r="BH97" s="138"/>
      <c r="BJ97" s="138"/>
      <c r="BK97" s="138"/>
      <c r="BL97" s="138"/>
      <c r="BM97" s="147"/>
      <c r="BN97" s="147"/>
      <c r="BO97" s="138"/>
      <c r="BP97" s="148"/>
      <c r="BQ97" s="147"/>
    </row>
    <row r="98" spans="1:74" s="137" customFormat="1" ht="15.75" customHeight="1" x14ac:dyDescent="0.25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22"/>
      <c r="M98" s="122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S98" s="138"/>
      <c r="AT98" s="138"/>
      <c r="AU98" s="138"/>
      <c r="AV98" s="146"/>
      <c r="AW98" s="138"/>
      <c r="AX98" s="138"/>
      <c r="AY98" s="139"/>
      <c r="AZ98" s="139"/>
      <c r="BA98" s="139"/>
      <c r="BB98" s="139"/>
      <c r="BC98" s="139"/>
      <c r="BD98" s="142"/>
      <c r="BE98" s="142"/>
      <c r="BF98" s="142"/>
      <c r="BG98" s="142"/>
      <c r="BH98" s="138"/>
      <c r="BJ98" s="138"/>
      <c r="BK98" s="138"/>
      <c r="BL98" s="138"/>
      <c r="BM98" s="147"/>
      <c r="BN98" s="147"/>
      <c r="BO98" s="138"/>
      <c r="BP98" s="148"/>
      <c r="BQ98" s="147"/>
    </row>
    <row r="99" spans="1:74" s="137" customFormat="1" ht="15.75" customHeight="1" x14ac:dyDescent="0.25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22"/>
      <c r="M99" s="122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S99" s="138"/>
      <c r="AT99" s="138"/>
      <c r="AU99" s="138"/>
      <c r="AV99" s="146"/>
      <c r="AW99" s="138"/>
      <c r="AX99" s="138"/>
      <c r="AY99" s="139"/>
      <c r="AZ99" s="139"/>
      <c r="BA99" s="139"/>
      <c r="BB99" s="139"/>
      <c r="BC99" s="139"/>
      <c r="BD99" s="144"/>
      <c r="BE99" s="144"/>
      <c r="BF99" s="144"/>
      <c r="BG99" s="144"/>
      <c r="BH99" s="138"/>
      <c r="BJ99" s="138"/>
      <c r="BK99" s="138"/>
      <c r="BL99" s="138"/>
      <c r="BM99" s="146"/>
      <c r="BN99" s="138"/>
      <c r="BO99" s="138"/>
      <c r="BP99" s="146"/>
      <c r="BQ99" s="138"/>
    </row>
    <row r="100" spans="1:74" s="137" customFormat="1" ht="15.75" customHeight="1" x14ac:dyDescent="0.25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22"/>
      <c r="M100" s="122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S100" s="138"/>
      <c r="AT100" s="138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42"/>
      <c r="BE100" s="142"/>
      <c r="BF100" s="142"/>
      <c r="BG100" s="142"/>
      <c r="BH100" s="138"/>
      <c r="BJ100" s="138"/>
      <c r="BK100" s="138"/>
      <c r="BL100" s="138"/>
      <c r="BM100" s="146"/>
      <c r="BN100" s="138"/>
      <c r="BO100" s="138"/>
      <c r="BP100" s="146"/>
      <c r="BQ100" s="138"/>
    </row>
    <row r="101" spans="1:74" s="137" customFormat="1" ht="15.75" customHeight="1" x14ac:dyDescent="0.25">
      <c r="A101" s="119"/>
      <c r="B101" s="119"/>
      <c r="C101" s="119"/>
      <c r="D101" s="119"/>
      <c r="E101" s="119"/>
      <c r="F101" s="118"/>
      <c r="G101" s="118"/>
      <c r="H101" s="118"/>
      <c r="I101" s="118"/>
      <c r="J101" s="119"/>
      <c r="K101" s="122"/>
      <c r="L101" s="122"/>
      <c r="M101" s="122"/>
      <c r="N101" s="122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J101" s="138"/>
      <c r="BK101" s="138"/>
      <c r="BL101" s="138"/>
      <c r="BM101" s="146"/>
      <c r="BN101" s="138"/>
      <c r="BO101" s="138"/>
      <c r="BP101" s="146"/>
      <c r="BQ101" s="138"/>
    </row>
    <row r="102" spans="1:74" s="137" customFormat="1" ht="15.75" customHeight="1" x14ac:dyDescent="0.25">
      <c r="A102" s="119"/>
      <c r="B102" s="119"/>
      <c r="C102" s="119"/>
      <c r="D102" s="119"/>
      <c r="E102" s="119"/>
      <c r="F102" s="118"/>
      <c r="G102" s="118"/>
      <c r="H102" s="118"/>
      <c r="I102" s="118"/>
      <c r="J102" s="119"/>
      <c r="K102" s="122"/>
      <c r="L102" s="122"/>
      <c r="M102" s="122"/>
      <c r="N102" s="122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S102" s="138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J102" s="138"/>
      <c r="BK102" s="138"/>
      <c r="BL102" s="138"/>
      <c r="BM102" s="146"/>
      <c r="BN102" s="138"/>
      <c r="BO102" s="138"/>
      <c r="BP102" s="146"/>
      <c r="BQ102" s="138"/>
    </row>
    <row r="103" spans="1:74" s="137" customFormat="1" ht="15.75" customHeight="1" x14ac:dyDescent="0.25">
      <c r="A103" s="119"/>
      <c r="B103" s="119"/>
      <c r="C103" s="119"/>
      <c r="D103" s="119"/>
      <c r="E103" s="119"/>
      <c r="F103" s="118"/>
      <c r="G103" s="118"/>
      <c r="H103" s="118"/>
      <c r="I103" s="118"/>
      <c r="J103" s="118"/>
      <c r="K103" s="122"/>
      <c r="L103" s="122"/>
      <c r="M103" s="122"/>
      <c r="N103" s="122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S103" s="138"/>
      <c r="AT103" s="138"/>
      <c r="AU103" s="138"/>
      <c r="AV103" s="138"/>
      <c r="AW103" s="139"/>
      <c r="AX103" s="139"/>
      <c r="AY103" s="139"/>
      <c r="AZ103" s="139"/>
      <c r="BA103" s="139"/>
      <c r="BB103" s="139"/>
      <c r="BC103" s="150"/>
      <c r="BD103" s="150"/>
      <c r="BE103" s="150"/>
      <c r="BF103" s="150"/>
      <c r="BG103" s="138"/>
      <c r="BH103" s="138"/>
      <c r="BJ103" s="138"/>
      <c r="BK103" s="138"/>
      <c r="BL103" s="138"/>
      <c r="BM103" s="146"/>
      <c r="BN103" s="138"/>
      <c r="BO103" s="138"/>
      <c r="BP103" s="146"/>
      <c r="BQ103" s="138"/>
    </row>
    <row r="104" spans="1:74" s="137" customFormat="1" ht="15.75" customHeight="1" x14ac:dyDescent="0.25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23"/>
      <c r="V104" s="124"/>
      <c r="W104" s="124"/>
      <c r="X104" s="124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S104" s="149"/>
      <c r="AT104" s="138"/>
      <c r="AU104" s="138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8"/>
      <c r="BH104" s="138"/>
      <c r="BJ104" s="149"/>
      <c r="BK104" s="149"/>
      <c r="BL104" s="149"/>
      <c r="BM104" s="149"/>
      <c r="BN104" s="149"/>
      <c r="BO104" s="149"/>
      <c r="BP104" s="149"/>
      <c r="BQ104" s="149"/>
    </row>
    <row r="105" spans="1:74" s="137" customFormat="1" ht="15.75" customHeight="1" x14ac:dyDescent="0.25">
      <c r="A105" s="125"/>
      <c r="B105" s="125"/>
      <c r="C105" s="123"/>
      <c r="D105" s="123"/>
      <c r="E105" s="123"/>
      <c r="F105" s="119"/>
      <c r="G105" s="118"/>
      <c r="H105" s="118"/>
      <c r="I105" s="118"/>
      <c r="J105" s="118"/>
      <c r="K105" s="118"/>
      <c r="L105" s="118"/>
      <c r="M105" s="118"/>
      <c r="N105" s="118"/>
      <c r="O105" s="118"/>
      <c r="P105" s="126"/>
      <c r="Q105" s="126"/>
      <c r="R105" s="126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S105" s="138"/>
      <c r="AT105" s="138"/>
      <c r="AU105" s="138"/>
      <c r="AV105" s="138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8"/>
      <c r="BH105" s="138"/>
      <c r="BJ105" s="138"/>
      <c r="BK105" s="138"/>
      <c r="BL105" s="138"/>
      <c r="BM105" s="147"/>
      <c r="BN105" s="147"/>
      <c r="BO105" s="147"/>
      <c r="BP105" s="147"/>
      <c r="BQ105" s="138"/>
    </row>
    <row r="106" spans="1:74" s="151" customFormat="1" ht="15.75" customHeight="1" x14ac:dyDescent="0.25">
      <c r="A106" s="125"/>
      <c r="B106" s="125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37"/>
      <c r="AR106" s="137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7"/>
      <c r="BJ106" s="138"/>
      <c r="BK106" s="138"/>
      <c r="BL106" s="138"/>
      <c r="BM106" s="147"/>
      <c r="BN106" s="147"/>
      <c r="BO106" s="147"/>
      <c r="BP106" s="147"/>
      <c r="BQ106" s="138"/>
      <c r="BR106" s="137"/>
      <c r="BS106" s="137"/>
      <c r="BT106" s="137"/>
      <c r="BU106" s="137"/>
      <c r="BV106" s="137"/>
    </row>
    <row r="107" spans="1:74" s="151" customFormat="1" ht="15.75" customHeight="1" x14ac:dyDescent="0.25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</row>
    <row r="108" spans="1:74" s="151" customFormat="1" ht="15.75" customHeight="1" x14ac:dyDescent="0.25">
      <c r="A108" s="127"/>
      <c r="B108" s="127"/>
      <c r="C108" s="127"/>
      <c r="D108" s="127"/>
      <c r="E108" s="127"/>
      <c r="F108" s="127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</row>
    <row r="109" spans="1:74" s="151" customFormat="1" ht="15.75" customHeight="1" x14ac:dyDescent="0.25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</row>
    <row r="110" spans="1:74" s="151" customFormat="1" ht="15.75" customHeight="1" x14ac:dyDescent="0.25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</row>
    <row r="111" spans="1:74" s="151" customFormat="1" ht="15.75" customHeight="1" x14ac:dyDescent="0.25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</row>
    <row r="112" spans="1:74" s="151" customFormat="1" ht="15.75" customHeight="1" x14ac:dyDescent="0.25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</row>
    <row r="113" spans="1:42" s="151" customFormat="1" ht="15.75" customHeight="1" x14ac:dyDescent="0.25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</row>
    <row r="114" spans="1:42" s="151" customFormat="1" ht="15.75" customHeight="1" x14ac:dyDescent="0.25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</row>
    <row r="115" spans="1:42" s="151" customFormat="1" ht="15.75" customHeight="1" x14ac:dyDescent="0.2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</row>
    <row r="116" spans="1:42" s="151" customFormat="1" ht="15.75" customHeight="1" x14ac:dyDescent="0.25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</row>
    <row r="117" spans="1:42" s="138" customFormat="1" ht="15.75" customHeight="1" x14ac:dyDescent="0.2">
      <c r="A117" s="128"/>
      <c r="B117" s="128"/>
      <c r="C117" s="128"/>
      <c r="D117" s="128"/>
      <c r="E117" s="128"/>
      <c r="F117" s="128"/>
      <c r="G117" s="128"/>
      <c r="H117" s="128"/>
      <c r="I117" s="129"/>
      <c r="J117" s="129"/>
      <c r="K117" s="130"/>
      <c r="L117" s="130"/>
      <c r="M117" s="130"/>
      <c r="N117" s="130"/>
      <c r="O117" s="130"/>
      <c r="P117" s="128"/>
      <c r="Q117" s="128"/>
      <c r="R117" s="128"/>
      <c r="S117" s="128"/>
      <c r="T117" s="128"/>
      <c r="U117" s="128"/>
      <c r="V117" s="131"/>
      <c r="W117" s="131"/>
      <c r="X117" s="132"/>
      <c r="Y117" s="132"/>
      <c r="Z117" s="132"/>
      <c r="AA117" s="132"/>
      <c r="AB117" s="132"/>
      <c r="AC117" s="133"/>
      <c r="AD117" s="133"/>
      <c r="AE117" s="133"/>
      <c r="AF117" s="133"/>
      <c r="AG117" s="133"/>
      <c r="AH117" s="133"/>
      <c r="AI117" s="134"/>
      <c r="AJ117" s="134"/>
      <c r="AK117" s="134"/>
      <c r="AL117" s="135"/>
      <c r="AM117" s="136"/>
      <c r="AN117" s="136"/>
      <c r="AO117" s="136"/>
      <c r="AP117" s="136"/>
    </row>
    <row r="118" spans="1:42" s="22" customFormat="1" ht="14.25" customHeight="1" x14ac:dyDescent="0.2">
      <c r="AM118" s="340" t="s">
        <v>66</v>
      </c>
      <c r="AN118" s="340"/>
      <c r="AO118" s="340"/>
      <c r="AP118" s="340"/>
    </row>
    <row r="119" spans="1:42" s="22" customFormat="1" ht="14.25" customHeight="1" x14ac:dyDescent="0.2"/>
    <row r="120" spans="1:42" ht="21.6" customHeight="1" x14ac:dyDescent="0.2"/>
    <row r="121" spans="1:42" ht="21.6" customHeight="1" x14ac:dyDescent="0.2"/>
    <row r="122" spans="1:42" ht="21.6" customHeight="1" x14ac:dyDescent="0.2"/>
  </sheetData>
  <sheetProtection password="CDF6" sheet="1" objects="1" scenarios="1" selectLockedCells="1"/>
  <mergeCells count="239">
    <mergeCell ref="AD40:AF41"/>
    <mergeCell ref="W43:AE43"/>
    <mergeCell ref="A42:G43"/>
    <mergeCell ref="H42:K43"/>
    <mergeCell ref="L42:N43"/>
    <mergeCell ref="E72:G72"/>
    <mergeCell ref="A70:E71"/>
    <mergeCell ref="F70:G71"/>
    <mergeCell ref="H70:L71"/>
    <mergeCell ref="M72:R73"/>
    <mergeCell ref="T72:X73"/>
    <mergeCell ref="Y72:AC73"/>
    <mergeCell ref="AD72:AI73"/>
    <mergeCell ref="E73:G73"/>
    <mergeCell ref="P57:W58"/>
    <mergeCell ref="P59:W60"/>
    <mergeCell ref="P61:W62"/>
    <mergeCell ref="X51:AD52"/>
    <mergeCell ref="X53:AD54"/>
    <mergeCell ref="X55:AD56"/>
    <mergeCell ref="X57:AD58"/>
    <mergeCell ref="X59:AD60"/>
    <mergeCell ref="X61:AD62"/>
    <mergeCell ref="P42:R43"/>
    <mergeCell ref="S42:U43"/>
    <mergeCell ref="A59:O60"/>
    <mergeCell ref="A61:O62"/>
    <mergeCell ref="A49:AP50"/>
    <mergeCell ref="AL55:AP56"/>
    <mergeCell ref="AL53:AP54"/>
    <mergeCell ref="AL57:AP58"/>
    <mergeCell ref="AL59:AP60"/>
    <mergeCell ref="AL61:AP62"/>
    <mergeCell ref="P51:W52"/>
    <mergeCell ref="P53:W54"/>
    <mergeCell ref="AE51:AK52"/>
    <mergeCell ref="AE53:AK54"/>
    <mergeCell ref="AE55:AK56"/>
    <mergeCell ref="AE57:AK58"/>
    <mergeCell ref="P55:W56"/>
    <mergeCell ref="D45:AM45"/>
    <mergeCell ref="D47:N47"/>
    <mergeCell ref="Q47:AA47"/>
    <mergeCell ref="AD47:AN47"/>
    <mergeCell ref="A1:C1"/>
    <mergeCell ref="A3:C3"/>
    <mergeCell ref="H3:AI3"/>
    <mergeCell ref="H4:AI4"/>
    <mergeCell ref="A7:D7"/>
    <mergeCell ref="E7:N7"/>
    <mergeCell ref="R7:U7"/>
    <mergeCell ref="W7:AA7"/>
    <mergeCell ref="AK7:AP7"/>
    <mergeCell ref="AF7:AJ7"/>
    <mergeCell ref="AK3:AP3"/>
    <mergeCell ref="AK4:AL4"/>
    <mergeCell ref="AM4:AP4"/>
    <mergeCell ref="H1:AI2"/>
    <mergeCell ref="AK1:AP2"/>
    <mergeCell ref="A2:C2"/>
    <mergeCell ref="A9:D9"/>
    <mergeCell ref="E9:N9"/>
    <mergeCell ref="Q9:V9"/>
    <mergeCell ref="W9:AC9"/>
    <mergeCell ref="AD9:AJ9"/>
    <mergeCell ref="AK9:AP9"/>
    <mergeCell ref="E11:K11"/>
    <mergeCell ref="L11:Q11"/>
    <mergeCell ref="T11:V11"/>
    <mergeCell ref="Z11:AB11"/>
    <mergeCell ref="AE11:AG11"/>
    <mergeCell ref="O15:AA15"/>
    <mergeCell ref="AB15:AP15"/>
    <mergeCell ref="A16:F17"/>
    <mergeCell ref="G16:N17"/>
    <mergeCell ref="O16:T17"/>
    <mergeCell ref="U16:Z17"/>
    <mergeCell ref="AC16:AG17"/>
    <mergeCell ref="AH16:AP17"/>
    <mergeCell ref="L18:P19"/>
    <mergeCell ref="Q18:Q19"/>
    <mergeCell ref="R18:V19"/>
    <mergeCell ref="AF18:AJ19"/>
    <mergeCell ref="AK18:AK19"/>
    <mergeCell ref="AL18:AP19"/>
    <mergeCell ref="W18:W19"/>
    <mergeCell ref="X18:AE19"/>
    <mergeCell ref="A18:A19"/>
    <mergeCell ref="B18:K19"/>
    <mergeCell ref="AL25:AL26"/>
    <mergeCell ref="AM25:AP26"/>
    <mergeCell ref="AK40:AP41"/>
    <mergeCell ref="O22:AA22"/>
    <mergeCell ref="AB22:AO22"/>
    <mergeCell ref="A23:F24"/>
    <mergeCell ref="G23:N24"/>
    <mergeCell ref="O23:T24"/>
    <mergeCell ref="U23:AA24"/>
    <mergeCell ref="AD23:AK24"/>
    <mergeCell ref="AL23:AP24"/>
    <mergeCell ref="K32:O33"/>
    <mergeCell ref="K34:O35"/>
    <mergeCell ref="K36:O37"/>
    <mergeCell ref="K38:O39"/>
    <mergeCell ref="K40:O41"/>
    <mergeCell ref="P32:T33"/>
    <mergeCell ref="P34:T35"/>
    <mergeCell ref="P36:T37"/>
    <mergeCell ref="P38:T39"/>
    <mergeCell ref="P40:T41"/>
    <mergeCell ref="K30:Z31"/>
    <mergeCell ref="AD25:AK26"/>
    <mergeCell ref="AA40:AC41"/>
    <mergeCell ref="AM118:AP118"/>
    <mergeCell ref="A30:F35"/>
    <mergeCell ref="A38:F39"/>
    <mergeCell ref="AK38:AP39"/>
    <mergeCell ref="AG40:AJ41"/>
    <mergeCell ref="U40:Z41"/>
    <mergeCell ref="A40:F41"/>
    <mergeCell ref="G34:J35"/>
    <mergeCell ref="G32:J33"/>
    <mergeCell ref="G30:J31"/>
    <mergeCell ref="G36:J37"/>
    <mergeCell ref="G38:J39"/>
    <mergeCell ref="G40:J41"/>
    <mergeCell ref="U34:Z35"/>
    <mergeCell ref="U32:Z33"/>
    <mergeCell ref="U36:Z37"/>
    <mergeCell ref="U38:Z39"/>
    <mergeCell ref="A67:AP67"/>
    <mergeCell ref="AM64:AP64"/>
    <mergeCell ref="A36:F37"/>
    <mergeCell ref="AG32:AJ33"/>
    <mergeCell ref="AK34:AP35"/>
    <mergeCell ref="AG30:AP31"/>
    <mergeCell ref="AG34:AJ35"/>
    <mergeCell ref="AA30:AF31"/>
    <mergeCell ref="AG42:AJ43"/>
    <mergeCell ref="AL70:AP71"/>
    <mergeCell ref="A57:O58"/>
    <mergeCell ref="A25:N26"/>
    <mergeCell ref="O25:T26"/>
    <mergeCell ref="U25:V26"/>
    <mergeCell ref="W25:AB26"/>
    <mergeCell ref="AA32:AF33"/>
    <mergeCell ref="AA34:AF35"/>
    <mergeCell ref="AA36:AF37"/>
    <mergeCell ref="A29:AP29"/>
    <mergeCell ref="AK42:AP43"/>
    <mergeCell ref="AK32:AP33"/>
    <mergeCell ref="AK36:AP37"/>
    <mergeCell ref="I64:AG64"/>
    <mergeCell ref="A68:E69"/>
    <mergeCell ref="F68:G69"/>
    <mergeCell ref="H68:L69"/>
    <mergeCell ref="M70:R71"/>
    <mergeCell ref="T70:X71"/>
    <mergeCell ref="Y70:AC71"/>
    <mergeCell ref="AD70:AI71"/>
    <mergeCell ref="AJ70:AK71"/>
    <mergeCell ref="AG36:AJ37"/>
    <mergeCell ref="AG38:AJ39"/>
    <mergeCell ref="AJ72:AK73"/>
    <mergeCell ref="AL72:AP73"/>
    <mergeCell ref="A76:G77"/>
    <mergeCell ref="H72:L73"/>
    <mergeCell ref="M74:P75"/>
    <mergeCell ref="Q74:S75"/>
    <mergeCell ref="T74:X75"/>
    <mergeCell ref="Y74:AC75"/>
    <mergeCell ref="AD74:AD75"/>
    <mergeCell ref="AE74:AH75"/>
    <mergeCell ref="AI74:AK75"/>
    <mergeCell ref="AL74:AP75"/>
    <mergeCell ref="E74:G74"/>
    <mergeCell ref="H76:L77"/>
    <mergeCell ref="W42:AE42"/>
    <mergeCell ref="AE59:AK60"/>
    <mergeCell ref="AE61:AK62"/>
    <mergeCell ref="AL51:AP52"/>
    <mergeCell ref="A51:O52"/>
    <mergeCell ref="A53:O54"/>
    <mergeCell ref="A55:O56"/>
    <mergeCell ref="AA38:AF39"/>
    <mergeCell ref="A78:G79"/>
    <mergeCell ref="H74:L75"/>
    <mergeCell ref="M76:P77"/>
    <mergeCell ref="Q76:S77"/>
    <mergeCell ref="T76:X77"/>
    <mergeCell ref="Y76:AC77"/>
    <mergeCell ref="AD76:AI77"/>
    <mergeCell ref="AJ76:AK77"/>
    <mergeCell ref="AL76:AP77"/>
    <mergeCell ref="AD78:AI79"/>
    <mergeCell ref="AJ78:AK79"/>
    <mergeCell ref="AL78:AP79"/>
    <mergeCell ref="H78:L79"/>
    <mergeCell ref="A84:G85"/>
    <mergeCell ref="H80:L81"/>
    <mergeCell ref="M82:P83"/>
    <mergeCell ref="Q82:S83"/>
    <mergeCell ref="T82:X83"/>
    <mergeCell ref="Y82:AC83"/>
    <mergeCell ref="AD82:AH83"/>
    <mergeCell ref="AI82:AK83"/>
    <mergeCell ref="AL82:AP83"/>
    <mergeCell ref="A82:G83"/>
    <mergeCell ref="M80:P81"/>
    <mergeCell ref="Q80:S81"/>
    <mergeCell ref="M84:P85"/>
    <mergeCell ref="Q84:S85"/>
    <mergeCell ref="T84:X85"/>
    <mergeCell ref="Y84:AC85"/>
    <mergeCell ref="AD84:AP85"/>
    <mergeCell ref="A89:F89"/>
    <mergeCell ref="A72:D73"/>
    <mergeCell ref="A74:D75"/>
    <mergeCell ref="E75:G75"/>
    <mergeCell ref="H82:L83"/>
    <mergeCell ref="H84:L85"/>
    <mergeCell ref="M68:S69"/>
    <mergeCell ref="T68:X69"/>
    <mergeCell ref="Y68:AC69"/>
    <mergeCell ref="A80:G81"/>
    <mergeCell ref="M78:P79"/>
    <mergeCell ref="Q78:S79"/>
    <mergeCell ref="T78:X79"/>
    <mergeCell ref="Y78:AC79"/>
    <mergeCell ref="A86:P86"/>
    <mergeCell ref="Q86:S86"/>
    <mergeCell ref="T86:V86"/>
    <mergeCell ref="X86:AL86"/>
    <mergeCell ref="AD68:AP69"/>
    <mergeCell ref="T80:X81"/>
    <mergeCell ref="Y80:AC81"/>
    <mergeCell ref="AD80:AH81"/>
    <mergeCell ref="AI80:AK81"/>
    <mergeCell ref="AL80:AP81"/>
  </mergeCells>
  <conditionalFormatting sqref="W25:AB26">
    <cfRule type="cellIs" dxfId="16" priority="17" operator="lessThan">
      <formula>$L$11</formula>
    </cfRule>
  </conditionalFormatting>
  <conditionalFormatting sqref="AG36:AJ37">
    <cfRule type="cellIs" dxfId="15" priority="13" operator="between">
      <formula>-9.00001</formula>
      <formula>-1000000</formula>
    </cfRule>
    <cfRule type="cellIs" dxfId="14" priority="14" operator="between">
      <formula>-5.00001</formula>
      <formula>-9</formula>
    </cfRule>
    <cfRule type="cellIs" dxfId="13" priority="15" operator="between">
      <formula>9.00001</formula>
      <formula>1000000</formula>
    </cfRule>
    <cfRule type="cellIs" dxfId="12" priority="16" operator="between">
      <formula>5.00001</formula>
      <formula>9</formula>
    </cfRule>
  </conditionalFormatting>
  <conditionalFormatting sqref="AG38:AJ39">
    <cfRule type="cellIs" dxfId="11" priority="9" operator="between">
      <formula>10.00001</formula>
      <formula>1000000</formula>
    </cfRule>
    <cfRule type="cellIs" dxfId="10" priority="10" operator="between">
      <formula>6.00001</formula>
      <formula>10</formula>
    </cfRule>
    <cfRule type="cellIs" dxfId="9" priority="11" operator="between">
      <formula>-10.00001</formula>
      <formula>-1000000</formula>
    </cfRule>
    <cfRule type="cellIs" dxfId="8" priority="12" operator="between">
      <formula>-6.00001</formula>
      <formula>-10</formula>
    </cfRule>
  </conditionalFormatting>
  <conditionalFormatting sqref="D47:N47">
    <cfRule type="containsText" dxfId="7" priority="5" operator="containsText" text="Warning">
      <formula>NOT(ISERROR(SEARCH("Warning",D47)))</formula>
    </cfRule>
  </conditionalFormatting>
  <conditionalFormatting sqref="Q47:AA47">
    <cfRule type="containsText" dxfId="6" priority="4" operator="containsText" text="Control">
      <formula>NOT(ISERROR(SEARCH("Control",Q47)))</formula>
    </cfRule>
    <cfRule type="containsText" dxfId="5" priority="18" operator="containsText" text="Warning">
      <formula>NOT(ISERROR(SEARCH("Warning",Q47)))</formula>
    </cfRule>
    <cfRule type="containsText" dxfId="4" priority="4" operator="containsText" text="control">
      <formula>NOT(ISERROR(SEARCH("control",Q47)))</formula>
    </cfRule>
  </conditionalFormatting>
  <conditionalFormatting sqref="AD47:AN47">
    <cfRule type="containsText" dxfId="3" priority="19" operator="containsText" text="Drift">
      <formula>NOT(ISERROR(SEARCH("Drift",AD47)))</formula>
    </cfRule>
  </conditionalFormatting>
  <conditionalFormatting sqref="AK38:AP39">
    <cfRule type="cellIs" dxfId="2" priority="3" operator="notEqual">
      <formula>$L$11</formula>
    </cfRule>
  </conditionalFormatting>
  <conditionalFormatting sqref="AA40:AF41">
    <cfRule type="cellIs" dxfId="1" priority="1" operator="between">
      <formula>-3.00001</formula>
      <formula>-1000000</formula>
    </cfRule>
    <cfRule type="cellIs" dxfId="0" priority="2" operator="between">
      <formula>3.00001</formula>
      <formula>1000000</formula>
    </cfRule>
  </conditionalFormatting>
  <pageMargins left="0.2" right="0.15" top="0.2" bottom="0.2" header="0" footer="0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1:AB16"/>
  <sheetViews>
    <sheetView showGridLines="0" workbookViewId="0">
      <selection activeCell="AJ4" sqref="AJ4"/>
    </sheetView>
  </sheetViews>
  <sheetFormatPr defaultColWidth="2.7109375" defaultRowHeight="14.25" x14ac:dyDescent="0.2"/>
  <cols>
    <col min="1" max="16384" width="2.7109375" style="2"/>
  </cols>
  <sheetData>
    <row r="1" spans="3:28" ht="15" thickBot="1" x14ac:dyDescent="0.25"/>
    <row r="2" spans="3:28" ht="15" thickTop="1" x14ac:dyDescent="0.2">
      <c r="C2" s="99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1"/>
    </row>
    <row r="3" spans="3:28" ht="15" x14ac:dyDescent="0.25">
      <c r="C3" s="491" t="s">
        <v>112</v>
      </c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2"/>
      <c r="R3" s="492"/>
      <c r="S3" s="492"/>
      <c r="T3" s="492"/>
      <c r="U3" s="492"/>
      <c r="V3" s="492"/>
      <c r="W3" s="492"/>
      <c r="X3" s="493"/>
    </row>
    <row r="4" spans="3:28" x14ac:dyDescent="0.2">
      <c r="C4" s="102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03"/>
    </row>
    <row r="5" spans="3:28" ht="15" x14ac:dyDescent="0.25">
      <c r="C5" s="104"/>
      <c r="D5" s="485" t="s">
        <v>113</v>
      </c>
      <c r="E5" s="485"/>
      <c r="F5" s="485"/>
      <c r="G5" s="485"/>
      <c r="H5" s="485"/>
      <c r="I5" s="485"/>
      <c r="J5" s="485"/>
      <c r="K5" s="485"/>
      <c r="L5" s="485"/>
      <c r="M5" s="485"/>
      <c r="N5" s="485"/>
      <c r="O5" s="485"/>
      <c r="P5" s="485"/>
      <c r="Q5" s="485"/>
      <c r="R5" s="485"/>
      <c r="S5" s="485"/>
      <c r="T5" s="485"/>
      <c r="U5" s="486" t="str">
        <f>IF(ISTEXT('Check Sheet'!AG36),"--------",IF(AND(ISNUMBER('Check Sheet'!AG36),OR(AND('Check Sheet'!AG36&gt;-8.99999,'Check Sheet'!AG36&lt;=-4.99999),AND('Check Sheet'!AG36&gt;=4.99999,'Check Sheet'!AG36&lt;8.99999))),"Yes","No"))</f>
        <v>No</v>
      </c>
      <c r="V5" s="487"/>
      <c r="W5" s="488"/>
      <c r="X5" s="105"/>
    </row>
    <row r="6" spans="3:28" x14ac:dyDescent="0.2">
      <c r="C6" s="10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05"/>
    </row>
    <row r="7" spans="3:28" ht="15" x14ac:dyDescent="0.25">
      <c r="C7" s="104"/>
      <c r="D7" s="485" t="s">
        <v>114</v>
      </c>
      <c r="E7" s="485"/>
      <c r="F7" s="485"/>
      <c r="G7" s="485"/>
      <c r="H7" s="485"/>
      <c r="I7" s="485"/>
      <c r="J7" s="485"/>
      <c r="K7" s="485"/>
      <c r="L7" s="485"/>
      <c r="M7" s="485"/>
      <c r="N7" s="485"/>
      <c r="O7" s="485"/>
      <c r="P7" s="485"/>
      <c r="Q7" s="485"/>
      <c r="R7" s="485"/>
      <c r="S7" s="485"/>
      <c r="T7" s="489"/>
      <c r="U7" s="486" t="str">
        <f>IF(ISTEXT('Check Sheet'!AG36),"--------",IF(AND(ISNUMBER('Check Sheet'!AG36),OR('Check Sheet'!AG36&lt;=-8.99999,'Check Sheet'!AG36&gt;=8.99999)),"Yes","No"))</f>
        <v>No</v>
      </c>
      <c r="V7" s="487"/>
      <c r="W7" s="488"/>
      <c r="X7" s="106"/>
      <c r="Y7" s="35"/>
    </row>
    <row r="8" spans="3:28" x14ac:dyDescent="0.2">
      <c r="C8" s="10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105"/>
    </row>
    <row r="9" spans="3:28" ht="15" x14ac:dyDescent="0.25">
      <c r="C9" s="104"/>
      <c r="D9" s="485" t="s">
        <v>115</v>
      </c>
      <c r="E9" s="485"/>
      <c r="F9" s="485"/>
      <c r="G9" s="485"/>
      <c r="H9" s="485"/>
      <c r="I9" s="485"/>
      <c r="J9" s="485"/>
      <c r="K9" s="485"/>
      <c r="L9" s="485"/>
      <c r="M9" s="485"/>
      <c r="N9" s="485"/>
      <c r="O9" s="485"/>
      <c r="P9" s="485"/>
      <c r="Q9" s="485"/>
      <c r="R9" s="485"/>
      <c r="S9" s="485"/>
      <c r="T9" s="485"/>
      <c r="U9" s="486" t="str">
        <f>IF(AND(ISNUMBER('Check Sheet'!AA40),OR('Check Sheet'!AA40&lt;-2.001,'Check Sheet'!AA40&gt;2.001)),"Yes",IF(AND(ISNUMBER('Check Sheet'!AD40),OR('Check Sheet'!AD40&lt;-2.001,'Check Sheet'!AD40&gt;2.001)),"Yes",IF(OR(ISNUMBER('Check Sheet'!AD40),ISNUMBER('Check Sheet'!AA40)),"No","--------")))</f>
        <v>No</v>
      </c>
      <c r="V9" s="487"/>
      <c r="W9" s="488"/>
      <c r="X9" s="105"/>
    </row>
    <row r="10" spans="3:28" x14ac:dyDescent="0.2">
      <c r="C10" s="10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105"/>
    </row>
    <row r="11" spans="3:28" ht="15" x14ac:dyDescent="0.25">
      <c r="C11" s="104"/>
      <c r="D11" s="485" t="s">
        <v>116</v>
      </c>
      <c r="E11" s="485"/>
      <c r="F11" s="485"/>
      <c r="G11" s="485"/>
      <c r="H11" s="485"/>
      <c r="I11" s="485"/>
      <c r="J11" s="485"/>
      <c r="K11" s="485"/>
      <c r="L11" s="485"/>
      <c r="M11" s="485"/>
      <c r="N11" s="485"/>
      <c r="O11" s="485"/>
      <c r="P11" s="485"/>
      <c r="Q11" s="485"/>
      <c r="R11" s="485"/>
      <c r="S11" s="485"/>
      <c r="T11" s="485"/>
      <c r="U11" s="486" t="str">
        <f>IF(ISTEXT('Check Sheet'!AG38),"--------",IF(AND(ISNUMBER('Check Sheet'!AG38),OR(AND('Check Sheet'!AG38&gt;-9.99999,'Check Sheet'!AG38&lt;=-5.99999),AND('Check Sheet'!AG38&gt;=5.99999,'Check Sheet'!AG38&lt;9.99999))),"Yes","No"))</f>
        <v>No</v>
      </c>
      <c r="V11" s="487"/>
      <c r="W11" s="488"/>
      <c r="X11" s="105"/>
    </row>
    <row r="12" spans="3:28" x14ac:dyDescent="0.2">
      <c r="C12" s="10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105"/>
    </row>
    <row r="13" spans="3:28" ht="15" x14ac:dyDescent="0.25">
      <c r="C13" s="104"/>
      <c r="D13" s="485" t="s">
        <v>117</v>
      </c>
      <c r="E13" s="485"/>
      <c r="F13" s="485"/>
      <c r="G13" s="485"/>
      <c r="H13" s="485"/>
      <c r="I13" s="485"/>
      <c r="J13" s="485"/>
      <c r="K13" s="485"/>
      <c r="L13" s="485"/>
      <c r="M13" s="485"/>
      <c r="N13" s="485"/>
      <c r="O13" s="485"/>
      <c r="P13" s="485"/>
      <c r="Q13" s="485"/>
      <c r="R13" s="485"/>
      <c r="S13" s="485"/>
      <c r="T13" s="489"/>
      <c r="U13" s="486" t="str">
        <f>IF(ISTEXT('Check Sheet'!AG38),"--------",IF(AND(ISNUMBER('Check Sheet'!AG38),OR('Check Sheet'!AG38&lt;=-9.99999,'Check Sheet'!AG38&gt;=9.99999)),"Yes","No"))</f>
        <v>No</v>
      </c>
      <c r="V13" s="487"/>
      <c r="W13" s="488"/>
      <c r="X13" s="105"/>
    </row>
    <row r="14" spans="3:28" ht="15" thickBot="1" x14ac:dyDescent="0.25">
      <c r="C14" s="107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108"/>
    </row>
    <row r="15" spans="3:28" ht="15" thickTop="1" x14ac:dyDescent="0.2"/>
    <row r="16" spans="3:28" ht="18" customHeight="1" x14ac:dyDescent="0.2">
      <c r="C16" s="490" t="s">
        <v>118</v>
      </c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s="490"/>
      <c r="P16" s="490"/>
      <c r="Q16" s="490"/>
      <c r="R16" s="490"/>
      <c r="S16" s="490"/>
      <c r="T16" s="490"/>
      <c r="U16" s="490"/>
      <c r="V16" s="490"/>
      <c r="W16" s="490"/>
      <c r="X16" s="490"/>
      <c r="Y16" s="490"/>
      <c r="Z16" s="490"/>
      <c r="AA16" s="490"/>
      <c r="AB16" s="490"/>
    </row>
  </sheetData>
  <sheetProtection password="CDF6" sheet="1" objects="1" scenarios="1" selectLockedCells="1"/>
  <mergeCells count="12">
    <mergeCell ref="D9:T9"/>
    <mergeCell ref="U9:W9"/>
    <mergeCell ref="C3:X3"/>
    <mergeCell ref="D5:T5"/>
    <mergeCell ref="U5:W5"/>
    <mergeCell ref="D7:T7"/>
    <mergeCell ref="U7:W7"/>
    <mergeCell ref="D11:T11"/>
    <mergeCell ref="U11:W11"/>
    <mergeCell ref="D13:T13"/>
    <mergeCell ref="U13:W13"/>
    <mergeCell ref="C16:A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 Sheet</vt:lpstr>
      <vt:lpstr>Limit Verification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asrcpsp</cp:lastModifiedBy>
  <cp:lastPrinted>2016-12-06T15:05:21Z</cp:lastPrinted>
  <dcterms:created xsi:type="dcterms:W3CDTF">2013-01-18T12:49:41Z</dcterms:created>
  <dcterms:modified xsi:type="dcterms:W3CDTF">2020-01-02T16:15:16Z</dcterms:modified>
</cp:coreProperties>
</file>