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upermetricsQueries" sheetId="1" r:id="rId3"/>
    <sheet state="visible" name="Traffic Dashboard" sheetId="2" r:id="rId4"/>
    <sheet state="visible" name="RawData" sheetId="3" r:id="rId5"/>
  </sheets>
  <definedNames>
    <definedName name="zsupermetrics_fLccNanwfgLiXwrEPyMK7lYghc956O">#REF!</definedName>
    <definedName name="zsupermetrics_V7D8bLrRAfoX6esl0vHJWHWF99pWbi">#REF!</definedName>
    <definedName localSheetId="1" name="zsupermetrics_GollWneUWz9jEtDUFyVzuozqyrZI5L">#REF!</definedName>
    <definedName name="zsupermetrics_Wk9OpkHfbIa08VQsgSFGks6won42Al">#REF!</definedName>
    <definedName name="zsupermetrics_kvlmQeHYoLRFxu7MPFqXAWOlPOyxsL">#REF!</definedName>
    <definedName localSheetId="1" name="zsupermetrics_gyCp8tRRFoEWdfvljO6rIOfMXdEkW4">#REF!</definedName>
    <definedName name="zsupermetrics_uw1iVztjfTNXySzSwGJchG0T18IGGr">RawData!$A$4:$M$15</definedName>
    <definedName name="zsupermetrics_km2MuACEhLAFwFJfnA5ApwBzt3hPwe">#REF!</definedName>
    <definedName localSheetId="1" name="zsupermetrics_ASmWSLVAZpNEZnROjRtjpPnqivXMJN">#REF!</definedName>
    <definedName name="zsupermetrics_UtgKARcsNMj6uyu1c7gi9rSlGkbo02">#REF!</definedName>
    <definedName name="zsupermetrics_KZQmPV9KsXDpnW4edPoTeh3Fsw2SRr">#REF!</definedName>
    <definedName name="zsupermetrics_iUSMhGYLLTsj9TryRGU7Sm2NDc2hWx">#REF!</definedName>
    <definedName name="zsupermetrics_soCeKLTRN3F2CC1LXhS5l1rb6vSgvB">#REF!</definedName>
    <definedName name="zsupermetrics_yKDA3oHGDUToQfWdpDIGFnK1zsGqJ5">#REF!</definedName>
    <definedName name="zsupermetrics_RHzJaap6zqV7UDnv9dAjBzi4oZhGqU">#REF!</definedName>
    <definedName localSheetId="1" name="zsupermetrics_eeHV5bWCGzuMQLdaIWqLH4nB1EeG0X">#REF!</definedName>
    <definedName name="zsupermetrics_FfuNxBfh6Qu63V8R3Kw1kwbdVZxXnC">#REF!</definedName>
    <definedName localSheetId="1" name="zsupermetrics_wcYOQONrkg7AIVyxgkbrLVOdenvNMt">#REF!</definedName>
    <definedName name="zsupermetrics_g2u7LzBOcBOnMs25Y02G12smse96bw">#REF!</definedName>
    <definedName localSheetId="1" name="zsupermetrics_U268zO1zKJ6xCqytJcoL4ZGDgfNQNW">#REF!</definedName>
    <definedName name="zsupermetrics_jUJIRk1QmiYNIWGCIvu9jiCymVIG8j">#REF!</definedName>
    <definedName localSheetId="1" name="zsupermetrics_sTRoMUOZAQXWv0NLzfN9fUc99BbXDG">#REF!</definedName>
    <definedName name="zsupermetrics_CjHVB1rykvTwH3Ee5CzRM1bKS2qX4s">#REF!</definedName>
    <definedName localSheetId="1" name="zsupermetrics_ks8byweTq0ZvMpxgJwm70LXqaGOSQT">#REF!</definedName>
    <definedName name="zsupermetrics_dnVG7ifsJOQIutUAC9cQEVGWbAaPF5">#REF!</definedName>
    <definedName name="zsupermetrics_refreshAllSilent">SupermetricsQueries!$H$6</definedName>
    <definedName name="zsupermetrics_1uIP5Fck3SwdBmsjEq8nCC93kef8Z8">#REF!</definedName>
    <definedName localSheetId="1" name="zsupermetrics_13Ft7VWubS9oaFWaCu1YzWwiXBkdUN">#REF!</definedName>
    <definedName name="zsupermetrics_GyUODYVVUwewj3oQpSJE7xqTEX7Ggx">#REF!</definedName>
    <definedName localSheetId="1" name="zsupermetrics_tMVCicIYB1ppWLy2ySJOGFz2GMKNHc">#REF!</definedName>
    <definedName localSheetId="1" name="zsupermetrics_BYTQxLVWfT2A6OvVZPFs4tQupdzuUi">#REF!</definedName>
    <definedName name="zsupermetrics_c4NjNoDdq03RshXx5S0zryl3nYdjKd">#REF!</definedName>
    <definedName localSheetId="1" name="zsupermetrics_ugJOJpBBq7U9CWlxh8RGscHywuoJzT">#REF!</definedName>
    <definedName name="zsupermetrics_bxQwFAuIWtvgf3sCdYhidmLNNyxdLX">#REF!</definedName>
    <definedName name="zsupermetrics_PWuqdiW5nwRjIguyJJVAlLhP1F9TJP">RawData!$A$4:$M$15</definedName>
    <definedName localSheetId="1" name="zsupermetrics_uVZdbjHhM3WmfLWpc4KOvqjIwxXjml">#REF!</definedName>
    <definedName name="zsupermetrics_xFBn4wQ67lWGGd87jkHjtbcKh1Vahk">#REF!</definedName>
    <definedName name="zsupermetrics_hssL662pqpyr3WMuJV0IMOiQoobsvd">#REF!</definedName>
    <definedName name="zsupermetrics_forceRefresh">SupermetricsQueries!$H$4</definedName>
    <definedName name="zsupermetrics_VIMlNqyQl10xX5wjZOvkRuBTiXtVkX">#REF!</definedName>
    <definedName name="zsupermetrics_9Or905dgXknIiqvzoJYDZrge5SfZDE">RawData!$A$4:$M$15</definedName>
    <definedName name="zsupermetrics_jGUP29KhNNfsgMBQBPNraVAN8EAcB3">#REF!</definedName>
    <definedName localSheetId="1" name="zsupermetrics_ToVzapbdmhXpbzsEU51d9kkMYdy3nb">#REF!</definedName>
    <definedName name="zsupermetrics_nJ7FfLFQaYxxEBCZN2VrT9nejM2Y0M">#REF!</definedName>
    <definedName name="zsupermetrics_YwCJzbBwg2YvC7a9kH3fWuyYiaiebA">RawData!$A$4:$M$15</definedName>
    <definedName name="zsupermetrics_7C8ru29Hayl31nx8WfVR4zkEM3vpNj">#REF!</definedName>
    <definedName localSheetId="1" name="zsupermetrics_nIOFMsWoy7w76KI0QncltOGNRf602L">#REF!</definedName>
    <definedName localSheetId="1" name="zsupermetrics_x5fvWsD4aA8V70sf5XI5yNMW9Potso">#REF!</definedName>
    <definedName name="zsupermetrics_JhZ48HA7m8494CLO6pMDDsQQVUd8M7">#REF!</definedName>
    <definedName name="zsupermetrics_OVvwGsyakToQ4EkI9GXwg0KqCP3SNN">#REF!</definedName>
    <definedName name="zsupermetrics_refreshAll">SupermetricsQueries!$H$5</definedName>
    <definedName localSheetId="1" name="zsupermetrics_xGNTlt0hZmE6tblxXBR5GITtf2wIpq">#REF!</definedName>
    <definedName localSheetId="1" name="zsupermetrics_xhYP6OpJR7chPxEE9foAjTSo849s1x">#REF!</definedName>
    <definedName name="zsupermetrics_r5zSS2OaiNgxCLDtbvwSbMFTQAJygz">#REF!</definedName>
    <definedName localSheetId="1" name="zsupermetrics_jXzwJ2FkNqapH6Df01mlX0Wdvtm2a8">#REF!</definedName>
    <definedName localSheetId="1" name="zsupermetrics_b7BrB4EzkxhjSNahg0ktVnW3SpENtX">#REF!</definedName>
    <definedName localSheetId="1" name="zsupermetrics_Td7iyBBkrmCnw5oIQTfCtLJMK0h1z7">#REF!</definedName>
    <definedName localSheetId="1" name="zsupermetrics_xr3gee86n6wWjE3Ot3Eh2EJkYv346Z">#REF!</definedName>
    <definedName name="zsupermetrics_27F5mFD7hgHHibPgu6smfn8IBFZvdR">#REF!</definedName>
    <definedName localSheetId="1" name="zsupermetrics_90qlCaDtCkCRYERzBc3osJeravbZGl">#REF!</definedName>
    <definedName name="zsupermetrics_FTPpqHGMfAUfRJsKyCk6CHkeDtO8Io">#REF!</definedName>
    <definedName localSheetId="1" name="zsupermetrics_iV1GHOxweZKbQ31shvOFjBOpXrwG3Y">#REF!</definedName>
    <definedName name="zsupermetrics_UBfaHNwhz6LkJ1GQ9oSDZEX9mf4u1L">RawData!$A$3:$M$14</definedName>
    <definedName localSheetId="1" name="zsupermetrics_plaB7sMKmTbUmnBDhQwCxQwjeLDOMV">#REF!</definedName>
    <definedName localSheetId="1" name="zsupermetrics_miqB8uhX2nsetTOmIWetrArKiaKLZZ">#REF!</definedName>
    <definedName name="zsupermetrics_LrunxeTaH0N3v3BJLzcGE1jvDvtoPe">#REF!</definedName>
    <definedName localSheetId="1" name="zsupermetrics_VEAYq2Vt46mdWhUhYRcf3qlpj8G6LG">#REF!</definedName>
  </definedNames>
  <calcPr/>
</workbook>
</file>

<file path=xl/sharedStrings.xml><?xml version="1.0" encoding="utf-8"?>
<sst xmlns="http://schemas.openxmlformats.org/spreadsheetml/2006/main" count="208" uniqueCount="125">
  <si>
    <t>Supermetrics Queries</t>
  </si>
  <si>
    <t>specialnewuserflow</t>
  </si>
  <si>
    <t>All the queries created by Supermetrics are stored here, each in its own row.</t>
  </si>
  <si>
    <t>On this sheet you can:</t>
  </si>
  <si>
    <t>1. Modify the parameters of a query. Any changes will be visible when you run a refresh.</t>
  </si>
  <si>
    <t>2. Remove a query by deleting its row</t>
  </si>
  <si>
    <t>3. Add new queries: type a range address and query parameters, leave the query ID empty. The query will be added when you run a refresh. (Of course, it's much easier to use the sidebar to add new queries.)</t>
  </si>
  <si>
    <t>4. Add queries that point to other spreadsheets: follow step 3, but also add a spreadsheet ID (you can see the ID in the URL when you have a file open)</t>
  </si>
  <si>
    <t>Query ID</t>
  </si>
  <si>
    <t>Spreadsheet ID</t>
  </si>
  <si>
    <t>Sheet name</t>
  </si>
  <si>
    <t>Range address</t>
  </si>
  <si>
    <t>Created</t>
  </si>
  <si>
    <t>Updated</t>
  </si>
  <si>
    <t>Last status</t>
  </si>
  <si>
    <t>Last refresh ID</t>
  </si>
  <si>
    <t>Results contain sampled data</t>
  </si>
  <si>
    <t>Object type</t>
  </si>
  <si>
    <t>Linked chart ID</t>
  </si>
  <si>
    <t>Data source</t>
  </si>
  <si>
    <t>Date range type</t>
  </si>
  <si>
    <t>Start date</t>
  </si>
  <si>
    <t>End date</t>
  </si>
  <si>
    <t>Compare to</t>
  </si>
  <si>
    <t>Comparison value type</t>
  </si>
  <si>
    <t>Accounts/views</t>
  </si>
  <si>
    <t>Metrics</t>
  </si>
  <si>
    <t>Dimensions</t>
  </si>
  <si>
    <t>Pivot dimensions</t>
  </si>
  <si>
    <t>Filters</t>
  </si>
  <si>
    <t>Segment ID</t>
  </si>
  <si>
    <t>Sort</t>
  </si>
  <si>
    <t>Max rows</t>
  </si>
  <si>
    <t>Max pivot categories</t>
  </si>
  <si>
    <t>Special settings</t>
  </si>
  <si>
    <t>Other parameters</t>
  </si>
  <si>
    <t>Result type</t>
  </si>
  <si>
    <t>Language/country</t>
  </si>
  <si>
    <t>Translate to</t>
  </si>
  <si>
    <t>SQL</t>
  </si>
  <si>
    <t>Database name</t>
  </si>
  <si>
    <t>Range address (static)</t>
  </si>
  <si>
    <t>Report type</t>
  </si>
  <si>
    <t>Scope (Moz)</t>
  </si>
  <si>
    <t>Sort (Moz)</t>
  </si>
  <si>
    <t>Highlight with colour</t>
  </si>
  <si>
    <t>Refresh with user account</t>
  </si>
  <si>
    <t>paramsID</t>
  </si>
  <si>
    <t>ssID</t>
  </si>
  <si>
    <t>sheetName</t>
  </si>
  <si>
    <t>rangeAddress</t>
  </si>
  <si>
    <t>created</t>
  </si>
  <si>
    <t>updated</t>
  </si>
  <si>
    <t>lastStatus</t>
  </si>
  <si>
    <t>lastqueryID</t>
  </si>
  <si>
    <t>sampled</t>
  </si>
  <si>
    <t>objType</t>
  </si>
  <si>
    <t>linkedChartID</t>
  </si>
  <si>
    <t>dataSource</t>
  </si>
  <si>
    <t>dateRangeType</t>
  </si>
  <si>
    <t>startDateString</t>
  </si>
  <si>
    <t>endDateString</t>
  </si>
  <si>
    <t>comp</t>
  </si>
  <si>
    <t>cvt</t>
  </si>
  <si>
    <t>profiles</t>
  </si>
  <si>
    <t>metrics</t>
  </si>
  <si>
    <t>dimensions</t>
  </si>
  <si>
    <t>sd</t>
  </si>
  <si>
    <t>filterArr</t>
  </si>
  <si>
    <t>segment</t>
  </si>
  <si>
    <t>sort</t>
  </si>
  <si>
    <t>maxResults</t>
  </si>
  <si>
    <t>maxCategories</t>
  </si>
  <si>
    <t>specialSettings</t>
  </si>
  <si>
    <t>otherParams</t>
  </si>
  <si>
    <t>sds_result_type</t>
  </si>
  <si>
    <t>sds_lang</t>
  </si>
  <si>
    <t>sds_tolang</t>
  </si>
  <si>
    <t>sql</t>
  </si>
  <si>
    <t>db_name</t>
  </si>
  <si>
    <t>rangeAddressStatic</t>
  </si>
  <si>
    <t>rt</t>
  </si>
  <si>
    <t>scopeMZ</t>
  </si>
  <si>
    <t>sortMZ</t>
  </si>
  <si>
    <t>condform</t>
  </si>
  <si>
    <t>authUser</t>
  </si>
  <si>
    <t>Created successfully</t>
  </si>
  <si>
    <t>TABLE</t>
  </si>
  <si>
    <t>GA</t>
  </si>
  <si>
    <t>last12months</t>
  </si>
  <si>
    <t>["visitors"]</t>
  </si>
  <si>
    <t>["Medium"]</t>
  </si>
  <si>
    <t>["Yearmonth"]</t>
  </si>
  <si>
    <t>[]</t>
  </si>
  <si>
    <t>{}</t>
  </si>
  <si>
    <t>RawData'!B4:N14</t>
  </si>
  <si>
    <t>lastmonth</t>
  </si>
  <si>
    <t>["entrances"]</t>
  </si>
  <si>
    <t>["Source","LandingPagePath"]</t>
  </si>
  <si>
    <t>RawData'!Q3:S3978</t>
  </si>
  <si>
    <t>last1months</t>
  </si>
  <si>
    <t>["visitors","entrancebouncerate_perc","percentnewvisits_perc"]</t>
  </si>
  <si>
    <t>["Source"]</t>
  </si>
  <si>
    <t>RawData'!U3:X310</t>
  </si>
  <si>
    <t>prev</t>
  </si>
  <si>
    <t>perc</t>
  </si>
  <si>
    <t>["visitors","visits","entrancebouncerate_perc","percentnewvisits_perc","pageviews","avgtimeonsite_minutes","transactions","transactionrevenue"]</t>
  </si>
  <si>
    <t>["METRICS_IN_ROWS"]</t>
  </si>
  <si>
    <t>RawData'!Z3:AB10</t>
  </si>
  <si>
    <t>["segmentname"]</t>
  </si>
  <si>
    <t>["-13`Tablet Traffic","-14`Mobile Traffic","-102`Converters","-104`Made a Purchase"]</t>
  </si>
  <si>
    <t>RawData'!Z14:AB18</t>
  </si>
  <si>
    <t>RawData'!AD3:AP11</t>
  </si>
  <si>
    <t>RawData'!AD14:AP18</t>
  </si>
  <si>
    <t>RawData'!B30:N130</t>
  </si>
  <si>
    <t>["NO_HEADERS"]</t>
  </si>
  <si>
    <t>Traffic'!B21:D435</t>
  </si>
  <si>
    <t>Cells in this color are raw data pulled via Supermetrics</t>
  </si>
  <si>
    <t>Cells in this color are calculations</t>
  </si>
  <si>
    <t>User by Medium and Month Chart - Raw Data for the Calculated Metrics Chart below</t>
  </si>
  <si>
    <t>Number of nodes</t>
  </si>
  <si>
    <t>Minimum</t>
  </si>
  <si>
    <t>Average</t>
  </si>
  <si>
    <t>Maximum</t>
  </si>
  <si>
    <t>User by Medium and Month Chart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</si>
</sst>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General"/>
  </numFmts>
  <fonts count="17">
    <font>
      <sz val="10.0"/>
      <color rgb="FF000000"/>
      <name val="Arial"/>
    </font>
    <font>
      <b/>
      <sz val="20.0"/>
    </font>
    <font>
      <color rgb="FFFFFFFF"/>
    </font>
    <font/>
    <font>
      <color rgb="FFEEEEEE"/>
    </font>
    <font>
      <b/>
    </font>
    <font>
      <color rgb="FF000000"/>
    </font>
    <font>
      <color rgb="FF008000"/>
    </font>
    <font>
      <color rgb="FF000000"/>
      <name val="Roboto"/>
    </font>
    <font>
      <b/>
      <sz val="11.0"/>
      <color rgb="FF000000"/>
      <name val="Roboto"/>
    </font>
    <font>
      <b/>
      <color rgb="FF000000"/>
      <name val="Roboto"/>
    </font>
    <font>
      <b/>
      <sz val="12.0"/>
      <color rgb="FF000000"/>
      <name val="Roboto"/>
    </font>
    <font>
      <sz val="11.0"/>
      <color rgb="FF000000"/>
      <name val="Roboto"/>
    </font>
    <font>
      <sz val="11.0"/>
      <name val="Roboto"/>
    </font>
    <font>
      <b/>
      <sz val="18.0"/>
      <color rgb="FF000000"/>
      <name val="Roboto"/>
    </font>
    <font>
      <b/>
      <name val="Roboto"/>
    </font>
    <font>
      <name val="Roboto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</fills>
  <borders count="12">
    <border/>
    <border>
      <left style="thin">
        <color rgb="FFFFFFFF"/>
      </lef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9FC5E8"/>
      </left>
      <right/>
      <top style="thin">
        <color rgb="FF9FC5E8"/>
      </top>
      <bottom style="thin">
        <color rgb="FF9FC5E8"/>
      </bottom>
    </border>
    <border>
      <right/>
      <top style="thin">
        <color rgb="FF9FC5E8"/>
      </top>
      <bottom style="thin">
        <color rgb="FF9FC5E8"/>
      </bottom>
    </border>
    <border>
      <right style="thin">
        <color rgb="FF9FC5E8"/>
      </right>
      <top style="thin">
        <color rgb="FF9FC5E8"/>
      </top>
      <bottom style="thin">
        <color rgb="FF9FC5E8"/>
      </bottom>
    </border>
    <border>
      <left style="thin">
        <color rgb="FFD9D9D9"/>
      </left>
      <right/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3" numFmtId="0" xfId="0" applyAlignment="1" applyFont="1">
      <alignment readingOrder="0" shrinkToFit="0" vertical="top" wrapText="1"/>
    </xf>
    <xf borderId="0" fillId="2" fontId="5" numFmtId="0" xfId="0" applyAlignment="1" applyFill="1" applyFont="1">
      <alignment readingOrder="0"/>
    </xf>
    <xf borderId="0" fillId="2" fontId="5" numFmtId="0" xfId="0" applyFont="1"/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  <xf quotePrefix="1" borderId="0" fillId="0" fontId="6" numFmtId="0" xfId="0" applyAlignment="1" applyFont="1">
      <alignment readingOrder="0"/>
    </xf>
    <xf borderId="1" fillId="3" fontId="8" numFmtId="0" xfId="0" applyAlignment="1" applyBorder="1" applyFill="1" applyFont="1">
      <alignment vertical="center"/>
    </xf>
    <xf borderId="0" fillId="3" fontId="8" numFmtId="0" xfId="0" applyAlignment="1" applyFont="1">
      <alignment vertical="center"/>
    </xf>
    <xf borderId="0" fillId="3" fontId="9" numFmtId="165" xfId="0" applyAlignment="1" applyFont="1" applyNumberFormat="1">
      <alignment readingOrder="0"/>
    </xf>
    <xf borderId="2" fillId="3" fontId="10" numFmtId="0" xfId="0" applyAlignment="1" applyBorder="1" applyFont="1">
      <alignment vertical="center"/>
    </xf>
    <xf borderId="3" fillId="3" fontId="10" numFmtId="0" xfId="0" applyAlignment="1" applyBorder="1" applyFont="1">
      <alignment vertical="center"/>
    </xf>
    <xf borderId="0" fillId="3" fontId="10" numFmtId="0" xfId="0" applyAlignment="1" applyFont="1">
      <alignment vertical="center"/>
    </xf>
    <xf borderId="0" fillId="0" fontId="11" numFmtId="0" xfId="0" applyAlignment="1" applyFont="1">
      <alignment horizontal="right" vertical="center"/>
    </xf>
    <xf borderId="2" fillId="3" fontId="8" numFmtId="0" xfId="0" applyAlignment="1" applyBorder="1" applyFont="1">
      <alignment vertical="center"/>
    </xf>
    <xf borderId="3" fillId="3" fontId="8" numFmtId="0" xfId="0" applyAlignment="1" applyBorder="1" applyFont="1">
      <alignment vertical="center"/>
    </xf>
    <xf borderId="0" fillId="0" fontId="12" numFmtId="0" xfId="0" applyAlignment="1" applyFont="1">
      <alignment horizontal="left" vertical="center"/>
    </xf>
    <xf borderId="0" fillId="0" fontId="12" numFmtId="0" xfId="0" applyAlignment="1" applyFont="1">
      <alignment horizontal="left" readingOrder="0" vertical="center"/>
    </xf>
    <xf borderId="0" fillId="0" fontId="13" numFmtId="0" xfId="0" applyAlignment="1" applyFont="1">
      <alignment vertical="center"/>
    </xf>
    <xf borderId="0" fillId="0" fontId="12" numFmtId="0" xfId="0" applyAlignment="1" applyFont="1">
      <alignment horizontal="right" vertical="center"/>
    </xf>
    <xf borderId="0" fillId="0" fontId="3" numFmtId="0" xfId="0" applyAlignment="1" applyFont="1">
      <alignment vertical="center"/>
    </xf>
    <xf borderId="4" fillId="3" fontId="8" numFmtId="0" xfId="0" applyAlignment="1" applyBorder="1" applyFont="1">
      <alignment vertical="center"/>
    </xf>
    <xf borderId="4" fillId="3" fontId="10" numFmtId="0" xfId="0" applyAlignment="1" applyBorder="1" applyFont="1">
      <alignment horizontal="center" readingOrder="0" vertical="center"/>
    </xf>
    <xf borderId="5" fillId="3" fontId="10" numFmtId="0" xfId="0" applyAlignment="1" applyBorder="1" applyFont="1">
      <alignment horizontal="center" readingOrder="0" vertical="center"/>
    </xf>
    <xf borderId="0" fillId="3" fontId="10" numFmtId="0" xfId="0" applyAlignment="1" applyFont="1">
      <alignment horizontal="center" readingOrder="0" vertical="center"/>
    </xf>
    <xf borderId="4" fillId="3" fontId="14" numFmtId="0" xfId="0" applyAlignment="1" applyBorder="1" applyFont="1">
      <alignment readingOrder="0" vertical="center"/>
    </xf>
    <xf borderId="6" fillId="4" fontId="15" numFmtId="0" xfId="0" applyAlignment="1" applyBorder="1" applyFill="1" applyFont="1">
      <alignment shrinkToFit="0" vertical="center" wrapText="0"/>
    </xf>
    <xf borderId="7" fillId="4" fontId="16" numFmtId="0" xfId="0" applyBorder="1" applyFont="1"/>
    <xf borderId="8" fillId="4" fontId="16" numFmtId="0" xfId="0" applyBorder="1" applyFont="1"/>
    <xf borderId="0" fillId="0" fontId="16" numFmtId="0" xfId="0" applyFont="1"/>
    <xf borderId="9" fillId="5" fontId="15" numFmtId="0" xfId="0" applyAlignment="1" applyBorder="1" applyFill="1" applyFont="1">
      <alignment shrinkToFit="0" vertical="center" wrapText="0"/>
    </xf>
    <xf borderId="10" fillId="5" fontId="16" numFmtId="0" xfId="0" applyBorder="1" applyFont="1"/>
    <xf borderId="11" fillId="5" fontId="16" numFmtId="0" xfId="0" applyBorder="1" applyFont="1"/>
    <xf borderId="0" fillId="0" fontId="16" numFmtId="0" xfId="0" applyAlignment="1" applyFont="1">
      <alignment readingOrder="0"/>
    </xf>
    <xf borderId="0" fillId="6" fontId="8" numFmtId="0" xfId="0" applyAlignment="1" applyFill="1" applyFont="1">
      <alignment readingOrder="0"/>
    </xf>
    <xf borderId="0" fillId="4" fontId="8" numFmtId="0" xfId="0" applyAlignment="1" applyFont="1">
      <alignment vertical="bottom"/>
    </xf>
    <xf borderId="0" fillId="4" fontId="8" numFmtId="0" xfId="0" applyAlignment="1" applyFont="1">
      <alignment horizontal="right" vertical="bottom"/>
    </xf>
    <xf borderId="0" fillId="4" fontId="8" numFmtId="0" xfId="0" applyAlignment="1" applyFont="1">
      <alignment readingOrder="0" vertical="bottom"/>
    </xf>
    <xf borderId="0" fillId="4" fontId="8" numFmtId="0" xfId="0" applyAlignment="1" applyFont="1">
      <alignment horizontal="right" readingOrder="0" vertical="bottom"/>
    </xf>
    <xf borderId="0" fillId="5" fontId="8" numFmtId="0" xfId="0" applyAlignment="1" applyFont="1">
      <alignment readingOrder="0"/>
    </xf>
    <xf borderId="0" fillId="5" fontId="8" numFmtId="0" xfId="0" applyAlignment="1" applyFont="1">
      <alignment readingOrder="0"/>
    </xf>
    <xf borderId="0" fillId="4" fontId="8" numFmtId="0" xfId="0" applyAlignment="1" applyFont="1">
      <alignment readingOrder="0"/>
    </xf>
    <xf borderId="0" fillId="4" fontId="8" numFmtId="0" xfId="0" applyAlignment="1" applyFont="1">
      <alignment readingOrder="0"/>
    </xf>
    <xf borderId="0" fillId="4" fontId="8" numFmtId="0" xfId="0" applyFont="1"/>
    <xf borderId="0" fillId="4" fontId="16" numFmtId="0" xfId="0" applyAlignment="1" applyFont="1">
      <alignment readingOrder="0"/>
    </xf>
    <xf borderId="0" fillId="4" fontId="16" numFmtId="0" xfId="0" applyAlignment="1" applyFont="1">
      <alignment readingOrder="0"/>
    </xf>
    <xf borderId="0" fillId="4" fontId="16" numFmtId="0" xfId="0" applyFont="1"/>
    <xf borderId="0" fillId="6" fontId="16" numFmtId="0" xfId="0" applyAlignment="1" applyFont="1">
      <alignment readingOrder="0"/>
    </xf>
    <xf borderId="0" fillId="6" fontId="16" numFmtId="0" xfId="0" applyFont="1"/>
    <xf borderId="0" fillId="5" fontId="16" numFmtId="0" xfId="0" applyFont="1"/>
    <xf borderId="0" fillId="5" fontId="12" numFmtId="0" xfId="0" applyFont="1"/>
    <xf borderId="0" fillId="4" fontId="8" numFmtId="0" xfId="0" applyAlignment="1" applyFont="1">
      <alignment horizontal="right" vertical="bottom"/>
    </xf>
    <xf borderId="0" fillId="3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Lowest and Higest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RawData!$A$19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RawData!$B$18:$M$18</c:f>
            </c:strRef>
          </c:cat>
          <c:val>
            <c:numRef>
              <c:f>RawData!$B$19:$M$19</c:f>
              <c:numCache/>
            </c:numRef>
          </c:val>
        </c:ser>
        <c:ser>
          <c:idx val="1"/>
          <c:order val="1"/>
          <c:tx>
            <c:strRef>
              <c:f>RawData!$A$20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RawData!$B$18:$M$18</c:f>
            </c:strRef>
          </c:cat>
          <c:val>
            <c:numRef>
              <c:f>RawData!$B$20:$M$20</c:f>
              <c:numCache/>
            </c:numRef>
          </c:val>
        </c:ser>
        <c:ser>
          <c:idx val="2"/>
          <c:order val="2"/>
          <c:tx>
            <c:strRef>
              <c:f>RawData!$A$21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RawData!$B$18:$M$18</c:f>
            </c:strRef>
          </c:cat>
          <c:val>
            <c:numRef>
              <c:f>RawData!$B$21:$M$21</c:f>
              <c:numCache/>
            </c:numRef>
          </c:val>
        </c:ser>
        <c:axId val="1435797166"/>
        <c:axId val="1118995545"/>
      </c:barChart>
      <c:catAx>
        <c:axId val="143579716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Number of 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18995545"/>
      </c:catAx>
      <c:valAx>
        <c:axId val="11189955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 Delay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3579716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</xdr:row>
      <xdr:rowOff>47625</xdr:rowOff>
    </xdr:from>
    <xdr:ext cx="6810375" cy="4181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H4" s="4">
        <v>1.5091053E7</v>
      </c>
    </row>
    <row r="5">
      <c r="A5" s="5" t="s">
        <v>3</v>
      </c>
      <c r="H5" s="6"/>
    </row>
    <row r="6">
      <c r="A6" s="7" t="s">
        <v>4</v>
      </c>
      <c r="H6" s="6"/>
    </row>
    <row r="8">
      <c r="A8" s="7" t="s">
        <v>5</v>
      </c>
    </row>
    <row r="10">
      <c r="A10" s="7" t="s">
        <v>6</v>
      </c>
    </row>
    <row r="12">
      <c r="A12" s="7" t="s">
        <v>7</v>
      </c>
    </row>
    <row r="19">
      <c r="A19" s="8" t="s">
        <v>8</v>
      </c>
      <c r="B19" s="9"/>
      <c r="C19" s="8" t="s">
        <v>9</v>
      </c>
      <c r="D19" s="8" t="s">
        <v>10</v>
      </c>
      <c r="E19" s="8" t="s">
        <v>11</v>
      </c>
      <c r="F19" s="9"/>
      <c r="G19" s="8" t="s">
        <v>12</v>
      </c>
      <c r="H19" s="8" t="s">
        <v>13</v>
      </c>
      <c r="I19" s="8" t="s">
        <v>14</v>
      </c>
      <c r="J19" s="8" t="s">
        <v>15</v>
      </c>
      <c r="K19" s="8" t="s">
        <v>16</v>
      </c>
      <c r="L19" s="9"/>
      <c r="M19" s="8" t="s">
        <v>17</v>
      </c>
      <c r="N19" s="8" t="s">
        <v>18</v>
      </c>
      <c r="O19" s="8" t="s">
        <v>19</v>
      </c>
      <c r="P19" s="9"/>
      <c r="Q19" s="8" t="s">
        <v>20</v>
      </c>
      <c r="R19" s="8" t="s">
        <v>21</v>
      </c>
      <c r="S19" s="8" t="s">
        <v>22</v>
      </c>
      <c r="T19" s="8" t="s">
        <v>23</v>
      </c>
      <c r="U19" s="8" t="s">
        <v>24</v>
      </c>
      <c r="V19" s="9"/>
      <c r="W19" s="8" t="s">
        <v>25</v>
      </c>
      <c r="X19" s="8" t="s">
        <v>26</v>
      </c>
      <c r="Y19" s="8" t="s">
        <v>27</v>
      </c>
      <c r="Z19" s="8" t="s">
        <v>28</v>
      </c>
      <c r="AA19" s="8" t="s">
        <v>29</v>
      </c>
      <c r="AB19" s="8" t="s">
        <v>30</v>
      </c>
      <c r="AC19" s="8" t="s">
        <v>31</v>
      </c>
      <c r="AD19" s="8" t="s">
        <v>32</v>
      </c>
      <c r="AE19" s="8" t="s">
        <v>33</v>
      </c>
      <c r="AF19" s="8" t="s">
        <v>34</v>
      </c>
      <c r="AG19" s="8" t="s">
        <v>35</v>
      </c>
      <c r="AH19" s="9"/>
      <c r="AI19" s="9"/>
      <c r="AJ19" s="8" t="s">
        <v>36</v>
      </c>
      <c r="AK19" s="8" t="s">
        <v>37</v>
      </c>
      <c r="AL19" s="8" t="s">
        <v>38</v>
      </c>
      <c r="AM19" s="9"/>
      <c r="AN19" s="8" t="s">
        <v>39</v>
      </c>
      <c r="AO19" s="8" t="s">
        <v>40</v>
      </c>
      <c r="AP19" s="8" t="s">
        <v>41</v>
      </c>
      <c r="AQ19" s="8" t="s">
        <v>42</v>
      </c>
      <c r="AR19" s="8" t="s">
        <v>43</v>
      </c>
      <c r="AS19" s="8" t="s">
        <v>44</v>
      </c>
      <c r="AT19" s="8" t="s">
        <v>45</v>
      </c>
      <c r="AU19" s="8" t="s">
        <v>46</v>
      </c>
      <c r="AV19" s="9"/>
      <c r="AW19" s="9"/>
      <c r="AX19" s="9"/>
      <c r="AY19" s="9"/>
      <c r="AZ19" s="9"/>
    </row>
    <row r="20" hidden="1">
      <c r="A20" s="5" t="s">
        <v>47</v>
      </c>
      <c r="C20" s="5" t="s">
        <v>48</v>
      </c>
      <c r="D20" s="5" t="s">
        <v>49</v>
      </c>
      <c r="E20" s="5" t="s">
        <v>50</v>
      </c>
      <c r="G20" s="5" t="s">
        <v>51</v>
      </c>
      <c r="H20" s="5" t="s">
        <v>52</v>
      </c>
      <c r="I20" s="5" t="s">
        <v>53</v>
      </c>
      <c r="J20" s="5" t="s">
        <v>54</v>
      </c>
      <c r="K20" s="5" t="s">
        <v>55</v>
      </c>
      <c r="M20" s="5" t="s">
        <v>56</v>
      </c>
      <c r="N20" s="5" t="s">
        <v>57</v>
      </c>
      <c r="O20" s="5" t="s">
        <v>58</v>
      </c>
      <c r="Q20" s="5" t="s">
        <v>59</v>
      </c>
      <c r="R20" s="5" t="s">
        <v>60</v>
      </c>
      <c r="S20" s="5" t="s">
        <v>61</v>
      </c>
      <c r="T20" s="5" t="s">
        <v>62</v>
      </c>
      <c r="U20" s="5" t="s">
        <v>63</v>
      </c>
      <c r="W20" s="5" t="s">
        <v>64</v>
      </c>
      <c r="X20" s="5" t="s">
        <v>65</v>
      </c>
      <c r="Y20" s="5" t="s">
        <v>66</v>
      </c>
      <c r="Z20" s="5" t="s">
        <v>67</v>
      </c>
      <c r="AA20" s="5" t="s">
        <v>68</v>
      </c>
      <c r="AB20" s="5" t="s">
        <v>69</v>
      </c>
      <c r="AC20" s="5" t="s">
        <v>70</v>
      </c>
      <c r="AD20" s="5" t="s">
        <v>71</v>
      </c>
      <c r="AE20" s="5" t="s">
        <v>72</v>
      </c>
      <c r="AF20" s="5" t="s">
        <v>73</v>
      </c>
      <c r="AG20" s="5" t="s">
        <v>74</v>
      </c>
      <c r="AJ20" s="5" t="s">
        <v>75</v>
      </c>
      <c r="AK20" s="5" t="s">
        <v>76</v>
      </c>
      <c r="AL20" s="5" t="s">
        <v>77</v>
      </c>
      <c r="AN20" s="5" t="s">
        <v>78</v>
      </c>
      <c r="AO20" s="5" t="s">
        <v>79</v>
      </c>
      <c r="AP20" s="5" t="s">
        <v>80</v>
      </c>
      <c r="AQ20" s="5" t="s">
        <v>81</v>
      </c>
      <c r="AR20" s="5" t="s">
        <v>82</v>
      </c>
      <c r="AS20" s="5" t="s">
        <v>83</v>
      </c>
      <c r="AT20" s="5" t="s">
        <v>84</v>
      </c>
      <c r="AU20" s="5" t="s">
        <v>85</v>
      </c>
    </row>
    <row r="21">
      <c r="A21" s="10"/>
      <c r="B21" s="11"/>
      <c r="C21" s="11"/>
      <c r="D21" s="10" t="str">
        <f>IFERROR(__xludf.DUMMYFUNCTION("ARRAY_CONSTRAIN(split(CELL(""ADDRESS"",zsupermetrics_YwCJzbBwg2YvC7a9kH3fWuyYiaiebA),""!""),1,1)"),"#NAME?")</f>
        <v>#NAME?</v>
      </c>
      <c r="E21" s="10" t="str">
        <f>CELL("ADDRESS",zsupermetrics_YwCJzbBwg2YvC7a9kH3fWuyYiaiebA)&amp;":"&amp;address(row(zsupermetrics_YwCJzbBwg2YvC7a9kH3fWuyYiaiebA)+rows(zsupermetrics_YwCJzbBwg2YvC7a9kH3fWuyYiaiebA)-1,column(zsupermetrics_YwCJzbBwg2YvC7a9kH3fWuyYiaiebA)+COLUMNS(zsupermetrics_YwCJzbBwg2YvC7a9kH3fWuyYiaiebA)-1)</f>
        <v>#NAME?</v>
      </c>
      <c r="F21" s="11"/>
      <c r="G21" s="12">
        <v>43035.621932870374</v>
      </c>
      <c r="H21" s="12">
        <v>43035.621932870374</v>
      </c>
      <c r="I21" s="13" t="s">
        <v>86</v>
      </c>
      <c r="J21" s="14">
        <v>1.509105323283E12</v>
      </c>
      <c r="K21" s="10" t="b">
        <v>0</v>
      </c>
      <c r="L21" s="11"/>
      <c r="M21" s="10" t="s">
        <v>87</v>
      </c>
      <c r="N21" s="11"/>
      <c r="O21" s="10" t="s">
        <v>88</v>
      </c>
      <c r="P21" s="11"/>
      <c r="Q21" s="10" t="s">
        <v>89</v>
      </c>
      <c r="R21" s="11"/>
      <c r="S21" s="11"/>
      <c r="T21" s="11"/>
      <c r="U21" s="11"/>
      <c r="V21" s="11"/>
      <c r="W21" s="10"/>
      <c r="X21" s="10" t="s">
        <v>90</v>
      </c>
      <c r="Y21" s="10" t="s">
        <v>91</v>
      </c>
      <c r="Z21" s="10" t="s">
        <v>92</v>
      </c>
      <c r="AA21" s="10" t="s">
        <v>93</v>
      </c>
      <c r="AB21" s="10" t="s">
        <v>93</v>
      </c>
      <c r="AC21" s="11"/>
      <c r="AD21" s="10">
        <v>10.0</v>
      </c>
      <c r="AE21" s="10">
        <v>20.0</v>
      </c>
      <c r="AF21" s="10" t="s">
        <v>93</v>
      </c>
      <c r="AG21" s="10" t="s">
        <v>94</v>
      </c>
      <c r="AH21" s="11"/>
      <c r="AI21" s="11"/>
      <c r="AJ21" s="11"/>
      <c r="AK21" s="11"/>
      <c r="AL21" s="11"/>
      <c r="AM21" s="11"/>
      <c r="AN21" s="11"/>
      <c r="AO21" s="11"/>
      <c r="AP21" s="15" t="s">
        <v>95</v>
      </c>
      <c r="AQ21" s="11"/>
      <c r="AR21" s="11"/>
      <c r="AS21" s="11"/>
      <c r="AT21" s="11"/>
      <c r="AU21" s="10"/>
      <c r="AV21" s="11"/>
      <c r="AW21" s="11"/>
      <c r="AX21" s="11"/>
    </row>
    <row r="22">
      <c r="A22" s="10"/>
      <c r="B22" s="11"/>
      <c r="C22" s="11"/>
      <c r="D22" s="10" t="str">
        <f>IFERROR(__xludf.DUMMYFUNCTION("ARRAY_CONSTRAIN(split(CELL(""ADDRESS"",zsupermetrics_jGUP29KhNNfsgMBQBPNraVAN8EAcB3),""!""),1,1)"),"#NAME?")</f>
        <v>#NAME?</v>
      </c>
      <c r="E22" s="10" t="str">
        <f>CELL("ADDRESS",zsupermetrics_jGUP29KhNNfsgMBQBPNraVAN8EAcB3)&amp;":"&amp;address(row(zsupermetrics_jGUP29KhNNfsgMBQBPNraVAN8EAcB3)+rows(zsupermetrics_jGUP29KhNNfsgMBQBPNraVAN8EAcB3)-1,column(zsupermetrics_jGUP29KhNNfsgMBQBPNraVAN8EAcB3)+COLUMNS(zsupermetrics_jGUP29KhNNfsgMBQBPNraVAN8EAcB3)-1)</f>
        <v>#NAME?</v>
      </c>
      <c r="F22" s="11"/>
      <c r="G22" s="12">
        <v>43035.6219212963</v>
      </c>
      <c r="H22" s="12">
        <v>43035.6219212963</v>
      </c>
      <c r="I22" s="13" t="s">
        <v>86</v>
      </c>
      <c r="J22" s="14">
        <v>1.509105323283E12</v>
      </c>
      <c r="K22" s="10" t="b">
        <v>0</v>
      </c>
      <c r="L22" s="11"/>
      <c r="M22" s="10" t="s">
        <v>87</v>
      </c>
      <c r="N22" s="11"/>
      <c r="O22" s="10" t="s">
        <v>88</v>
      </c>
      <c r="P22" s="11"/>
      <c r="Q22" s="10" t="s">
        <v>96</v>
      </c>
      <c r="R22" s="11"/>
      <c r="S22" s="11"/>
      <c r="T22" s="11"/>
      <c r="U22" s="11"/>
      <c r="V22" s="11"/>
      <c r="W22" s="10"/>
      <c r="X22" s="10" t="s">
        <v>97</v>
      </c>
      <c r="Y22" s="10" t="s">
        <v>98</v>
      </c>
      <c r="Z22" s="10" t="s">
        <v>93</v>
      </c>
      <c r="AA22" s="10" t="s">
        <v>93</v>
      </c>
      <c r="AB22" s="10" t="s">
        <v>93</v>
      </c>
      <c r="AC22" s="11"/>
      <c r="AD22" s="10">
        <v>10000.0</v>
      </c>
      <c r="AE22" s="11"/>
      <c r="AF22" s="10" t="s">
        <v>93</v>
      </c>
      <c r="AG22" s="10" t="s">
        <v>94</v>
      </c>
      <c r="AH22" s="11"/>
      <c r="AI22" s="11"/>
      <c r="AJ22" s="11"/>
      <c r="AK22" s="11"/>
      <c r="AL22" s="11"/>
      <c r="AM22" s="11"/>
      <c r="AN22" s="11"/>
      <c r="AO22" s="11"/>
      <c r="AP22" s="15" t="s">
        <v>99</v>
      </c>
      <c r="AQ22" s="11"/>
      <c r="AR22" s="11"/>
      <c r="AS22" s="11"/>
      <c r="AT22" s="11"/>
      <c r="AU22" s="10"/>
      <c r="AV22" s="11"/>
      <c r="AW22" s="11"/>
      <c r="AX22" s="11"/>
    </row>
    <row r="23">
      <c r="A23" s="10"/>
      <c r="B23" s="11"/>
      <c r="C23" s="11"/>
      <c r="D23" s="10" t="str">
        <f>IFERROR(__xludf.DUMMYFUNCTION("ARRAY_CONSTRAIN(split(CELL(""ADDRESS"",zsupermetrics_g2u7LzBOcBOnMs25Y02G12smse96bw),""!""),1,1)"),"#NAME?")</f>
        <v>#NAME?</v>
      </c>
      <c r="E23" s="10" t="str">
        <f>CELL("ADDRESS",zsupermetrics_g2u7LzBOcBOnMs25Y02G12smse96bw)&amp;":"&amp;address(row(zsupermetrics_g2u7LzBOcBOnMs25Y02G12smse96bw)+rows(zsupermetrics_g2u7LzBOcBOnMs25Y02G12smse96bw)-1,column(zsupermetrics_g2u7LzBOcBOnMs25Y02G12smse96bw)+COLUMNS(zsupermetrics_g2u7LzBOcBOnMs25Y02G12smse96bw)-1)</f>
        <v>#NAME?</v>
      </c>
      <c r="F23" s="11"/>
      <c r="G23" s="12">
        <v>43035.621979166666</v>
      </c>
      <c r="H23" s="12">
        <v>43035.621979166666</v>
      </c>
      <c r="I23" s="13" t="s">
        <v>86</v>
      </c>
      <c r="J23" s="14">
        <v>1.509105323283E12</v>
      </c>
      <c r="K23" s="10" t="b">
        <v>0</v>
      </c>
      <c r="L23" s="11"/>
      <c r="M23" s="10" t="s">
        <v>87</v>
      </c>
      <c r="N23" s="11"/>
      <c r="O23" s="10" t="s">
        <v>88</v>
      </c>
      <c r="P23" s="11"/>
      <c r="Q23" s="10" t="s">
        <v>100</v>
      </c>
      <c r="R23" s="11"/>
      <c r="S23" s="11"/>
      <c r="T23" s="11"/>
      <c r="U23" s="11"/>
      <c r="V23" s="11"/>
      <c r="W23" s="10"/>
      <c r="X23" s="10" t="s">
        <v>101</v>
      </c>
      <c r="Y23" s="10" t="s">
        <v>102</v>
      </c>
      <c r="Z23" s="10" t="s">
        <v>93</v>
      </c>
      <c r="AA23" s="10" t="s">
        <v>93</v>
      </c>
      <c r="AB23" s="10" t="s">
        <v>93</v>
      </c>
      <c r="AC23" s="11"/>
      <c r="AD23" s="10">
        <v>10000.0</v>
      </c>
      <c r="AE23" s="11"/>
      <c r="AF23" s="10" t="s">
        <v>93</v>
      </c>
      <c r="AG23" s="10" t="s">
        <v>94</v>
      </c>
      <c r="AH23" s="11"/>
      <c r="AI23" s="11"/>
      <c r="AJ23" s="11"/>
      <c r="AK23" s="11"/>
      <c r="AL23" s="11"/>
      <c r="AM23" s="11"/>
      <c r="AN23" s="11"/>
      <c r="AO23" s="11"/>
      <c r="AP23" s="15" t="s">
        <v>103</v>
      </c>
      <c r="AQ23" s="11"/>
      <c r="AR23" s="11"/>
      <c r="AS23" s="11"/>
      <c r="AT23" s="11"/>
      <c r="AU23" s="10"/>
      <c r="AV23" s="11"/>
      <c r="AW23" s="11"/>
      <c r="AX23" s="11"/>
    </row>
    <row r="24">
      <c r="A24" s="10"/>
      <c r="B24" s="11"/>
      <c r="C24" s="11"/>
      <c r="D24" s="10" t="str">
        <f>IFERROR(__xludf.DUMMYFUNCTION("ARRAY_CONSTRAIN(split(CELL(""ADDRESS"",zsupermetrics_nJ7FfLFQaYxxEBCZN2VrT9nejM2Y0M),""!""),1,1)"),"#NAME?")</f>
        <v>#NAME?</v>
      </c>
      <c r="E24" s="10" t="str">
        <f>CELL("ADDRESS",zsupermetrics_nJ7FfLFQaYxxEBCZN2VrT9nejM2Y0M)&amp;":"&amp;address(row(zsupermetrics_nJ7FfLFQaYxxEBCZN2VrT9nejM2Y0M)+rows(zsupermetrics_nJ7FfLFQaYxxEBCZN2VrT9nejM2Y0M)-1,column(zsupermetrics_nJ7FfLFQaYxxEBCZN2VrT9nejM2Y0M)+COLUMNS(zsupermetrics_nJ7FfLFQaYxxEBCZN2VrT9nejM2Y0M)-1)</f>
        <v>#NAME?</v>
      </c>
      <c r="F24" s="11"/>
      <c r="G24" s="12">
        <v>43035.62195601852</v>
      </c>
      <c r="H24" s="12">
        <v>43035.62195601852</v>
      </c>
      <c r="I24" s="13" t="s">
        <v>86</v>
      </c>
      <c r="J24" s="14">
        <v>1.509105323283E12</v>
      </c>
      <c r="K24" s="10" t="b">
        <v>0</v>
      </c>
      <c r="L24" s="11"/>
      <c r="M24" s="10" t="s">
        <v>87</v>
      </c>
      <c r="N24" s="11"/>
      <c r="O24" s="10" t="s">
        <v>88</v>
      </c>
      <c r="P24" s="11"/>
      <c r="Q24" s="10" t="s">
        <v>100</v>
      </c>
      <c r="R24" s="11"/>
      <c r="S24" s="11"/>
      <c r="T24" s="10" t="s">
        <v>104</v>
      </c>
      <c r="U24" s="10" t="s">
        <v>105</v>
      </c>
      <c r="V24" s="11"/>
      <c r="W24" s="10"/>
      <c r="X24" s="10" t="s">
        <v>106</v>
      </c>
      <c r="Y24" s="10" t="s">
        <v>93</v>
      </c>
      <c r="Z24" s="10" t="s">
        <v>93</v>
      </c>
      <c r="AA24" s="10" t="s">
        <v>93</v>
      </c>
      <c r="AB24" s="10" t="s">
        <v>93</v>
      </c>
      <c r="AC24" s="11"/>
      <c r="AD24" s="14">
        <v>1000.0</v>
      </c>
      <c r="AE24" s="14">
        <v>10.0</v>
      </c>
      <c r="AF24" s="10" t="s">
        <v>107</v>
      </c>
      <c r="AG24" s="10" t="s">
        <v>94</v>
      </c>
      <c r="AH24" s="11"/>
      <c r="AI24" s="11"/>
      <c r="AJ24" s="11"/>
      <c r="AK24" s="11"/>
      <c r="AL24" s="11"/>
      <c r="AM24" s="11"/>
      <c r="AN24" s="11"/>
      <c r="AO24" s="11"/>
      <c r="AP24" s="15" t="s">
        <v>108</v>
      </c>
      <c r="AQ24" s="11"/>
      <c r="AR24" s="11"/>
      <c r="AS24" s="11"/>
      <c r="AT24" s="11"/>
      <c r="AU24" s="10"/>
      <c r="AV24" s="11"/>
      <c r="AW24" s="11"/>
      <c r="AX24" s="11"/>
    </row>
    <row r="25">
      <c r="A25" s="10"/>
      <c r="B25" s="11"/>
      <c r="C25" s="11"/>
      <c r="D25" s="10" t="str">
        <f>IFERROR(__xludf.DUMMYFUNCTION("ARRAY_CONSTRAIN(split(CELL(""ADDRESS"",zsupermetrics_yKDA3oHGDUToQfWdpDIGFnK1zsGqJ5),""!""),1,1)"),"#NAME?")</f>
        <v>#NAME?</v>
      </c>
      <c r="E25" s="10" t="str">
        <f>CELL("ADDRESS",zsupermetrics_yKDA3oHGDUToQfWdpDIGFnK1zsGqJ5)&amp;":"&amp;address(row(zsupermetrics_yKDA3oHGDUToQfWdpDIGFnK1zsGqJ5)+rows(zsupermetrics_yKDA3oHGDUToQfWdpDIGFnK1zsGqJ5)-1,column(zsupermetrics_yKDA3oHGDUToQfWdpDIGFnK1zsGqJ5)+COLUMNS(zsupermetrics_yKDA3oHGDUToQfWdpDIGFnK1zsGqJ5)-1)</f>
        <v>#NAME?</v>
      </c>
      <c r="F25" s="11"/>
      <c r="G25" s="12">
        <v>43035.621875</v>
      </c>
      <c r="H25" s="12">
        <v>43035.621875</v>
      </c>
      <c r="I25" s="13" t="s">
        <v>86</v>
      </c>
      <c r="J25" s="14">
        <v>1.509105323283E12</v>
      </c>
      <c r="K25" s="10" t="b">
        <v>0</v>
      </c>
      <c r="L25" s="11"/>
      <c r="M25" s="10" t="s">
        <v>87</v>
      </c>
      <c r="N25" s="11"/>
      <c r="O25" s="10" t="s">
        <v>88</v>
      </c>
      <c r="P25" s="11"/>
      <c r="Q25" s="10" t="s">
        <v>100</v>
      </c>
      <c r="R25" s="11"/>
      <c r="S25" s="11"/>
      <c r="T25" s="10" t="s">
        <v>104</v>
      </c>
      <c r="U25" s="10" t="s">
        <v>105</v>
      </c>
      <c r="V25" s="11"/>
      <c r="W25" s="10"/>
      <c r="X25" s="10" t="s">
        <v>90</v>
      </c>
      <c r="Y25" s="10" t="s">
        <v>109</v>
      </c>
      <c r="Z25" s="10" t="s">
        <v>93</v>
      </c>
      <c r="AA25" s="10" t="s">
        <v>93</v>
      </c>
      <c r="AB25" s="10" t="s">
        <v>110</v>
      </c>
      <c r="AC25" s="11"/>
      <c r="AD25" s="10">
        <v>50.0</v>
      </c>
      <c r="AE25" s="11"/>
      <c r="AF25" s="10" t="s">
        <v>93</v>
      </c>
      <c r="AG25" s="10" t="s">
        <v>94</v>
      </c>
      <c r="AH25" s="11"/>
      <c r="AI25" s="11"/>
      <c r="AJ25" s="11"/>
      <c r="AK25" s="11"/>
      <c r="AL25" s="11"/>
      <c r="AM25" s="11"/>
      <c r="AN25" s="11"/>
      <c r="AO25" s="11"/>
      <c r="AP25" s="15" t="s">
        <v>111</v>
      </c>
      <c r="AQ25" s="11"/>
      <c r="AR25" s="11"/>
      <c r="AS25" s="11"/>
      <c r="AT25" s="11"/>
      <c r="AU25" s="10"/>
      <c r="AV25" s="11"/>
      <c r="AW25" s="11"/>
      <c r="AX25" s="11"/>
    </row>
    <row r="26">
      <c r="A26" s="10"/>
      <c r="B26" s="11"/>
      <c r="C26" s="11"/>
      <c r="D26" s="10" t="str">
        <f>IFERROR(__xludf.DUMMYFUNCTION("ARRAY_CONSTRAIN(split(CELL(""ADDRESS"",zsupermetrics_Wk9OpkHfbIa08VQsgSFGks6won42Al),""!""),1,1)"),"#NAME?")</f>
        <v>#NAME?</v>
      </c>
      <c r="E26" s="10" t="str">
        <f>CELL("ADDRESS",zsupermetrics_Wk9OpkHfbIa08VQsgSFGks6won42Al)&amp;":"&amp;address(row(zsupermetrics_Wk9OpkHfbIa08VQsgSFGks6won42Al)+rows(zsupermetrics_Wk9OpkHfbIa08VQsgSFGks6won42Al)-1,column(zsupermetrics_Wk9OpkHfbIa08VQsgSFGks6won42Al)+COLUMNS(zsupermetrics_Wk9OpkHfbIa08VQsgSFGks6won42Al)-1)</f>
        <v>#NAME?</v>
      </c>
      <c r="F26" s="11"/>
      <c r="G26" s="12">
        <v>43035.62200231481</v>
      </c>
      <c r="H26" s="12">
        <v>43035.62200231481</v>
      </c>
      <c r="I26" s="13" t="s">
        <v>86</v>
      </c>
      <c r="J26" s="14">
        <v>1.509105323283E12</v>
      </c>
      <c r="K26" s="10" t="b">
        <v>0</v>
      </c>
      <c r="L26" s="11"/>
      <c r="M26" s="10" t="s">
        <v>87</v>
      </c>
      <c r="N26" s="11"/>
      <c r="O26" s="10" t="s">
        <v>88</v>
      </c>
      <c r="P26" s="11"/>
      <c r="Q26" s="10" t="s">
        <v>89</v>
      </c>
      <c r="R26" s="11"/>
      <c r="S26" s="11"/>
      <c r="T26" s="11"/>
      <c r="U26" s="11"/>
      <c r="V26" s="11"/>
      <c r="W26" s="10"/>
      <c r="X26" s="10" t="s">
        <v>106</v>
      </c>
      <c r="Y26" s="10" t="s">
        <v>93</v>
      </c>
      <c r="Z26" s="10" t="s">
        <v>92</v>
      </c>
      <c r="AA26" s="10" t="s">
        <v>93</v>
      </c>
      <c r="AB26" s="10" t="s">
        <v>93</v>
      </c>
      <c r="AC26" s="11"/>
      <c r="AD26" s="10">
        <v>10000.0</v>
      </c>
      <c r="AE26" s="10">
        <v>20.0</v>
      </c>
      <c r="AF26" s="10" t="s">
        <v>107</v>
      </c>
      <c r="AG26" s="10" t="s">
        <v>94</v>
      </c>
      <c r="AH26" s="11"/>
      <c r="AI26" s="11"/>
      <c r="AJ26" s="11"/>
      <c r="AK26" s="11"/>
      <c r="AL26" s="11"/>
      <c r="AM26" s="11"/>
      <c r="AN26" s="11"/>
      <c r="AO26" s="11"/>
      <c r="AP26" s="15" t="s">
        <v>112</v>
      </c>
      <c r="AQ26" s="11"/>
      <c r="AR26" s="11"/>
      <c r="AS26" s="11"/>
      <c r="AT26" s="11"/>
      <c r="AU26" s="10"/>
      <c r="AV26" s="11"/>
      <c r="AW26" s="11"/>
      <c r="AX26" s="11"/>
    </row>
    <row r="27">
      <c r="A27" s="10"/>
      <c r="B27" s="11"/>
      <c r="C27" s="11"/>
      <c r="D27" s="10" t="str">
        <f>IFERROR(__xludf.DUMMYFUNCTION("ARRAY_CONSTRAIN(split(CELL(""ADDRESS"",zsupermetrics_RHzJaap6zqV7UDnv9dAjBzi4oZhGqU),""!""),1,1)"),"#NAME?")</f>
        <v>#NAME?</v>
      </c>
      <c r="E27" s="10" t="str">
        <f>CELL("ADDRESS",zsupermetrics_RHzJaap6zqV7UDnv9dAjBzi4oZhGqU)&amp;":"&amp;address(row(zsupermetrics_RHzJaap6zqV7UDnv9dAjBzi4oZhGqU)+rows(zsupermetrics_RHzJaap6zqV7UDnv9dAjBzi4oZhGqU)-1,column(zsupermetrics_RHzJaap6zqV7UDnv9dAjBzi4oZhGqU)+COLUMNS(zsupermetrics_RHzJaap6zqV7UDnv9dAjBzi4oZhGqU)-1)</f>
        <v>#NAME?</v>
      </c>
      <c r="F27" s="11"/>
      <c r="G27" s="12">
        <v>43035.621886574074</v>
      </c>
      <c r="H27" s="12">
        <v>43035.621886574074</v>
      </c>
      <c r="I27" s="13" t="s">
        <v>86</v>
      </c>
      <c r="J27" s="14">
        <v>1.509105323283E12</v>
      </c>
      <c r="K27" s="10" t="b">
        <v>0</v>
      </c>
      <c r="L27" s="11"/>
      <c r="M27" s="10" t="s">
        <v>87</v>
      </c>
      <c r="N27" s="11"/>
      <c r="O27" s="10" t="s">
        <v>88</v>
      </c>
      <c r="P27" s="11"/>
      <c r="Q27" s="10" t="s">
        <v>89</v>
      </c>
      <c r="R27" s="11"/>
      <c r="S27" s="11"/>
      <c r="T27" s="11"/>
      <c r="U27" s="11"/>
      <c r="V27" s="11"/>
      <c r="W27" s="10"/>
      <c r="X27" s="10" t="s">
        <v>90</v>
      </c>
      <c r="Y27" s="10" t="s">
        <v>109</v>
      </c>
      <c r="Z27" s="10" t="s">
        <v>92</v>
      </c>
      <c r="AA27" s="10" t="s">
        <v>93</v>
      </c>
      <c r="AB27" s="10" t="s">
        <v>110</v>
      </c>
      <c r="AC27" s="11"/>
      <c r="AD27" s="10">
        <v>50.0</v>
      </c>
      <c r="AE27" s="10">
        <v>20.0</v>
      </c>
      <c r="AF27" s="10" t="s">
        <v>93</v>
      </c>
      <c r="AG27" s="10" t="s">
        <v>94</v>
      </c>
      <c r="AH27" s="11"/>
      <c r="AI27" s="11"/>
      <c r="AJ27" s="11"/>
      <c r="AK27" s="11"/>
      <c r="AL27" s="11"/>
      <c r="AM27" s="11"/>
      <c r="AN27" s="11"/>
      <c r="AO27" s="11"/>
      <c r="AP27" s="15" t="s">
        <v>113</v>
      </c>
      <c r="AQ27" s="11"/>
      <c r="AR27" s="11"/>
      <c r="AS27" s="11"/>
      <c r="AT27" s="11"/>
      <c r="AU27" s="10"/>
      <c r="AV27" s="11"/>
      <c r="AW27" s="11"/>
      <c r="AX27" s="11"/>
    </row>
    <row r="28">
      <c r="A28" s="10"/>
      <c r="B28" s="11"/>
      <c r="C28" s="11"/>
      <c r="D28" s="10" t="str">
        <f>IFERROR(__xludf.DUMMYFUNCTION("ARRAY_CONSTRAIN(split(CELL(""ADDRESS"",zsupermetrics_GyUODYVVUwewj3oQpSJE7xqTEX7Ggx),""!""),1,1)"),"#NAME?")</f>
        <v>#NAME?</v>
      </c>
      <c r="E28" s="10" t="str">
        <f>CELL("ADDRESS",zsupermetrics_GyUODYVVUwewj3oQpSJE7xqTEX7Ggx)&amp;":"&amp;address(row(zsupermetrics_GyUODYVVUwewj3oQpSJE7xqTEX7Ggx)+rows(zsupermetrics_GyUODYVVUwewj3oQpSJE7xqTEX7Ggx)-1,column(zsupermetrics_GyUODYVVUwewj3oQpSJE7xqTEX7Ggx)+COLUMNS(zsupermetrics_GyUODYVVUwewj3oQpSJE7xqTEX7Ggx)-1)</f>
        <v>#NAME?</v>
      </c>
      <c r="F28" s="11"/>
      <c r="G28" s="12">
        <v>43035.622037037036</v>
      </c>
      <c r="H28" s="12">
        <v>43035.622037037036</v>
      </c>
      <c r="I28" s="13" t="s">
        <v>86</v>
      </c>
      <c r="J28" s="14">
        <v>1.509105323283E12</v>
      </c>
      <c r="K28" s="10" t="b">
        <v>0</v>
      </c>
      <c r="L28" s="11"/>
      <c r="M28" s="10" t="s">
        <v>87</v>
      </c>
      <c r="N28" s="11"/>
      <c r="O28" s="10" t="s">
        <v>88</v>
      </c>
      <c r="P28" s="11"/>
      <c r="Q28" s="10" t="s">
        <v>89</v>
      </c>
      <c r="R28" s="11"/>
      <c r="S28" s="11"/>
      <c r="T28" s="11"/>
      <c r="U28" s="11"/>
      <c r="V28" s="11"/>
      <c r="W28" s="10"/>
      <c r="X28" s="10" t="s">
        <v>90</v>
      </c>
      <c r="Y28" s="10" t="s">
        <v>102</v>
      </c>
      <c r="Z28" s="10" t="s">
        <v>92</v>
      </c>
      <c r="AA28" s="10" t="s">
        <v>93</v>
      </c>
      <c r="AB28" s="10" t="s">
        <v>93</v>
      </c>
      <c r="AC28" s="11"/>
      <c r="AD28" s="10">
        <v>100.0</v>
      </c>
      <c r="AE28" s="10">
        <v>20.0</v>
      </c>
      <c r="AF28" s="10" t="s">
        <v>93</v>
      </c>
      <c r="AG28" s="10" t="s">
        <v>94</v>
      </c>
      <c r="AH28" s="11"/>
      <c r="AI28" s="11"/>
      <c r="AJ28" s="11"/>
      <c r="AK28" s="11"/>
      <c r="AL28" s="11"/>
      <c r="AM28" s="11"/>
      <c r="AN28" s="11"/>
      <c r="AO28" s="11"/>
      <c r="AP28" s="15" t="s">
        <v>114</v>
      </c>
      <c r="AQ28" s="11"/>
      <c r="AR28" s="11"/>
      <c r="AS28" s="11"/>
      <c r="AT28" s="11"/>
      <c r="AU28" s="10"/>
      <c r="AV28" s="11"/>
      <c r="AW28" s="11"/>
      <c r="AX28" s="11"/>
    </row>
    <row r="29">
      <c r="A29" s="10"/>
      <c r="B29" s="11"/>
      <c r="C29" s="11"/>
      <c r="D29" s="10" t="str">
        <f>IFERROR(__xludf.DUMMYFUNCTION("ARRAY_CONSTRAIN(split(CELL(""ADDRESS"",zsupermetrics_1uIP5Fck3SwdBmsjEq8nCC93kef8Z8),""!""),1,1)"),"#NAME?")</f>
        <v>#NAME?</v>
      </c>
      <c r="E29" s="10" t="str">
        <f>CELL("ADDRESS",zsupermetrics_1uIP5Fck3SwdBmsjEq8nCC93kef8Z8)&amp;":"&amp;address(row(zsupermetrics_1uIP5Fck3SwdBmsjEq8nCC93kef8Z8)+rows(zsupermetrics_1uIP5Fck3SwdBmsjEq8nCC93kef8Z8)-1,column(zsupermetrics_1uIP5Fck3SwdBmsjEq8nCC93kef8Z8)+COLUMNS(zsupermetrics_1uIP5Fck3SwdBmsjEq8nCC93kef8Z8)-1)</f>
        <v>#NAME?</v>
      </c>
      <c r="F29" s="11"/>
      <c r="G29" s="12">
        <v>43035.62199074074</v>
      </c>
      <c r="H29" s="12">
        <v>43035.62199074074</v>
      </c>
      <c r="I29" s="13" t="s">
        <v>86</v>
      </c>
      <c r="J29" s="14">
        <v>1.509105323283E12</v>
      </c>
      <c r="K29" s="10" t="b">
        <v>0</v>
      </c>
      <c r="L29" s="11"/>
      <c r="M29" s="10" t="s">
        <v>87</v>
      </c>
      <c r="N29" s="11"/>
      <c r="O29" s="10" t="s">
        <v>88</v>
      </c>
      <c r="P29" s="11"/>
      <c r="Q29" s="10" t="s">
        <v>96</v>
      </c>
      <c r="R29" s="11"/>
      <c r="S29" s="11"/>
      <c r="T29" s="10" t="s">
        <v>104</v>
      </c>
      <c r="U29" s="10" t="s">
        <v>105</v>
      </c>
      <c r="V29" s="11"/>
      <c r="W29" s="10"/>
      <c r="X29" s="10" t="s">
        <v>90</v>
      </c>
      <c r="Y29" s="10" t="s">
        <v>102</v>
      </c>
      <c r="Z29" s="10" t="s">
        <v>93</v>
      </c>
      <c r="AA29" s="10" t="s">
        <v>93</v>
      </c>
      <c r="AB29" s="10" t="s">
        <v>93</v>
      </c>
      <c r="AC29" s="11"/>
      <c r="AD29" s="10">
        <v>10000.0</v>
      </c>
      <c r="AE29" s="14">
        <v>10.0</v>
      </c>
      <c r="AF29" s="10" t="s">
        <v>115</v>
      </c>
      <c r="AG29" s="10" t="s">
        <v>94</v>
      </c>
      <c r="AH29" s="11"/>
      <c r="AI29" s="11"/>
      <c r="AJ29" s="11"/>
      <c r="AK29" s="11"/>
      <c r="AL29" s="11"/>
      <c r="AM29" s="11"/>
      <c r="AN29" s="11"/>
      <c r="AO29" s="11"/>
      <c r="AP29" s="15" t="s">
        <v>116</v>
      </c>
      <c r="AQ29" s="11"/>
      <c r="AR29" s="11"/>
      <c r="AS29" s="11"/>
      <c r="AT29" s="11"/>
      <c r="AU29" s="10"/>
      <c r="AV29" s="11"/>
      <c r="AW29" s="11"/>
      <c r="AX29" s="11"/>
    </row>
  </sheetData>
  <mergeCells count="4">
    <mergeCell ref="A6:G7"/>
    <mergeCell ref="A8:G9"/>
    <mergeCell ref="A10:G11"/>
    <mergeCell ref="A12:G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13"/>
    <col customWidth="1" min="2" max="3" width="9.13"/>
    <col customWidth="1" min="4" max="6" width="18.13"/>
    <col customWidth="1" min="7" max="7" width="2.63"/>
    <col customWidth="1" min="8" max="8" width="18.13"/>
  </cols>
  <sheetData>
    <row r="1">
      <c r="A1" s="16"/>
      <c r="B1" s="17"/>
      <c r="C1" s="17"/>
      <c r="D1" s="17"/>
      <c r="E1" s="17"/>
      <c r="F1" s="17"/>
      <c r="G1" s="18"/>
      <c r="H1" s="18"/>
    </row>
    <row r="2">
      <c r="A2" s="16"/>
      <c r="B2" s="17"/>
      <c r="C2" s="17"/>
      <c r="D2" s="17"/>
      <c r="E2" s="17"/>
      <c r="F2" s="17"/>
      <c r="G2" s="18"/>
      <c r="H2" s="18"/>
    </row>
    <row r="3">
      <c r="A3" s="19"/>
      <c r="B3" s="19"/>
      <c r="C3" s="19"/>
      <c r="D3" s="19"/>
      <c r="E3" s="20"/>
      <c r="F3" s="21"/>
      <c r="G3" s="22"/>
      <c r="H3" s="22"/>
    </row>
    <row r="4" ht="22.5" customHeight="1">
      <c r="A4" s="23"/>
      <c r="B4" s="23"/>
      <c r="C4" s="23"/>
      <c r="D4" s="23"/>
      <c r="E4" s="24"/>
      <c r="F4" s="17"/>
      <c r="G4" s="25"/>
      <c r="H4" s="25"/>
    </row>
    <row r="5" ht="22.5" customHeight="1">
      <c r="A5" s="23"/>
      <c r="B5" s="23"/>
      <c r="C5" s="23"/>
      <c r="D5" s="23"/>
      <c r="E5" s="24"/>
      <c r="F5" s="17"/>
      <c r="G5" s="26"/>
      <c r="H5" s="26"/>
    </row>
    <row r="6" ht="22.5" customHeight="1">
      <c r="A6" s="23"/>
      <c r="B6" s="23"/>
      <c r="C6" s="23"/>
      <c r="D6" s="23"/>
      <c r="E6" s="24"/>
      <c r="F6" s="17"/>
      <c r="G6" s="25"/>
      <c r="H6" s="25"/>
    </row>
    <row r="7" ht="22.5" customHeight="1">
      <c r="A7" s="23"/>
      <c r="B7" s="23"/>
      <c r="C7" s="23"/>
      <c r="D7" s="23"/>
      <c r="E7" s="24"/>
      <c r="F7" s="17"/>
      <c r="G7" s="25"/>
      <c r="H7" s="25"/>
    </row>
    <row r="8" ht="22.5" customHeight="1">
      <c r="A8" s="23"/>
      <c r="B8" s="23"/>
      <c r="C8" s="23"/>
      <c r="D8" s="23"/>
      <c r="E8" s="24"/>
      <c r="F8" s="17"/>
      <c r="G8" s="25"/>
      <c r="H8" s="25"/>
    </row>
    <row r="9" ht="22.5" customHeight="1">
      <c r="A9" s="23"/>
      <c r="B9" s="23"/>
      <c r="C9" s="23"/>
      <c r="D9" s="23"/>
      <c r="E9" s="24"/>
      <c r="F9" s="17"/>
      <c r="G9" s="26"/>
      <c r="H9" s="26"/>
    </row>
    <row r="10" ht="22.5" customHeight="1">
      <c r="A10" s="23"/>
      <c r="B10" s="23"/>
      <c r="C10" s="23"/>
      <c r="D10" s="23"/>
      <c r="E10" s="24"/>
      <c r="F10" s="17"/>
      <c r="G10" s="25"/>
      <c r="H10" s="25"/>
    </row>
    <row r="11" ht="22.5" customHeight="1">
      <c r="A11" s="23"/>
      <c r="B11" s="23"/>
      <c r="C11" s="23"/>
      <c r="D11" s="23"/>
      <c r="E11" s="24"/>
      <c r="F11" s="17"/>
      <c r="G11" s="25"/>
      <c r="H11" s="25"/>
    </row>
    <row r="12">
      <c r="A12" s="23"/>
      <c r="B12" s="23"/>
      <c r="C12" s="23"/>
      <c r="D12" s="23"/>
      <c r="E12" s="24"/>
      <c r="F12" s="17"/>
      <c r="G12" s="27"/>
      <c r="H12" s="27"/>
    </row>
    <row r="13">
      <c r="A13" s="23"/>
      <c r="B13" s="23"/>
      <c r="C13" s="23"/>
      <c r="D13" s="23"/>
      <c r="E13" s="24"/>
      <c r="F13" s="17"/>
      <c r="G13" s="27"/>
      <c r="H13" s="27"/>
    </row>
    <row r="14">
      <c r="A14" s="23"/>
      <c r="B14" s="23"/>
      <c r="C14" s="23"/>
      <c r="D14" s="23"/>
      <c r="E14" s="24"/>
      <c r="F14" s="17"/>
      <c r="G14" s="28"/>
      <c r="H14" s="28"/>
    </row>
    <row r="15" ht="22.5" customHeight="1">
      <c r="A15" s="23"/>
      <c r="B15" s="23"/>
      <c r="C15" s="23"/>
      <c r="D15" s="23"/>
      <c r="E15" s="24"/>
      <c r="F15" s="17"/>
      <c r="G15" s="25"/>
      <c r="H15" s="25"/>
    </row>
    <row r="16" ht="22.5" customHeight="1">
      <c r="A16" s="23"/>
      <c r="B16" s="23"/>
      <c r="C16" s="23"/>
      <c r="D16" s="23"/>
      <c r="E16" s="24"/>
      <c r="F16" s="17"/>
      <c r="G16" s="26"/>
      <c r="H16" s="26"/>
    </row>
    <row r="17" ht="22.5" customHeight="1">
      <c r="A17" s="23"/>
      <c r="B17" s="23"/>
      <c r="C17" s="23"/>
      <c r="D17" s="23"/>
      <c r="E17" s="24"/>
      <c r="F17" s="17"/>
      <c r="G17" s="25"/>
      <c r="H17" s="25"/>
    </row>
    <row r="18" ht="22.5" customHeight="1">
      <c r="A18" s="23"/>
      <c r="B18" s="29"/>
      <c r="C18" s="29"/>
      <c r="D18" s="23"/>
      <c r="E18" s="24"/>
      <c r="F18" s="17"/>
      <c r="G18" s="26"/>
      <c r="H18" s="26"/>
    </row>
    <row r="19">
      <c r="A19" s="30"/>
      <c r="B19" s="31"/>
      <c r="C19" s="31"/>
      <c r="D19" s="31"/>
      <c r="E19" s="32"/>
      <c r="F19" s="33"/>
      <c r="G19" s="33"/>
      <c r="H19" s="33"/>
    </row>
    <row r="20">
      <c r="A20" s="30"/>
      <c r="B20" s="34"/>
      <c r="C20" s="34"/>
      <c r="D20" s="31"/>
      <c r="E20" s="32"/>
      <c r="F20" s="33"/>
      <c r="G20" s="33"/>
      <c r="H20" s="3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5.25"/>
  </cols>
  <sheetData>
    <row r="1" ht="31.5" customHeight="1">
      <c r="A1" s="35" t="s">
        <v>117</v>
      </c>
      <c r="B1" s="36"/>
      <c r="C1" s="37"/>
      <c r="D1" s="38"/>
      <c r="E1" s="38"/>
      <c r="F1" s="39" t="s">
        <v>118</v>
      </c>
      <c r="G1" s="40"/>
      <c r="H1" s="41"/>
      <c r="I1" s="38"/>
      <c r="J1" s="38"/>
      <c r="K1" s="38"/>
      <c r="L1" s="38"/>
      <c r="M1" s="38"/>
      <c r="N1" s="38"/>
      <c r="O1" s="38"/>
    </row>
    <row r="2" ht="18.0" customHeight="1">
      <c r="D2" s="42"/>
      <c r="E2" s="42"/>
      <c r="I2" s="42"/>
      <c r="J2" s="42"/>
      <c r="K2" s="42"/>
      <c r="L2" s="42"/>
      <c r="M2" s="42"/>
      <c r="N2" s="38"/>
      <c r="O2" s="38"/>
    </row>
    <row r="3">
      <c r="A3" s="43" t="s">
        <v>119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38"/>
      <c r="O3" s="38"/>
    </row>
    <row r="4">
      <c r="A4" s="44" t="s">
        <v>120</v>
      </c>
      <c r="B4" s="45">
        <v>1.0</v>
      </c>
      <c r="C4" s="45">
        <v>2.0</v>
      </c>
      <c r="D4" s="45">
        <v>3.0</v>
      </c>
      <c r="E4" s="45">
        <v>4.0</v>
      </c>
      <c r="F4" s="45">
        <v>5.0</v>
      </c>
      <c r="G4" s="45">
        <v>6.0</v>
      </c>
      <c r="H4" s="45">
        <v>7.0</v>
      </c>
      <c r="I4" s="45">
        <v>8.0</v>
      </c>
      <c r="J4" s="45">
        <v>9.0</v>
      </c>
      <c r="K4" s="45">
        <v>10.0</v>
      </c>
      <c r="L4" s="45">
        <v>11.0</v>
      </c>
      <c r="M4" s="45">
        <v>12.0</v>
      </c>
      <c r="N4" s="38"/>
      <c r="O4" s="38"/>
    </row>
    <row r="5">
      <c r="A5" s="46" t="s">
        <v>121</v>
      </c>
      <c r="B5" s="47">
        <v>3.0</v>
      </c>
      <c r="C5" s="47">
        <v>6.0</v>
      </c>
      <c r="D5" s="47">
        <v>9.0</v>
      </c>
      <c r="E5" s="47">
        <v>12.0</v>
      </c>
      <c r="F5" s="47">
        <v>15.0</v>
      </c>
      <c r="G5" s="47">
        <v>18.0</v>
      </c>
      <c r="H5" s="47">
        <v>21.0</v>
      </c>
      <c r="I5" s="47">
        <v>24.0</v>
      </c>
      <c r="J5" s="47">
        <v>27.0</v>
      </c>
      <c r="K5" s="47">
        <v>30.0</v>
      </c>
      <c r="L5" s="47">
        <v>33.0</v>
      </c>
      <c r="M5" s="47">
        <v>36.0</v>
      </c>
      <c r="N5" s="48" t="b">
        <f>sum(B5:M5)/sum(B$5:M$5)&gt;0.01</f>
        <v>1</v>
      </c>
      <c r="O5" s="38"/>
    </row>
    <row r="6">
      <c r="A6" s="46" t="s">
        <v>122</v>
      </c>
      <c r="B6" s="47">
        <v>14.0</v>
      </c>
      <c r="C6" s="47">
        <v>36.0</v>
      </c>
      <c r="D6" s="47">
        <v>54.0</v>
      </c>
      <c r="E6" s="47">
        <v>72.0</v>
      </c>
      <c r="F6" s="47">
        <v>90.0</v>
      </c>
      <c r="G6" s="47">
        <v>108.0</v>
      </c>
      <c r="H6" s="47">
        <v>110.0</v>
      </c>
      <c r="I6" s="47">
        <v>126.0</v>
      </c>
      <c r="J6" s="47">
        <v>144.0</v>
      </c>
      <c r="K6" s="47">
        <v>162.0</v>
      </c>
      <c r="L6" s="47">
        <v>180.0</v>
      </c>
      <c r="M6" s="47">
        <v>198.0</v>
      </c>
      <c r="N6" s="49" t="b">
        <v>1</v>
      </c>
      <c r="O6" s="38"/>
    </row>
    <row r="7">
      <c r="A7" s="46" t="s">
        <v>123</v>
      </c>
      <c r="B7" s="47">
        <v>25.0</v>
      </c>
      <c r="C7" s="47">
        <v>50.0</v>
      </c>
      <c r="D7" s="47">
        <v>75.0</v>
      </c>
      <c r="E7" s="47">
        <v>100.0</v>
      </c>
      <c r="F7" s="47">
        <v>125.0</v>
      </c>
      <c r="G7" s="47">
        <v>150.0</v>
      </c>
      <c r="H7" s="47">
        <v>175.0</v>
      </c>
      <c r="I7" s="47">
        <v>200.0</v>
      </c>
      <c r="J7" s="47">
        <v>225.0</v>
      </c>
      <c r="K7" s="47">
        <v>250.0</v>
      </c>
      <c r="L7" s="47">
        <v>275.0</v>
      </c>
      <c r="M7" s="47">
        <v>300.0</v>
      </c>
      <c r="N7" s="48" t="b">
        <f t="shared" ref="N7:N15" si="1">sum(B7:M7)/sum(B$5:M$5)&gt;0.01</f>
        <v>1</v>
      </c>
      <c r="O7" s="38"/>
    </row>
    <row r="8">
      <c r="A8" s="50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48" t="b">
        <f t="shared" si="1"/>
        <v>0</v>
      </c>
      <c r="O8" s="38"/>
    </row>
    <row r="9">
      <c r="A9" s="50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48" t="b">
        <f t="shared" si="1"/>
        <v>0</v>
      </c>
      <c r="O9" s="38"/>
    </row>
    <row r="10">
      <c r="A10" s="50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48" t="b">
        <f t="shared" si="1"/>
        <v>0</v>
      </c>
      <c r="O10" s="38"/>
    </row>
    <row r="11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48" t="b">
        <f t="shared" si="1"/>
        <v>0</v>
      </c>
      <c r="O11" s="38"/>
    </row>
    <row r="12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48" t="b">
        <f t="shared" si="1"/>
        <v>0</v>
      </c>
      <c r="O12" s="38"/>
    </row>
    <row r="13">
      <c r="A13" s="50"/>
      <c r="B13" s="51"/>
      <c r="C13" s="51"/>
      <c r="D13" s="51"/>
      <c r="E13" s="51"/>
      <c r="F13" s="52"/>
      <c r="G13" s="51"/>
      <c r="H13" s="52"/>
      <c r="I13" s="52"/>
      <c r="J13" s="51"/>
      <c r="K13" s="51"/>
      <c r="L13" s="51"/>
      <c r="M13" s="51"/>
      <c r="N13" s="48" t="b">
        <f t="shared" si="1"/>
        <v>0</v>
      </c>
      <c r="O13" s="38"/>
    </row>
    <row r="14">
      <c r="A14" s="50"/>
      <c r="B14" s="51"/>
      <c r="C14" s="51"/>
      <c r="D14" s="51"/>
      <c r="E14" s="51"/>
      <c r="F14" s="52"/>
      <c r="G14" s="51"/>
      <c r="H14" s="52"/>
      <c r="I14" s="52"/>
      <c r="J14" s="52"/>
      <c r="K14" s="52"/>
      <c r="L14" s="51"/>
      <c r="M14" s="51"/>
      <c r="N14" s="48" t="b">
        <f t="shared" si="1"/>
        <v>0</v>
      </c>
      <c r="O14" s="38"/>
    </row>
    <row r="15">
      <c r="A15" s="53"/>
      <c r="B15" s="54"/>
      <c r="C15" s="54"/>
      <c r="D15" s="54"/>
      <c r="E15" s="54"/>
      <c r="F15" s="55"/>
      <c r="G15" s="54"/>
      <c r="H15" s="55"/>
      <c r="I15" s="55"/>
      <c r="J15" s="55"/>
      <c r="K15" s="55"/>
      <c r="L15" s="54"/>
      <c r="M15" s="54"/>
      <c r="N15" s="48" t="b">
        <f t="shared" si="1"/>
        <v>0</v>
      </c>
      <c r="O15" s="38"/>
    </row>
    <row r="16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>
      <c r="A17" s="56" t="s">
        <v>124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38"/>
      <c r="O17" s="38"/>
    </row>
    <row r="18">
      <c r="A18" s="58" t="str">
        <f t="shared" ref="A18:M18" si="2">A4</f>
        <v>Number of nodes</v>
      </c>
      <c r="B18" s="58">
        <f t="shared" si="2"/>
        <v>1</v>
      </c>
      <c r="C18" s="58">
        <f t="shared" si="2"/>
        <v>2</v>
      </c>
      <c r="D18" s="58">
        <f t="shared" si="2"/>
        <v>3</v>
      </c>
      <c r="E18" s="58">
        <f t="shared" si="2"/>
        <v>4</v>
      </c>
      <c r="F18" s="58">
        <f t="shared" si="2"/>
        <v>5</v>
      </c>
      <c r="G18" s="58">
        <f t="shared" si="2"/>
        <v>6</v>
      </c>
      <c r="H18" s="58">
        <f t="shared" si="2"/>
        <v>7</v>
      </c>
      <c r="I18" s="58">
        <f t="shared" si="2"/>
        <v>8</v>
      </c>
      <c r="J18" s="58">
        <f t="shared" si="2"/>
        <v>9</v>
      </c>
      <c r="K18" s="58">
        <f t="shared" si="2"/>
        <v>10</v>
      </c>
      <c r="L18" s="58">
        <f t="shared" si="2"/>
        <v>11</v>
      </c>
      <c r="M18" s="58">
        <f t="shared" si="2"/>
        <v>12</v>
      </c>
      <c r="N18" s="38"/>
      <c r="O18" s="38"/>
    </row>
    <row r="19">
      <c r="A19" s="59" t="str">
        <f t="shared" ref="A19:M19" si="3">if($N5,A5,"")</f>
        <v>Minimum</v>
      </c>
      <c r="B19" s="59">
        <f t="shared" si="3"/>
        <v>3</v>
      </c>
      <c r="C19" s="59">
        <f t="shared" si="3"/>
        <v>6</v>
      </c>
      <c r="D19" s="59">
        <f t="shared" si="3"/>
        <v>9</v>
      </c>
      <c r="E19" s="59">
        <f t="shared" si="3"/>
        <v>12</v>
      </c>
      <c r="F19" s="59">
        <f t="shared" si="3"/>
        <v>15</v>
      </c>
      <c r="G19" s="59">
        <f t="shared" si="3"/>
        <v>18</v>
      </c>
      <c r="H19" s="59">
        <f t="shared" si="3"/>
        <v>21</v>
      </c>
      <c r="I19" s="59">
        <f t="shared" si="3"/>
        <v>24</v>
      </c>
      <c r="J19" s="59">
        <f t="shared" si="3"/>
        <v>27</v>
      </c>
      <c r="K19" s="59">
        <f t="shared" si="3"/>
        <v>30</v>
      </c>
      <c r="L19" s="59">
        <f t="shared" si="3"/>
        <v>33</v>
      </c>
      <c r="M19" s="59">
        <f t="shared" si="3"/>
        <v>36</v>
      </c>
      <c r="N19" s="38"/>
      <c r="O19" s="38"/>
    </row>
    <row r="20">
      <c r="A20" s="46" t="str">
        <f t="shared" ref="A20:M20" si="4">if($N7,A6,"")</f>
        <v>Average</v>
      </c>
      <c r="B20" s="47">
        <f t="shared" si="4"/>
        <v>14</v>
      </c>
      <c r="C20" s="47">
        <f t="shared" si="4"/>
        <v>36</v>
      </c>
      <c r="D20" s="60">
        <f t="shared" si="4"/>
        <v>54</v>
      </c>
      <c r="E20" s="60">
        <f t="shared" si="4"/>
        <v>72</v>
      </c>
      <c r="F20" s="60">
        <f t="shared" si="4"/>
        <v>90</v>
      </c>
      <c r="G20" s="60">
        <f t="shared" si="4"/>
        <v>108</v>
      </c>
      <c r="H20" s="60">
        <f t="shared" si="4"/>
        <v>110</v>
      </c>
      <c r="I20" s="60">
        <f t="shared" si="4"/>
        <v>126</v>
      </c>
      <c r="J20" s="60">
        <f t="shared" si="4"/>
        <v>144</v>
      </c>
      <c r="K20" s="60">
        <f t="shared" si="4"/>
        <v>162</v>
      </c>
      <c r="L20" s="60">
        <f t="shared" si="4"/>
        <v>180</v>
      </c>
      <c r="M20" s="60">
        <f t="shared" si="4"/>
        <v>198</v>
      </c>
      <c r="N20" s="38"/>
      <c r="O20" s="38"/>
    </row>
    <row r="21">
      <c r="A21" s="59" t="str">
        <f t="shared" ref="A21:M21" si="5">if($N7,A7,"")</f>
        <v>Maximum</v>
      </c>
      <c r="B21" s="59">
        <f t="shared" si="5"/>
        <v>25</v>
      </c>
      <c r="C21" s="59">
        <f t="shared" si="5"/>
        <v>50</v>
      </c>
      <c r="D21" s="59">
        <f t="shared" si="5"/>
        <v>75</v>
      </c>
      <c r="E21" s="59">
        <f t="shared" si="5"/>
        <v>100</v>
      </c>
      <c r="F21" s="59">
        <f t="shared" si="5"/>
        <v>125</v>
      </c>
      <c r="G21" s="59">
        <f t="shared" si="5"/>
        <v>150</v>
      </c>
      <c r="H21" s="59">
        <f t="shared" si="5"/>
        <v>175</v>
      </c>
      <c r="I21" s="59">
        <f t="shared" si="5"/>
        <v>200</v>
      </c>
      <c r="J21" s="59">
        <f t="shared" si="5"/>
        <v>225</v>
      </c>
      <c r="K21" s="59">
        <f t="shared" si="5"/>
        <v>250</v>
      </c>
      <c r="L21" s="59">
        <f t="shared" si="5"/>
        <v>275</v>
      </c>
      <c r="M21" s="59">
        <f t="shared" si="5"/>
        <v>300</v>
      </c>
      <c r="N21" s="38"/>
      <c r="O21" s="38"/>
    </row>
    <row r="22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38"/>
      <c r="O22" s="38"/>
    </row>
  </sheetData>
  <drawing r:id="rId1"/>
</worksheet>
</file>