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Results Summary\"/>
    </mc:Choice>
  </mc:AlternateContent>
  <xr:revisionPtr revIDLastSave="0" documentId="13_ncr:1_{B0A09733-D99A-4739-BBEC-2ED3215E3899}" xr6:coauthVersionLast="47" xr6:coauthVersionMax="47" xr10:uidLastSave="{00000000-0000-0000-0000-000000000000}"/>
  <bookViews>
    <workbookView xWindow="-120" yWindow="-120" windowWidth="29040" windowHeight="15840" activeTab="1" xr2:uid="{F4F53FB4-5CA6-4188-990D-E509F01E6C69}"/>
  </bookViews>
  <sheets>
    <sheet name="cost" sheetId="1" r:id="rId1"/>
    <sheet name="emi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C6" i="2"/>
  <c r="C5" i="2"/>
  <c r="B29" i="2"/>
  <c r="B30" i="2"/>
  <c r="C5" i="1"/>
  <c r="C8" i="1" s="1"/>
  <c r="C9" i="1" s="1"/>
  <c r="B28" i="2"/>
  <c r="C22" i="2"/>
  <c r="C21" i="2"/>
  <c r="C3" i="2"/>
  <c r="B22" i="2" s="1"/>
  <c r="C2" i="2"/>
  <c r="B21" i="2" s="1"/>
  <c r="C12" i="1"/>
  <c r="D12" i="1"/>
  <c r="D9" i="1"/>
  <c r="D8" i="1"/>
  <c r="C7" i="1"/>
  <c r="C27" i="2"/>
  <c r="C34" i="2" s="1"/>
  <c r="D27" i="2"/>
  <c r="D34" i="2" s="1"/>
  <c r="E27" i="2"/>
  <c r="E34" i="2" s="1"/>
  <c r="B27" i="2"/>
  <c r="B34" i="2" s="1"/>
  <c r="C20" i="2"/>
  <c r="D20" i="2"/>
  <c r="E20" i="2"/>
  <c r="B20" i="2"/>
  <c r="C10" i="2"/>
  <c r="C23" i="2"/>
  <c r="D28" i="2"/>
  <c r="C28" i="2"/>
  <c r="E21" i="2"/>
  <c r="B5" i="1"/>
  <c r="B8" i="1" s="1"/>
  <c r="E12" i="1"/>
  <c r="F12" i="1"/>
  <c r="B12" i="1"/>
  <c r="A36" i="2"/>
  <c r="A37" i="2"/>
  <c r="A35" i="2"/>
  <c r="C29" i="2"/>
  <c r="D29" i="2"/>
  <c r="E29" i="2"/>
  <c r="C30" i="2"/>
  <c r="D30" i="2"/>
  <c r="E30" i="2"/>
  <c r="E28" i="2"/>
  <c r="D22" i="2"/>
  <c r="E22" i="2"/>
  <c r="D23" i="2"/>
  <c r="E23" i="2"/>
  <c r="D21" i="2"/>
  <c r="A22" i="2"/>
  <c r="A23" i="2"/>
  <c r="A21" i="2"/>
  <c r="D7" i="1"/>
  <c r="E7" i="1"/>
  <c r="F7" i="1"/>
  <c r="B7" i="1"/>
  <c r="D5" i="1"/>
  <c r="E5" i="1"/>
  <c r="E8" i="1" s="1"/>
  <c r="F5" i="1"/>
  <c r="F8" i="1" s="1"/>
  <c r="D6" i="2"/>
  <c r="E6" i="2"/>
  <c r="F6" i="2"/>
  <c r="B6" i="2"/>
  <c r="B9" i="2" s="1"/>
  <c r="C13" i="2" s="1"/>
  <c r="B31" i="2" l="1"/>
  <c r="B24" i="2"/>
  <c r="D11" i="2"/>
  <c r="C12" i="2"/>
  <c r="C11" i="2"/>
  <c r="C14" i="2" s="1"/>
  <c r="C15" i="2" s="1"/>
  <c r="E36" i="2"/>
  <c r="E35" i="2"/>
  <c r="C24" i="2"/>
  <c r="D13" i="2"/>
  <c r="I13" i="2" s="1"/>
  <c r="E13" i="2"/>
  <c r="J13" i="2" s="1"/>
  <c r="E12" i="2"/>
  <c r="J12" i="2" s="1"/>
  <c r="F11" i="2"/>
  <c r="K11" i="2" s="1"/>
  <c r="B11" i="2"/>
  <c r="B12" i="2"/>
  <c r="H12" i="2" s="1"/>
  <c r="F13" i="2"/>
  <c r="K13" i="2" s="1"/>
  <c r="E11" i="2"/>
  <c r="F12" i="2"/>
  <c r="K12" i="2" s="1"/>
  <c r="B13" i="2"/>
  <c r="H13" i="2" s="1"/>
  <c r="D12" i="2"/>
  <c r="I12" i="2" s="1"/>
  <c r="D36" i="2"/>
  <c r="C37" i="2"/>
  <c r="E37" i="2"/>
  <c r="D37" i="2"/>
  <c r="C31" i="2"/>
  <c r="C39" i="2" s="1"/>
  <c r="E24" i="2"/>
  <c r="D24" i="2"/>
  <c r="E31" i="2"/>
  <c r="D31" i="2"/>
  <c r="E9" i="1"/>
  <c r="F9" i="1"/>
  <c r="B39" i="2" l="1"/>
  <c r="B14" i="2"/>
  <c r="I11" i="2"/>
  <c r="D14" i="2"/>
  <c r="D15" i="2" s="1"/>
  <c r="J11" i="2"/>
  <c r="E14" i="2"/>
  <c r="E15" i="2" s="1"/>
  <c r="B15" i="2"/>
  <c r="H11" i="2"/>
  <c r="F14" i="2"/>
  <c r="F15" i="2" s="1"/>
  <c r="E39" i="2"/>
  <c r="D39" i="2"/>
  <c r="F16" i="2" l="1"/>
  <c r="E16" i="2"/>
  <c r="D16" i="2"/>
</calcChain>
</file>

<file path=xl/sharedStrings.xml><?xml version="1.0" encoding="utf-8"?>
<sst xmlns="http://schemas.openxmlformats.org/spreadsheetml/2006/main" count="34" uniqueCount="17">
  <si>
    <t>net-zero</t>
  </si>
  <si>
    <t>NE in 2040</t>
  </si>
  <si>
    <t>NE in 2030</t>
  </si>
  <si>
    <t>NE in 2020</t>
  </si>
  <si>
    <t>Total</t>
  </si>
  <si>
    <t>Total Cost</t>
  </si>
  <si>
    <t>Emission reduction from net-zero</t>
  </si>
  <si>
    <t>Cost increase from net-zero</t>
  </si>
  <si>
    <t>Abatement cost after net-zero</t>
  </si>
  <si>
    <t>If only count 2050:</t>
  </si>
  <si>
    <t>2050 Cost</t>
  </si>
  <si>
    <t>If count all cap cost but operation cost in 2050:</t>
  </si>
  <si>
    <t>Total reduction</t>
  </si>
  <si>
    <t>Abatement by year</t>
  </si>
  <si>
    <t>2020 emission</t>
  </si>
  <si>
    <t>NE in 2050</t>
  </si>
  <si>
    <t>2050 (and 2051)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</si>
</sst>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45002856260614488"/>
          <c:y val="1.923077408408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cost!$B$2:$B$5</c:f>
              <c:numCache>
                <c:formatCode>_(* #,##0_);_(* \(#,##0\);_(* "-"??_);_(@_)</c:formatCode>
                <c:ptCount val="4"/>
                <c:pt idx="0">
                  <c:v>10853.46910420216</c:v>
                </c:pt>
                <c:pt idx="1">
                  <c:v>12156.51796547039</c:v>
                </c:pt>
                <c:pt idx="2">
                  <c:v>19235.608162365221</c:v>
                </c:pt>
                <c:pt idx="3">
                  <c:v>42245.595232037769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6-B7E7-882F8EA2D31E}"/>
            </c:ext>
          </c:extLst>
        </c:ser>
        <c:ser>
          <c:idx val="1"/>
          <c:order val="1"/>
          <c:tx>
            <c:strRef>
              <c:f>cost!$D$1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cost!$D$2:$D$5</c:f>
              <c:numCache>
                <c:formatCode>_(* #,##0_);_(* \(#,##0\);_(* "-"??_);_(@_)</c:formatCode>
                <c:ptCount val="4"/>
                <c:pt idx="0">
                  <c:v>10853.46910420216</c:v>
                </c:pt>
                <c:pt idx="1">
                  <c:v>12156.51796547039</c:v>
                </c:pt>
                <c:pt idx="2">
                  <c:v>44765.022804815031</c:v>
                </c:pt>
                <c:pt idx="3">
                  <c:v>67775.009874487587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6-B7E7-882F8EA2D31E}"/>
            </c:ext>
          </c:extLst>
        </c:ser>
        <c:ser>
          <c:idx val="2"/>
          <c:order val="2"/>
          <c:tx>
            <c:strRef>
              <c:f>cost!$E$1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cost!$E$2:$E$5</c:f>
              <c:numCache>
                <c:formatCode>_(* #,##0_);_(* \(#,##0\);_(* "-"??_);_(@_)</c:formatCode>
                <c:ptCount val="4"/>
                <c:pt idx="0">
                  <c:v>10853.46910420216</c:v>
                </c:pt>
                <c:pt idx="1">
                  <c:v>13599.851971966949</c:v>
                </c:pt>
                <c:pt idx="2">
                  <c:v>40007.466946264707</c:v>
                </c:pt>
                <c:pt idx="3">
                  <c:v>64460.788022433815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6-B7E7-882F8EA2D31E}"/>
            </c:ext>
          </c:extLst>
        </c:ser>
        <c:ser>
          <c:idx val="3"/>
          <c:order val="3"/>
          <c:tx>
            <c:strRef>
              <c:f>cost!$F$1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cost!$F$2:$F$5</c:f>
              <c:numCache>
                <c:formatCode>_(* #,##0_);_(* \(#,##0\);_(* "-"??_);_(@_)</c:formatCode>
                <c:ptCount val="4"/>
                <c:pt idx="0">
                  <c:v>11393.363053225141</c:v>
                </c:pt>
                <c:pt idx="1">
                  <c:v>13648.65401553889</c:v>
                </c:pt>
                <c:pt idx="2">
                  <c:v>39117.060900498829</c:v>
                </c:pt>
                <c:pt idx="3">
                  <c:v>64159.077969262857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D-44A6-B7E7-882F8EA2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3056"/>
        <c:axId val="121393472"/>
      </c:lineChart>
      <c:catAx>
        <c:axId val="121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472"/>
        <c:crosses val="autoZero"/>
        <c:auto val="1"/>
        <c:lblAlgn val="ctr"/>
        <c:lblOffset val="100"/>
        <c:noMultiLvlLbl val="0"/>
      </c:catAx>
      <c:valAx>
        <c:axId val="12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cost!$B$8:$F$8</c:f>
              <c:numCache>
                <c:formatCode>_(* #,##0.00_);_(* \(#,##0.00\);_(* "-"??_);_(@_)</c:formatCode>
                <c:ptCount val="5"/>
                <c:pt idx="0" formatCode="General">
                  <c:v>42245.595232037769</c:v>
                </c:pt>
                <c:pt idx="1">
                  <c:v>71896.589442396857</c:v>
                </c:pt>
                <c:pt idx="2">
                  <c:v>67775.009874487587</c:v>
                </c:pt>
                <c:pt idx="3" formatCode="General">
                  <c:v>64460.788022433815</c:v>
                </c:pt>
                <c:pt idx="4" formatCode="General">
                  <c:v>64159.077969262857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2-48B6-BC9A-DA117D315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80016"/>
        <c:axId val="2020184176"/>
      </c:barChart>
      <c:catAx>
        <c:axId val="2020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4176"/>
        <c:crosses val="autoZero"/>
        <c:auto val="1"/>
        <c:lblAlgn val="ctr"/>
        <c:lblOffset val="100"/>
        <c:noMultiLvlLbl val="0"/>
      </c:catAx>
      <c:valAx>
        <c:axId val="2020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cost!$A$12</c:f>
              <c:strCache>
                <c:ptCount val="1"/>
                <c:pt idx="0">
                  <c:v>2050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cost!$B$12:$F$12</c:f>
              <c:numCache>
                <c:formatCode>General</c:formatCode>
                <c:ptCount val="5"/>
                <c:pt idx="0">
                  <c:v>19235.608162365221</c:v>
                </c:pt>
                <c:pt idx="1">
                  <c:v>48886.602372724316</c:v>
                </c:pt>
                <c:pt idx="2" formatCode="_(* #,##0.00_);_(* \(#,##0.00\);_(* &quot;-&quot;??_);_(@_)">
                  <c:v>44765.022804815031</c:v>
                </c:pt>
                <c:pt idx="3">
                  <c:v>40007.466946264707</c:v>
                </c:pt>
                <c:pt idx="4">
                  <c:v>39117.060900498829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E86-9BC4-CB3333E3A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86640"/>
        <c:axId val="124481648"/>
      </c:barChart>
      <c:catAx>
        <c:axId val="1244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648"/>
        <c:crosses val="autoZero"/>
        <c:auto val="1"/>
        <c:lblAlgn val="ctr"/>
        <c:lblOffset val="100"/>
        <c:noMultiLvlLbl val="0"/>
      </c:catAx>
      <c:valAx>
        <c:axId val="12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 - Emission Caps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emission!$B$2:$B$6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  <c:pt idx="4">
                  <c:v>130594819.99999988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B-4858-95B1-630D4898D95B}"/>
            </c:ext>
          </c:extLst>
        </c:ser>
        <c:ser>
          <c:idx val="1"/>
          <c:order val="1"/>
          <c:tx>
            <c:strRef>
              <c:f>emission!$D$1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emission!$D$2:$D$6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-33157484.800000001</c:v>
                </c:pt>
                <c:pt idx="4">
                  <c:v>97437335.199999899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B-4858-95B1-630D4898D95B}"/>
            </c:ext>
          </c:extLst>
        </c:ser>
        <c:ser>
          <c:idx val="2"/>
          <c:order val="2"/>
          <c:tx>
            <c:strRef>
              <c:f>emission!$E$1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emission!$E$2:$E$6</c:f>
              <c:numCache>
                <c:formatCode>_(* #,##0_);_(* \(#,##0\);_(* "-"??_);_(@_)</c:formatCode>
                <c:ptCount val="5"/>
                <c:pt idx="0">
                  <c:v>87063213.329999998</c:v>
                </c:pt>
                <c:pt idx="1">
                  <c:v>26202319.32</c:v>
                </c:pt>
                <c:pt idx="2">
                  <c:v>-33157484.800000001</c:v>
                </c:pt>
                <c:pt idx="4">
                  <c:v>80108047.850000009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B-4858-95B1-630D4898D95B}"/>
            </c:ext>
          </c:extLst>
        </c:ser>
        <c:ser>
          <c:idx val="3"/>
          <c:order val="3"/>
          <c:tx>
            <c:strRef>
              <c:f>emission!$F$1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emission!$F$2:$F$6</c:f>
              <c:numCache>
                <c:formatCode>_(* #,##0_);_(* \(#,##0\);_(* "-"??_);_(@_)</c:formatCode>
                <c:ptCount val="5"/>
                <c:pt idx="0">
                  <c:v>76010718.400000006</c:v>
                </c:pt>
                <c:pt idx="1">
                  <c:v>21426616.7999999</c:v>
                </c:pt>
                <c:pt idx="2">
                  <c:v>-33157484.800000001</c:v>
                </c:pt>
                <c:pt idx="4">
                  <c:v>64279850.399999902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B-4858-95B1-630D4898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4096"/>
        <c:axId val="127244928"/>
      </c:lineChart>
      <c:cat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1"/>
        <c:lblAlgn val="ctr"/>
        <c:lblOffset val="100"/>
        <c:noMultiLvlLbl val="0"/>
      </c:cat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Abatement Cost beyond</a:t>
            </a:r>
            <a:r>
              <a:rPr lang="en-US" baseline="0"/>
              <a:t> net-zero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emission!$B$34:$E$34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emission!$B$39:$E$39</c:f>
              <c:numCache>
                <c:formatCode>0.00</c:formatCode>
                <c:ptCount val="4"/>
                <c:pt idx="0">
                  <c:v>894.24738906490006</c:v>
                </c:pt>
                <c:pt idx="1">
                  <c:v>769.94424626712998</c:v>
                </c:pt>
                <c:pt idx="2">
                  <c:v>440.02006554099131</c:v>
                </c:pt>
                <c:pt idx="3">
                  <c:v>330.44549171029246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2-4C92-9429-20F735919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616224"/>
        <c:axId val="2028614976"/>
      </c:barChart>
      <c:catAx>
        <c:axId val="2028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14976"/>
        <c:crosses val="autoZero"/>
        <c:auto val="1"/>
        <c:lblAlgn val="ctr"/>
        <c:lblOffset val="100"/>
        <c:noMultiLvlLbl val="0"/>
      </c:catAx>
      <c:valAx>
        <c:axId val="2028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emission!$B$2:$B$4</c:f>
              <c:numCache>
                <c:formatCode>_(* #,##0_);_(* \(#,##0\);_(* "-"??_);_(@_)</c:formatCode>
                <c:ptCount val="3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D96-B246-795C1DCA7FF3}"/>
            </c:ext>
          </c:extLst>
        </c:ser>
        <c:ser>
          <c:idx val="1"/>
          <c:order val="1"/>
          <c:tx>
            <c:strRef>
              <c:f>emission!$D$1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emission!$D$2:$D$4</c:f>
              <c:numCache>
                <c:formatCode>_(* #,##0_);_(* \(#,##0\);_(* "-"??_);_(@_)</c:formatCode>
                <c:ptCount val="3"/>
                <c:pt idx="0">
                  <c:v>87063213.333333299</c:v>
                </c:pt>
                <c:pt idx="1">
                  <c:v>43531606.666666597</c:v>
                </c:pt>
                <c:pt idx="2">
                  <c:v>-33157484.800000001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F-4D96-B246-795C1DCA7FF3}"/>
            </c:ext>
          </c:extLst>
        </c:ser>
        <c:ser>
          <c:idx val="2"/>
          <c:order val="2"/>
          <c:tx>
            <c:strRef>
              <c:f>emission!$E$1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emission!$E$2:$E$4</c:f>
              <c:numCache>
                <c:formatCode>_(* #,##0_);_(* \(#,##0\);_(* "-"??_);_(@_)</c:formatCode>
                <c:ptCount val="3"/>
                <c:pt idx="0">
                  <c:v>87063213.329999998</c:v>
                </c:pt>
                <c:pt idx="1">
                  <c:v>26202319.32</c:v>
                </c:pt>
                <c:pt idx="2">
                  <c:v>-33157484.800000001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F-4D96-B246-795C1DCA7FF3}"/>
            </c:ext>
          </c:extLst>
        </c:ser>
        <c:ser>
          <c:idx val="3"/>
          <c:order val="3"/>
          <c:tx>
            <c:strRef>
              <c:f>emission!$F$1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emission!$A$2:$A$6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emission!$F$2:$F$4</c:f>
              <c:numCache>
                <c:formatCode>_(* #,##0_);_(* \(#,##0\);_(* "-"??_);_(@_)</c:formatCode>
                <c:ptCount val="3"/>
                <c:pt idx="0">
                  <c:v>76010718.400000006</c:v>
                </c:pt>
                <c:pt idx="1">
                  <c:v>21426616.7999999</c:v>
                </c:pt>
                <c:pt idx="2">
                  <c:v>-33157484.800000001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F-4D96-B246-795C1DCA7FF3}"/>
            </c:ext>
          </c:extLst>
        </c:ser>
        <c:ser>
          <c:idx val="4"/>
          <c:order val="4"/>
          <c:tx>
            <c:strRef>
              <c:f>emission!$C$1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emission!$A$2:$A$5</c:f>
              <c:numCache>
                <c:formatCode>General</c:formatCode>
                <c:ptCount val="4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</c:numCache>
            </c:numRef>
          </c:cat>
          <c:val>
            <c:numRef>
              <c:f>emission!$C$2:$C$5</c:f>
              <c:numCache>
                <c:formatCode>_(* #,##0_);_(* \(#,##0\);_(* "-"??_);_(@_)</c:formatCode>
                <c:ptCount val="4"/>
                <c:pt idx="0">
                  <c:v>87063213.333333299</c:v>
                </c:pt>
                <c:pt idx="1">
                  <c:v>43531606.666666597</c:v>
                </c:pt>
                <c:pt idx="2">
                  <c:v>0</c:v>
                </c:pt>
                <c:pt idx="3">
                  <c:v>-33157484.800000001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7D7-A109-3FDA195B1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accent1"/>
                </a:solidFill>
              </a:ln>
              <a:effectLst/>
            </c:spPr>
          </c:downBars>
        </c:upDownBars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0"/>
        <c:lblOffset val="100"/>
        <c:baseTimeUnit val="day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emission!$B$6:$F$6</c:f>
              <c:numCache>
                <c:formatCode>_(* #,##0_);_(* \(#,##0\);_(* "-"??_);_(@_)</c:formatCode>
                <c:ptCount val="5"/>
                <c:pt idx="0">
                  <c:v>130594819.99999988</c:v>
                </c:pt>
                <c:pt idx="1">
                  <c:v>97437335.199999899</c:v>
                </c:pt>
                <c:pt idx="2">
                  <c:v>97437335.199999899</c:v>
                </c:pt>
                <c:pt idx="3">
                  <c:v>80108047.850000009</c:v>
                </c:pt>
                <c:pt idx="4">
                  <c:v>64279850.399999902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C7D-B3B3-DE62A9F9A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emission!$A$24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emission!$B$20:$E$20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emission!$B$24:$E$24</c:f>
              <c:numCache>
                <c:formatCode>_(* #,##0_);_(* \(#,##0\);_(* "-"??_);_(@_)</c:formatCode>
                <c:ptCount val="4"/>
                <c:pt idx="0">
                  <c:v>-33157484.799999986</c:v>
                </c:pt>
                <c:pt idx="1">
                  <c:v>-33157484.799999986</c:v>
                </c:pt>
                <c:pt idx="2">
                  <c:v>-50486772.149999887</c:v>
                </c:pt>
                <c:pt idx="3">
                  <c:v>-66314969.599999979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0BD-82F5-BCA737B6F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114300</xdr:rowOff>
    </xdr:from>
    <xdr:to>
      <xdr:col>20</xdr:col>
      <xdr:colOff>133350</xdr:colOff>
      <xdr:row>22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6DD27-ECD9-4D9E-9B5B-BC16BFB1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23</xdr:row>
      <xdr:rowOff>128587</xdr:rowOff>
    </xdr:from>
    <xdr:to>
      <xdr:col>11</xdr:col>
      <xdr:colOff>542925</xdr:colOff>
      <xdr:row>38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2ADBA-69C2-49F8-BF00-063DBD19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28</xdr:row>
      <xdr:rowOff>14287</xdr:rowOff>
    </xdr:from>
    <xdr:to>
      <xdr:col>3</xdr:col>
      <xdr:colOff>304800</xdr:colOff>
      <xdr:row>42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631106-DEC1-4B65-BEFB-15FE6287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185736</xdr:colOff>
      <xdr:row>0</xdr:row>
      <xdr:rowOff>76200</xdr:rowOff>
    </xdr:from>
    <xdr:to>
      <xdr:col>23</xdr:col>
      <xdr:colOff>590549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F71EC-A332-43CB-B8F8-0AA2B639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23</xdr:row>
      <xdr:rowOff>104775</xdr:rowOff>
    </xdr:from>
    <xdr:to>
      <xdr:col>15</xdr:col>
      <xdr:colOff>442912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ED89-EADE-45F4-BB06-21C63E53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1495425</xdr:colOff>
      <xdr:row>40</xdr:row>
      <xdr:rowOff>142875</xdr:rowOff>
    </xdr:from>
    <xdr:to>
      <xdr:col>15</xdr:col>
      <xdr:colOff>461963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263A8-54B3-4D07-9665-B9C402D1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400050</xdr:colOff>
      <xdr:row>0</xdr:row>
      <xdr:rowOff>23811</xdr:rowOff>
    </xdr:from>
    <xdr:to>
      <xdr:col>25</xdr:col>
      <xdr:colOff>571500</xdr:colOff>
      <xdr:row>16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BCD4F-BC09-442B-8DFD-E2967F27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17</xdr:row>
      <xdr:rowOff>166687</xdr:rowOff>
    </xdr:from>
    <xdr:to>
      <xdr:col>24</xdr:col>
      <xdr:colOff>104775</xdr:colOff>
      <xdr:row>32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EF2417-3760-4FEE-9637-13A0E8A9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DDB7-33FD-4748-B936-3896CBC4F293}">
  <dimension ref="A1:F15"/>
  <sheetViews>
    <sheetView topLeftCell="A10" workbookViewId="0">
      <selection activeCell="F18" sqref="F18"/>
    </sheetView>
  </sheetViews>
  <sheetFormatPr defaultRowHeight="15" x14ac:dyDescent="0.25"/>
  <cols>
    <col min="1" max="1" width="42.5703125" bestFit="1" customWidth="1"/>
    <col min="2" max="3" width="12" bestFit="1" customWidth="1"/>
    <col min="4" max="4" width="10.5703125" bestFit="1" customWidth="1"/>
    <col min="5" max="6" width="12" bestFit="1" customWidth="1"/>
  </cols>
  <sheetData>
    <row r="1" spans="1:6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6" x14ac:dyDescent="0.25">
      <c r="A2">
        <v>2030</v>
      </c>
      <c r="B2" s="1">
        <v>10853.46910420216</v>
      </c>
      <c r="C2" s="2">
        <v>10853.46910420216</v>
      </c>
      <c r="D2" s="1">
        <v>10853.46910420216</v>
      </c>
      <c r="E2" s="1">
        <v>10853.46910420216</v>
      </c>
      <c r="F2" s="1">
        <v>11393.363053225141</v>
      </c>
    </row>
    <row r="3" spans="1:6" x14ac:dyDescent="0.25">
      <c r="A3">
        <v>2040</v>
      </c>
      <c r="B3" s="1">
        <v>12156.51796547039</v>
      </c>
      <c r="C3" s="2">
        <v>12156.51796547039</v>
      </c>
      <c r="D3" s="1">
        <v>12156.51796547039</v>
      </c>
      <c r="E3" s="1">
        <v>13599.851971966949</v>
      </c>
      <c r="F3" s="1">
        <v>13648.65401553889</v>
      </c>
    </row>
    <row r="4" spans="1:6" x14ac:dyDescent="0.25">
      <c r="A4" s="7" t="s">
        <v>16</v>
      </c>
      <c r="B4" s="1">
        <v>19235.608162365221</v>
      </c>
      <c r="C4" s="1">
        <v>48886.602372724316</v>
      </c>
      <c r="D4" s="1">
        <v>44765.022804815031</v>
      </c>
      <c r="E4" s="1">
        <v>40007.466946264707</v>
      </c>
      <c r="F4" s="1">
        <v>39117.060900498829</v>
      </c>
    </row>
    <row r="5" spans="1:6" x14ac:dyDescent="0.25">
      <c r="A5" t="s">
        <v>4</v>
      </c>
      <c r="B5" s="1">
        <f>SUM(B2:B4)</f>
        <v>42245.595232037769</v>
      </c>
      <c r="C5" s="1">
        <f>SUM(C2:C4)</f>
        <v>71896.589442396857</v>
      </c>
      <c r="D5" s="1">
        <f t="shared" ref="D5:F5" si="0">SUM(D2:D4)</f>
        <v>67775.009874487587</v>
      </c>
      <c r="E5" s="1">
        <f t="shared" si="0"/>
        <v>64460.788022433815</v>
      </c>
      <c r="F5" s="1">
        <f t="shared" si="0"/>
        <v>64159.077969262857</v>
      </c>
    </row>
    <row r="7" spans="1:6" x14ac:dyDescent="0.25">
      <c r="B7" t="str">
        <f>B1</f>
        <v>net-zero</v>
      </c>
      <c r="C7" t="str">
        <f>C1</f>
        <v>NE in 2050</v>
      </c>
      <c r="D7" t="str">
        <f t="shared" ref="D7:F7" si="1">D1</f>
        <v>NE in 2040</v>
      </c>
      <c r="E7" t="str">
        <f t="shared" si="1"/>
        <v>NE in 2030</v>
      </c>
      <c r="F7" t="str">
        <f t="shared" si="1"/>
        <v>NE in 2020</v>
      </c>
    </row>
    <row r="8" spans="1:6" x14ac:dyDescent="0.25">
      <c r="A8" t="s">
        <v>5</v>
      </c>
      <c r="B8">
        <f>B5</f>
        <v>42245.595232037769</v>
      </c>
      <c r="C8" s="3">
        <f>C5</f>
        <v>71896.589442396857</v>
      </c>
      <c r="D8" s="3">
        <f>D5</f>
        <v>67775.009874487587</v>
      </c>
      <c r="E8">
        <f t="shared" ref="E8:F8" si="2">E5</f>
        <v>64460.788022433815</v>
      </c>
      <c r="F8">
        <f t="shared" si="2"/>
        <v>64159.077969262857</v>
      </c>
    </row>
    <row r="9" spans="1:6" x14ac:dyDescent="0.25">
      <c r="C9" s="3">
        <f>C8/B8-1</f>
        <v>0.70187185308902178</v>
      </c>
      <c r="D9" s="3">
        <f>D8/B8-1</f>
        <v>0.60430950261742522</v>
      </c>
      <c r="E9">
        <f>E8/B8-1</f>
        <v>0.525858202929254</v>
      </c>
      <c r="F9">
        <f>F8/B8-1</f>
        <v>0.51871639201349384</v>
      </c>
    </row>
    <row r="11" spans="1:6" x14ac:dyDescent="0.25">
      <c r="A11" t="s">
        <v>9</v>
      </c>
    </row>
    <row r="12" spans="1:6" x14ac:dyDescent="0.25">
      <c r="A12" t="s">
        <v>10</v>
      </c>
      <c r="B12">
        <f>B4</f>
        <v>19235.608162365221</v>
      </c>
      <c r="C12">
        <f>C4</f>
        <v>48886.602372724316</v>
      </c>
      <c r="D12" s="3">
        <f>D4</f>
        <v>44765.022804815031</v>
      </c>
      <c r="E12">
        <f t="shared" ref="E12:F12" si="3">E4</f>
        <v>40007.466946264707</v>
      </c>
      <c r="F12">
        <f t="shared" si="3"/>
        <v>39117.060900498829</v>
      </c>
    </row>
    <row r="15" spans="1:6" x14ac:dyDescent="0.25">
      <c r="A1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2A9A-FAF9-487F-B2BB-11D0BBC6873B}">
  <dimension ref="A1:K39"/>
  <sheetViews>
    <sheetView tabSelected="1" topLeftCell="A7" workbookViewId="0">
      <selection activeCell="S39" sqref="S39"/>
    </sheetView>
  </sheetViews>
  <sheetFormatPr defaultRowHeight="15" x14ac:dyDescent="0.25"/>
  <cols>
    <col min="1" max="1" width="31.28515625" bestFit="1" customWidth="1"/>
    <col min="2" max="6" width="12.570312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11" x14ac:dyDescent="0.25">
      <c r="A2">
        <v>2030</v>
      </c>
      <c r="B2" s="1">
        <v>87063213.333333299</v>
      </c>
      <c r="C2" s="2">
        <f>B2</f>
        <v>87063213.333333299</v>
      </c>
      <c r="D2" s="1">
        <v>87063213.333333299</v>
      </c>
      <c r="E2" s="1">
        <v>87063213.329999998</v>
      </c>
      <c r="F2" s="1">
        <v>76010718.400000006</v>
      </c>
    </row>
    <row r="3" spans="1:11" x14ac:dyDescent="0.25">
      <c r="A3">
        <v>2040</v>
      </c>
      <c r="B3" s="1">
        <v>43531606.666666597</v>
      </c>
      <c r="C3" s="2">
        <f>B3</f>
        <v>43531606.666666597</v>
      </c>
      <c r="D3" s="1">
        <v>43531606.666666597</v>
      </c>
      <c r="E3" s="1">
        <v>26202319.32</v>
      </c>
      <c r="F3" s="1">
        <v>21426616.7999999</v>
      </c>
    </row>
    <row r="4" spans="1:11" x14ac:dyDescent="0.25">
      <c r="A4">
        <v>2050</v>
      </c>
      <c r="B4" s="1">
        <v>-1.49011611938476E-8</v>
      </c>
      <c r="C4" s="2">
        <v>0</v>
      </c>
      <c r="D4" s="1">
        <v>-33157484.800000001</v>
      </c>
      <c r="E4" s="1">
        <v>-33157484.800000001</v>
      </c>
      <c r="F4" s="1">
        <v>-33157484.800000001</v>
      </c>
    </row>
    <row r="5" spans="1:11" x14ac:dyDescent="0.25">
      <c r="A5">
        <v>2060</v>
      </c>
      <c r="C5" s="1">
        <f>D4</f>
        <v>-33157484.800000001</v>
      </c>
      <c r="D5" s="1"/>
      <c r="E5" s="1"/>
      <c r="F5" s="1"/>
    </row>
    <row r="6" spans="1:11" x14ac:dyDescent="0.25">
      <c r="A6" t="s">
        <v>4</v>
      </c>
      <c r="B6" s="1">
        <f>SUM(B2:B4)</f>
        <v>130594819.99999988</v>
      </c>
      <c r="C6" s="2">
        <f>SUM(C2:C5)</f>
        <v>97437335.199999899</v>
      </c>
      <c r="D6" s="1">
        <f t="shared" ref="D6:F6" si="0">SUM(D2:D4)</f>
        <v>97437335.199999899</v>
      </c>
      <c r="E6" s="1">
        <f t="shared" si="0"/>
        <v>80108047.850000009</v>
      </c>
      <c r="F6" s="1">
        <f t="shared" si="0"/>
        <v>64279850.399999902</v>
      </c>
    </row>
    <row r="7" spans="1:11" x14ac:dyDescent="0.25">
      <c r="D7" s="3"/>
    </row>
    <row r="8" spans="1:11" x14ac:dyDescent="0.25">
      <c r="B8" s="2"/>
      <c r="D8" s="2"/>
      <c r="E8" s="2"/>
      <c r="F8" s="2"/>
    </row>
    <row r="9" spans="1:11" x14ac:dyDescent="0.25">
      <c r="A9" t="s">
        <v>14</v>
      </c>
      <c r="B9">
        <f>SUM(B6:B8)</f>
        <v>130594819.99999988</v>
      </c>
      <c r="D9" s="2"/>
      <c r="E9" s="2"/>
      <c r="F9" s="2"/>
    </row>
    <row r="10" spans="1:11" x14ac:dyDescent="0.25">
      <c r="A10" t="s">
        <v>13</v>
      </c>
      <c r="B10" t="s">
        <v>0</v>
      </c>
      <c r="C10" t="str">
        <f>C1</f>
        <v>NE in 2050</v>
      </c>
      <c r="D10" t="s">
        <v>1</v>
      </c>
      <c r="E10" t="s">
        <v>2</v>
      </c>
      <c r="F10" t="s">
        <v>3</v>
      </c>
      <c r="H10" t="s">
        <v>0</v>
      </c>
      <c r="I10" t="s">
        <v>1</v>
      </c>
      <c r="J10" t="s">
        <v>2</v>
      </c>
      <c r="K10" t="s">
        <v>3</v>
      </c>
    </row>
    <row r="11" spans="1:11" x14ac:dyDescent="0.25">
      <c r="A11">
        <v>2030</v>
      </c>
      <c r="B11" s="2">
        <f>B9-B2</f>
        <v>43531606.666666582</v>
      </c>
      <c r="C11" s="2">
        <f>$B$9-C2</f>
        <v>43531606.666666582</v>
      </c>
      <c r="D11" s="2">
        <f>$B$9-D2</f>
        <v>43531606.666666582</v>
      </c>
      <c r="E11" s="2">
        <f>$B$9-E2</f>
        <v>43531606.669999883</v>
      </c>
      <c r="F11" s="2">
        <f>$B$9-F2</f>
        <v>54584101.599999875</v>
      </c>
      <c r="H11" s="3">
        <f>cost!B2*1000000/B11</f>
        <v>249.32388063023129</v>
      </c>
      <c r="I11" s="3">
        <f>cost!D2*1000000/D11</f>
        <v>249.32388063023129</v>
      </c>
      <c r="J11" s="3">
        <f>cost!E2*1000000/E11</f>
        <v>249.32388061114008</v>
      </c>
      <c r="K11" s="3">
        <f>cost!F2*1000000/F11</f>
        <v>208.73043100933199</v>
      </c>
    </row>
    <row r="12" spans="1:11" x14ac:dyDescent="0.25">
      <c r="A12">
        <v>2040</v>
      </c>
      <c r="B12" s="2">
        <f>$B$9-B3</f>
        <v>87063213.333333284</v>
      </c>
      <c r="C12" s="2">
        <f t="shared" ref="C12" si="1">$B$9-C3</f>
        <v>87063213.333333284</v>
      </c>
      <c r="D12" s="2">
        <f t="shared" ref="D12:F13" si="2">$B$9-D3</f>
        <v>87063213.333333284</v>
      </c>
      <c r="E12" s="2">
        <f t="shared" si="2"/>
        <v>104392500.67999989</v>
      </c>
      <c r="F12" s="2">
        <f t="shared" si="2"/>
        <v>109168203.19999999</v>
      </c>
      <c r="H12" s="3">
        <f>cost!B3*1000000/B12</f>
        <v>139.62863877913071</v>
      </c>
      <c r="I12" s="3">
        <f>cost!D3*1000000/D12</f>
        <v>139.62863877913071</v>
      </c>
      <c r="J12" s="3">
        <f>cost!E3*1000000/E12</f>
        <v>130.27613941019891</v>
      </c>
      <c r="K12" s="3">
        <f>cost!F3*1000000/F12</f>
        <v>125.02407858205815</v>
      </c>
    </row>
    <row r="13" spans="1:11" x14ac:dyDescent="0.25">
      <c r="A13">
        <v>2050</v>
      </c>
      <c r="B13" s="2">
        <f>$B$9-B4</f>
        <v>130594819.9999999</v>
      </c>
      <c r="C13" s="2">
        <f>$B$9-C4</f>
        <v>130594819.99999988</v>
      </c>
      <c r="D13" s="2">
        <f t="shared" si="2"/>
        <v>163752304.79999989</v>
      </c>
      <c r="E13" s="2">
        <f t="shared" si="2"/>
        <v>163752304.79999989</v>
      </c>
      <c r="F13" s="2">
        <f t="shared" si="2"/>
        <v>163752304.79999989</v>
      </c>
      <c r="H13" s="3">
        <f>cost!B4*1000000/B13</f>
        <v>147.29227516348072</v>
      </c>
      <c r="I13" s="3">
        <f>cost!D4*1000000/D13</f>
        <v>273.37033734877275</v>
      </c>
      <c r="J13" s="3">
        <f>cost!E4*1000000/E13</f>
        <v>244.31697004282248</v>
      </c>
      <c r="K13" s="3">
        <f>cost!F4*1000000/F13</f>
        <v>238.87945240388981</v>
      </c>
    </row>
    <row r="14" spans="1:11" x14ac:dyDescent="0.25">
      <c r="A14" t="s">
        <v>4</v>
      </c>
      <c r="B14" s="2">
        <f>SUM(B11:B13)</f>
        <v>261189639.99999976</v>
      </c>
      <c r="C14" s="2">
        <f>SUM(C11:C13)</f>
        <v>261189639.99999976</v>
      </c>
      <c r="D14" s="2">
        <f>SUM(D11:D13)</f>
        <v>294347124.79999977</v>
      </c>
      <c r="E14" s="2">
        <f>SUM(E11:E13)</f>
        <v>311676412.14999968</v>
      </c>
      <c r="F14" s="2">
        <f t="shared" ref="F14" si="3">SUM(F11:F13)</f>
        <v>327504609.59999979</v>
      </c>
    </row>
    <row r="15" spans="1:11" x14ac:dyDescent="0.25">
      <c r="B15" s="3">
        <f>cost!B5*1000000/B14</f>
        <v>161.74299727982245</v>
      </c>
      <c r="C15" s="3">
        <f>cost!C5*1000000/C14</f>
        <v>275.26585450478404</v>
      </c>
      <c r="D15" s="3">
        <f>cost!D5*1000000/D14</f>
        <v>230.25538272384591</v>
      </c>
      <c r="E15" s="3">
        <f>cost!E5*1000000/E14</f>
        <v>206.81959079858422</v>
      </c>
      <c r="F15" s="3">
        <f>cost!F5*1000000/F14</f>
        <v>195.9028242308529</v>
      </c>
    </row>
    <row r="16" spans="1:11" x14ac:dyDescent="0.25">
      <c r="D16" s="6">
        <f>(D15-$B$15)/$B$15</f>
        <v>0.42358795494245755</v>
      </c>
      <c r="E16" s="6">
        <f>(E15-$B$15)/$B$15</f>
        <v>0.27869270556905346</v>
      </c>
      <c r="F16" s="6">
        <f>(F15-$B$15)/$B$15</f>
        <v>0.21119818184111216</v>
      </c>
    </row>
    <row r="17" spans="1:6" x14ac:dyDescent="0.25">
      <c r="B17" s="2"/>
      <c r="D17" s="5"/>
      <c r="E17" s="5"/>
      <c r="F17" s="2"/>
    </row>
    <row r="19" spans="1:6" x14ac:dyDescent="0.25">
      <c r="A19" t="s">
        <v>6</v>
      </c>
    </row>
    <row r="20" spans="1:6" x14ac:dyDescent="0.25">
      <c r="B20" t="str">
        <f>C1</f>
        <v>NE in 2050</v>
      </c>
      <c r="C20" t="str">
        <f t="shared" ref="C20:E20" si="4">D1</f>
        <v>NE in 2040</v>
      </c>
      <c r="D20" t="str">
        <f t="shared" si="4"/>
        <v>NE in 2030</v>
      </c>
      <c r="E20" t="str">
        <f t="shared" si="4"/>
        <v>NE in 2020</v>
      </c>
    </row>
    <row r="21" spans="1:6" x14ac:dyDescent="0.25">
      <c r="A21">
        <f>A2</f>
        <v>2030</v>
      </c>
      <c r="B21" s="2">
        <f>C2-B2</f>
        <v>0</v>
      </c>
      <c r="C21" s="1">
        <f>D2-B2</f>
        <v>0</v>
      </c>
      <c r="D21" s="1">
        <f>E2-B2</f>
        <v>-3.3333003520965576E-3</v>
      </c>
      <c r="E21" s="1">
        <f>F2-B2</f>
        <v>-11052494.933333293</v>
      </c>
    </row>
    <row r="22" spans="1:6" x14ac:dyDescent="0.25">
      <c r="A22">
        <f>A3</f>
        <v>2040</v>
      </c>
      <c r="B22" s="2">
        <f>C3-B3</f>
        <v>0</v>
      </c>
      <c r="C22" s="1">
        <f>D3-B3</f>
        <v>0</v>
      </c>
      <c r="D22" s="1">
        <f>E3-B3</f>
        <v>-17329287.346666597</v>
      </c>
      <c r="E22" s="1">
        <f>F3-B3</f>
        <v>-22104989.866666697</v>
      </c>
    </row>
    <row r="23" spans="1:6" x14ac:dyDescent="0.25">
      <c r="A23">
        <f>A4</f>
        <v>2050</v>
      </c>
      <c r="B23" s="2">
        <f>C5-B4</f>
        <v>-33157484.799999986</v>
      </c>
      <c r="C23" s="1">
        <f>D4-B4</f>
        <v>-33157484.799999986</v>
      </c>
      <c r="D23" s="1">
        <f>E4-B4</f>
        <v>-33157484.799999986</v>
      </c>
      <c r="E23" s="1">
        <f>F4-B4</f>
        <v>-33157484.799999986</v>
      </c>
    </row>
    <row r="24" spans="1:6" x14ac:dyDescent="0.25">
      <c r="A24" t="s">
        <v>12</v>
      </c>
      <c r="B24" s="1">
        <f>SUM(B21:B23)</f>
        <v>-33157484.799999986</v>
      </c>
      <c r="C24" s="1">
        <f>SUM(C21:C23)</f>
        <v>-33157484.799999986</v>
      </c>
      <c r="D24" s="1">
        <f t="shared" ref="D24:E24" si="5">SUM(D21:D23)</f>
        <v>-50486772.149999887</v>
      </c>
      <c r="E24" s="1">
        <f t="shared" si="5"/>
        <v>-66314969.599999979</v>
      </c>
    </row>
    <row r="26" spans="1:6" x14ac:dyDescent="0.25">
      <c r="A26" t="s">
        <v>7</v>
      </c>
    </row>
    <row r="27" spans="1:6" x14ac:dyDescent="0.25">
      <c r="B27" t="str">
        <f>C1</f>
        <v>NE in 2050</v>
      </c>
      <c r="C27" t="str">
        <f t="shared" ref="C27:E27" si="6">D1</f>
        <v>NE in 2040</v>
      </c>
      <c r="D27" t="str">
        <f t="shared" si="6"/>
        <v>NE in 2030</v>
      </c>
      <c r="E27" t="str">
        <f t="shared" si="6"/>
        <v>NE in 2020</v>
      </c>
    </row>
    <row r="28" spans="1:6" x14ac:dyDescent="0.25">
      <c r="A28">
        <v>2030</v>
      </c>
      <c r="B28" s="3">
        <f>cost!C2-cost!B2</f>
        <v>0</v>
      </c>
      <c r="C28" s="4">
        <f>cost!D2-cost!B2</f>
        <v>0</v>
      </c>
      <c r="D28" s="4">
        <f>cost!E2-cost!B2</f>
        <v>0</v>
      </c>
      <c r="E28" s="4">
        <f>cost!F2-cost!B2</f>
        <v>539.89394902298045</v>
      </c>
    </row>
    <row r="29" spans="1:6" x14ac:dyDescent="0.25">
      <c r="A29">
        <v>2040</v>
      </c>
      <c r="B29" s="3">
        <f>cost!C3-cost!B3</f>
        <v>0</v>
      </c>
      <c r="C29" s="4">
        <f>cost!D3-cost!B3</f>
        <v>0</v>
      </c>
      <c r="D29" s="4">
        <f>cost!E3-cost!B3</f>
        <v>1443.3340064965596</v>
      </c>
      <c r="E29" s="4">
        <f>cost!F3-cost!B3</f>
        <v>1492.1360500685005</v>
      </c>
    </row>
    <row r="30" spans="1:6" x14ac:dyDescent="0.25">
      <c r="A30">
        <v>2050</v>
      </c>
      <c r="B30" s="3">
        <f>cost!C4-cost!B4</f>
        <v>29650.994210359095</v>
      </c>
      <c r="C30" s="4">
        <f>cost!D4-cost!B4</f>
        <v>25529.41464244981</v>
      </c>
      <c r="D30" s="4">
        <f>cost!E4-cost!B4</f>
        <v>20771.858783899486</v>
      </c>
      <c r="E30" s="4">
        <f>cost!F4-cost!B4</f>
        <v>19881.452738133608</v>
      </c>
    </row>
    <row r="31" spans="1:6" x14ac:dyDescent="0.25">
      <c r="A31" t="s">
        <v>4</v>
      </c>
      <c r="B31" s="4">
        <f>SUM(B28:B30)</f>
        <v>29650.994210359095</v>
      </c>
      <c r="C31" s="4">
        <f>SUM(C28:C30)</f>
        <v>25529.41464244981</v>
      </c>
      <c r="D31" s="4">
        <f t="shared" ref="D31:E31" si="7">SUM(D28:D30)</f>
        <v>22215.192790396046</v>
      </c>
      <c r="E31" s="4">
        <f t="shared" si="7"/>
        <v>21913.482737225087</v>
      </c>
    </row>
    <row r="33" spans="1:5" x14ac:dyDescent="0.25">
      <c r="A33" t="s">
        <v>8</v>
      </c>
    </row>
    <row r="34" spans="1:5" x14ac:dyDescent="0.25">
      <c r="B34" t="str">
        <f>B27</f>
        <v>NE in 2050</v>
      </c>
      <c r="C34" t="str">
        <f t="shared" ref="C34:E34" si="8">C27</f>
        <v>NE in 2040</v>
      </c>
      <c r="D34" t="str">
        <f t="shared" si="8"/>
        <v>NE in 2030</v>
      </c>
      <c r="E34" t="str">
        <f t="shared" si="8"/>
        <v>NE in 2020</v>
      </c>
    </row>
    <row r="35" spans="1:5" x14ac:dyDescent="0.25">
      <c r="A35">
        <f>A28</f>
        <v>2030</v>
      </c>
      <c r="B35">
        <v>0</v>
      </c>
      <c r="C35" s="4">
        <v>0</v>
      </c>
      <c r="D35" s="4">
        <v>0</v>
      </c>
      <c r="E35" s="4">
        <f>-E28/E21*1000000</f>
        <v>48.848151686974383</v>
      </c>
    </row>
    <row r="36" spans="1:5" x14ac:dyDescent="0.25">
      <c r="A36">
        <f t="shared" ref="A36:A37" si="9">A29</f>
        <v>2040</v>
      </c>
      <c r="B36">
        <v>0</v>
      </c>
      <c r="C36" s="4">
        <v>0</v>
      </c>
      <c r="D36" s="4">
        <f>-D29/D22*1000000</f>
        <v>83.288711048708777</v>
      </c>
      <c r="E36" s="4">
        <f>-E29/E22*1000000</f>
        <v>67.502227283015984</v>
      </c>
    </row>
    <row r="37" spans="1:5" x14ac:dyDescent="0.25">
      <c r="A37">
        <f t="shared" si="9"/>
        <v>2050</v>
      </c>
      <c r="B37">
        <v>0</v>
      </c>
      <c r="C37" s="4">
        <f>-C30/C23*1000000</f>
        <v>769.94424626712998</v>
      </c>
      <c r="D37" s="4">
        <f>-D30/D23*1000000</f>
        <v>626.46062900101197</v>
      </c>
      <c r="E37" s="4">
        <f>-E30/E23*1000000</f>
        <v>599.60678133624958</v>
      </c>
    </row>
    <row r="38" spans="1:5" x14ac:dyDescent="0.25">
      <c r="A38">
        <v>2051</v>
      </c>
      <c r="C38" s="4"/>
      <c r="D38" s="4"/>
      <c r="E38" s="4"/>
    </row>
    <row r="39" spans="1:5" x14ac:dyDescent="0.25">
      <c r="A39" t="s">
        <v>4</v>
      </c>
      <c r="B39" s="4">
        <f>-B31/B24*1000000</f>
        <v>894.24738906490006</v>
      </c>
      <c r="C39" s="4">
        <f>-C31/C24*1000000</f>
        <v>769.94424626712998</v>
      </c>
      <c r="D39" s="4">
        <f>-D31/D24*1000000</f>
        <v>440.02006554099131</v>
      </c>
      <c r="E39" s="4">
        <f>-E31/E24*1000000</f>
        <v>330.44549171029246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2021-10-05T16:15:37Z</dcterms:created>
  <dcterms:modified xsi:type="dcterms:W3CDTF">2021-10-28T19:38:19Z</dcterms:modified>
</cp:coreProperties>
</file>