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https://studentsrwthaachende-my.sharepoint.com/personal/ycy3t7jjvtr9b5h8_students_rwth-aachen_de/Documents/RWTH/Biotechnologie M. Sc/Masterarbeit/lmurinus_gem/mediums/"/>
    </mc:Choice>
  </mc:AlternateContent>
  <xr:revisionPtr revIDLastSave="1008" documentId="11_AD4DB114E441178AC67DF4C8EED2F042693EDF13" xr6:coauthVersionLast="47" xr6:coauthVersionMax="47" xr10:uidLastSave="{02C068B4-C8EF-47C5-BBC5-ECDC1DEC0F91}"/>
  <bookViews>
    <workbookView xWindow="-120" yWindow="-120" windowWidth="38640" windowHeight="21240" xr2:uid="{00000000-000D-0000-FFFF-FFFF00000000}"/>
  </bookViews>
  <sheets>
    <sheet name="updated media" sheetId="2" r:id="rId1"/>
    <sheet name="Tabelle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70" i="2" l="1"/>
  <c r="L71" i="2"/>
  <c r="L72" i="2"/>
  <c r="L73" i="2"/>
  <c r="L74" i="2"/>
  <c r="L75" i="2"/>
  <c r="L76" i="2"/>
  <c r="L77" i="2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K2" i="1"/>
  <c r="I6" i="2"/>
  <c r="I7" i="2"/>
  <c r="I8" i="2"/>
  <c r="I13" i="2"/>
  <c r="I14" i="2"/>
  <c r="I18" i="2"/>
  <c r="I19" i="2"/>
  <c r="I21" i="2"/>
  <c r="I24" i="2"/>
  <c r="I25" i="2"/>
  <c r="I27" i="2"/>
  <c r="I28" i="2"/>
  <c r="I30" i="2"/>
  <c r="I31" i="2"/>
  <c r="I32" i="2"/>
  <c r="I33" i="2"/>
  <c r="I34" i="2"/>
  <c r="I36" i="2"/>
  <c r="I37" i="2"/>
  <c r="I38" i="2"/>
  <c r="I42" i="2"/>
  <c r="I69" i="2"/>
  <c r="I70" i="2"/>
  <c r="I74" i="2"/>
  <c r="I77" i="2"/>
  <c r="H3" i="2"/>
  <c r="H4" i="2"/>
  <c r="H5" i="2"/>
  <c r="H6" i="2"/>
  <c r="H7" i="2"/>
  <c r="H8" i="2"/>
  <c r="H9" i="2"/>
  <c r="I9" i="2" s="1"/>
  <c r="J9" i="2" s="1"/>
  <c r="H10" i="2"/>
  <c r="H11" i="2"/>
  <c r="H12" i="2"/>
  <c r="I12" i="2" s="1"/>
  <c r="J12" i="2" s="1"/>
  <c r="H13" i="2"/>
  <c r="H14" i="2"/>
  <c r="H15" i="2"/>
  <c r="I15" i="2" s="1"/>
  <c r="H16" i="2"/>
  <c r="H17" i="2"/>
  <c r="I17" i="2" s="1"/>
  <c r="H18" i="2"/>
  <c r="H19" i="2"/>
  <c r="H20" i="2"/>
  <c r="H21" i="2"/>
  <c r="H22" i="2"/>
  <c r="I22" i="2" s="1"/>
  <c r="J22" i="2" s="1"/>
  <c r="H23" i="2"/>
  <c r="I23" i="2" s="1"/>
  <c r="J23" i="2" s="1"/>
  <c r="H24" i="2"/>
  <c r="H25" i="2"/>
  <c r="H26" i="2"/>
  <c r="I26" i="2" s="1"/>
  <c r="H27" i="2"/>
  <c r="H28" i="2"/>
  <c r="H29" i="2"/>
  <c r="I29" i="2" s="1"/>
  <c r="J29" i="2" s="1"/>
  <c r="H30" i="2"/>
  <c r="H31" i="2"/>
  <c r="H32" i="2"/>
  <c r="H33" i="2"/>
  <c r="H34" i="2"/>
  <c r="H35" i="2"/>
  <c r="I35" i="2" s="1"/>
  <c r="J35" i="2" s="1"/>
  <c r="H36" i="2"/>
  <c r="H37" i="2"/>
  <c r="H38" i="2"/>
  <c r="H39" i="2"/>
  <c r="I39" i="2" s="1"/>
  <c r="J39" i="2" s="1"/>
  <c r="H40" i="2"/>
  <c r="I40" i="2" s="1"/>
  <c r="J40" i="2" s="1"/>
  <c r="H41" i="2"/>
  <c r="I41" i="2" s="1"/>
  <c r="J41" i="2" s="1"/>
  <c r="H42" i="2"/>
  <c r="H43" i="2"/>
  <c r="I43" i="2" s="1"/>
  <c r="J43" i="2" s="1"/>
  <c r="H44" i="2"/>
  <c r="I44" i="2" s="1"/>
  <c r="J44" i="2" s="1"/>
  <c r="H45" i="2"/>
  <c r="I45" i="2" s="1"/>
  <c r="J45" i="2" s="1"/>
  <c r="H46" i="2"/>
  <c r="I46" i="2" s="1"/>
  <c r="J46" i="2" s="1"/>
  <c r="H47" i="2"/>
  <c r="I47" i="2" s="1"/>
  <c r="J47" i="2" s="1"/>
  <c r="H48" i="2"/>
  <c r="I48" i="2" s="1"/>
  <c r="J48" i="2" s="1"/>
  <c r="H49" i="2"/>
  <c r="I49" i="2" s="1"/>
  <c r="J49" i="2" s="1"/>
  <c r="H50" i="2"/>
  <c r="I50" i="2" s="1"/>
  <c r="J50" i="2" s="1"/>
  <c r="H51" i="2"/>
  <c r="I51" i="2" s="1"/>
  <c r="J51" i="2" s="1"/>
  <c r="H52" i="2"/>
  <c r="I52" i="2" s="1"/>
  <c r="J52" i="2" s="1"/>
  <c r="H53" i="2"/>
  <c r="I53" i="2" s="1"/>
  <c r="J53" i="2" s="1"/>
  <c r="H54" i="2"/>
  <c r="I54" i="2" s="1"/>
  <c r="H55" i="2"/>
  <c r="I55" i="2" s="1"/>
  <c r="J55" i="2" s="1"/>
  <c r="H56" i="2"/>
  <c r="I56" i="2" s="1"/>
  <c r="J56" i="2" s="1"/>
  <c r="H57" i="2"/>
  <c r="I57" i="2" s="1"/>
  <c r="J57" i="2" s="1"/>
  <c r="H58" i="2"/>
  <c r="I58" i="2" s="1"/>
  <c r="J58" i="2" s="1"/>
  <c r="H59" i="2"/>
  <c r="I59" i="2" s="1"/>
  <c r="J59" i="2" s="1"/>
  <c r="H60" i="2"/>
  <c r="I60" i="2" s="1"/>
  <c r="J60" i="2" s="1"/>
  <c r="H61" i="2"/>
  <c r="I61" i="2" s="1"/>
  <c r="J61" i="2" s="1"/>
  <c r="H62" i="2"/>
  <c r="I62" i="2" s="1"/>
  <c r="J62" i="2" s="1"/>
  <c r="H63" i="2"/>
  <c r="I63" i="2" s="1"/>
  <c r="J63" i="2" s="1"/>
  <c r="H64" i="2"/>
  <c r="I64" i="2" s="1"/>
  <c r="J64" i="2" s="1"/>
  <c r="H65" i="2"/>
  <c r="I65" i="2" s="1"/>
  <c r="H66" i="2"/>
  <c r="I66" i="2" s="1"/>
  <c r="H67" i="2"/>
  <c r="I67" i="2" s="1"/>
  <c r="J67" i="2" s="1"/>
  <c r="H68" i="2"/>
  <c r="I68" i="2" s="1"/>
  <c r="J68" i="2" s="1"/>
  <c r="H69" i="2"/>
  <c r="H70" i="2"/>
  <c r="H71" i="2"/>
  <c r="I71" i="2" s="1"/>
  <c r="J71" i="2" s="1"/>
  <c r="H72" i="2"/>
  <c r="I72" i="2" s="1"/>
  <c r="J72" i="2" s="1"/>
  <c r="H73" i="2"/>
  <c r="I73" i="2" s="1"/>
  <c r="J73" i="2" s="1"/>
  <c r="H74" i="2"/>
  <c r="H75" i="2"/>
  <c r="I75" i="2" s="1"/>
  <c r="H76" i="2"/>
  <c r="I76" i="2" s="1"/>
  <c r="H77" i="2"/>
  <c r="H2" i="2"/>
  <c r="I2" i="2" s="1"/>
  <c r="J2" i="2" s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2" i="1"/>
  <c r="I2" i="1"/>
  <c r="I4" i="1"/>
  <c r="I5" i="1"/>
  <c r="K5" i="1" s="1"/>
  <c r="I6" i="1"/>
  <c r="I7" i="1"/>
  <c r="I8" i="1"/>
  <c r="K8" i="1" s="1"/>
  <c r="I9" i="1"/>
  <c r="K9" i="1" s="1"/>
  <c r="I10" i="1"/>
  <c r="K10" i="1" s="1"/>
  <c r="I11" i="1"/>
  <c r="K11" i="1" s="1"/>
  <c r="I12" i="1"/>
  <c r="K12" i="1" s="1"/>
  <c r="I13" i="1"/>
  <c r="K13" i="1" s="1"/>
  <c r="I14" i="1"/>
  <c r="K14" i="1" s="1"/>
  <c r="I15" i="1"/>
  <c r="K15" i="1" s="1"/>
  <c r="I16" i="1"/>
  <c r="I17" i="1"/>
  <c r="I18" i="1"/>
  <c r="I19" i="1"/>
  <c r="I20" i="1"/>
  <c r="K20" i="1" s="1"/>
  <c r="I21" i="1"/>
  <c r="K21" i="1" s="1"/>
  <c r="I22" i="1"/>
  <c r="K22" i="1" s="1"/>
  <c r="I23" i="1"/>
  <c r="K23" i="1" s="1"/>
  <c r="I24" i="1"/>
  <c r="K24" i="1" s="1"/>
  <c r="I25" i="1"/>
  <c r="I26" i="1"/>
  <c r="K26" i="1" s="1"/>
  <c r="I27" i="1"/>
  <c r="K27" i="1" s="1"/>
  <c r="I28" i="1"/>
  <c r="I29" i="1"/>
  <c r="I30" i="1"/>
  <c r="K30" i="1" s="1"/>
  <c r="I31" i="1"/>
  <c r="I32" i="1"/>
  <c r="K32" i="1" s="1"/>
  <c r="I33" i="1"/>
  <c r="K33" i="1" s="1"/>
  <c r="I34" i="1"/>
  <c r="K34" i="1" s="1"/>
  <c r="I35" i="1"/>
  <c r="K35" i="1" s="1"/>
  <c r="I36" i="1"/>
  <c r="K36" i="1" s="1"/>
  <c r="I37" i="1"/>
  <c r="K37" i="1" s="1"/>
  <c r="I38" i="1"/>
  <c r="K38" i="1" s="1"/>
  <c r="I39" i="1"/>
  <c r="K39" i="1" s="1"/>
  <c r="I40" i="1"/>
  <c r="I41" i="1"/>
  <c r="I42" i="1"/>
  <c r="I43" i="1"/>
  <c r="I44" i="1"/>
  <c r="K44" i="1" s="1"/>
  <c r="I45" i="1"/>
  <c r="I46" i="1"/>
  <c r="K46" i="1" s="1"/>
  <c r="I47" i="1"/>
  <c r="K47" i="1" s="1"/>
  <c r="I48" i="1"/>
  <c r="K48" i="1" s="1"/>
  <c r="I3" i="1"/>
  <c r="K3" i="1" s="1"/>
  <c r="K4" i="1"/>
  <c r="K42" i="1"/>
  <c r="K40" i="1"/>
  <c r="K45" i="1"/>
  <c r="K25" i="1"/>
  <c r="K7" i="1"/>
  <c r="K43" i="1"/>
  <c r="K17" i="1"/>
  <c r="K29" i="1"/>
  <c r="K31" i="1"/>
  <c r="K19" i="1"/>
  <c r="K6" i="1"/>
  <c r="K16" i="1"/>
  <c r="K28" i="1"/>
  <c r="K18" i="1"/>
  <c r="K41" i="1"/>
  <c r="M63" i="2" l="1"/>
  <c r="M51" i="2"/>
  <c r="M39" i="2"/>
  <c r="J65" i="2"/>
  <c r="M65" i="2" s="1"/>
  <c r="J54" i="2"/>
  <c r="M54" i="2" s="1"/>
  <c r="J66" i="2"/>
  <c r="M66" i="2" s="1"/>
  <c r="M40" i="2"/>
  <c r="J15" i="2"/>
  <c r="M15" i="2" s="1"/>
  <c r="M12" i="2"/>
  <c r="M41" i="2"/>
  <c r="M50" i="2"/>
  <c r="J17" i="2"/>
  <c r="M17" i="2" s="1"/>
  <c r="M52" i="2"/>
  <c r="M29" i="2"/>
  <c r="M62" i="2"/>
  <c r="M9" i="2"/>
  <c r="M53" i="2"/>
  <c r="M73" i="2"/>
  <c r="M68" i="2"/>
  <c r="M56" i="2"/>
  <c r="M44" i="2"/>
  <c r="J75" i="2"/>
  <c r="M75" i="2" s="1"/>
  <c r="M64" i="2"/>
  <c r="M55" i="2"/>
  <c r="M43" i="2"/>
  <c r="J26" i="2"/>
  <c r="M26" i="2" s="1"/>
  <c r="J76" i="2"/>
  <c r="M76" i="2" s="1"/>
  <c r="M61" i="2"/>
  <c r="M59" i="2"/>
  <c r="M57" i="2"/>
  <c r="M47" i="2"/>
  <c r="M58" i="2"/>
  <c r="M46" i="2"/>
  <c r="M22" i="2"/>
  <c r="M45" i="2"/>
  <c r="M49" i="2"/>
  <c r="M60" i="2"/>
  <c r="M48" i="2"/>
  <c r="M23" i="2"/>
  <c r="M35" i="2"/>
  <c r="M67" i="2"/>
  <c r="M71" i="2"/>
  <c r="M2" i="2"/>
  <c r="M72" i="2"/>
  <c r="I20" i="2"/>
  <c r="I16" i="2"/>
  <c r="I4" i="2"/>
  <c r="I3" i="2"/>
  <c r="I5" i="2"/>
  <c r="I11" i="2"/>
  <c r="I10" i="2"/>
  <c r="J3" i="2" l="1"/>
  <c r="M3" i="2" s="1"/>
  <c r="J10" i="2"/>
  <c r="M10" i="2" s="1"/>
  <c r="J16" i="2"/>
  <c r="M16" i="2" s="1"/>
  <c r="J5" i="2"/>
  <c r="M5" i="2" s="1"/>
  <c r="J11" i="2"/>
  <c r="M11" i="2" s="1"/>
  <c r="J20" i="2"/>
  <c r="M20" i="2" s="1"/>
  <c r="J4" i="2"/>
  <c r="M4" i="2" s="1"/>
</calcChain>
</file>

<file path=xl/sharedStrings.xml><?xml version="1.0" encoding="utf-8"?>
<sst xmlns="http://schemas.openxmlformats.org/spreadsheetml/2006/main" count="496" uniqueCount="222">
  <si>
    <t>Reaction</t>
  </si>
  <si>
    <t>Bounds</t>
  </si>
  <si>
    <t>LB</t>
  </si>
  <si>
    <t>UB</t>
  </si>
  <si>
    <t>Type</t>
  </si>
  <si>
    <t>Met. ID</t>
  </si>
  <si>
    <t>Met. Name</t>
  </si>
  <si>
    <t>cpd00588_e0</t>
  </si>
  <si>
    <t>cpd00009_e0</t>
  </si>
  <si>
    <t>cpd00205_e0</t>
  </si>
  <si>
    <t>cpd00067_e0</t>
  </si>
  <si>
    <t>cpd00254_e0</t>
  </si>
  <si>
    <t>cpd00048_e0</t>
  </si>
  <si>
    <t>cpd00001_e0</t>
  </si>
  <si>
    <t>cpd00030_e0</t>
  </si>
  <si>
    <t>cpd00099_e0</t>
  </si>
  <si>
    <t>cpd00013_e0</t>
  </si>
  <si>
    <t>cpd00971_e0</t>
  </si>
  <si>
    <t>cpd00029_e0</t>
  </si>
  <si>
    <t>cpd10515_e0</t>
  </si>
  <si>
    <t>cpd00011_e0</t>
  </si>
  <si>
    <t>cpd00028_e0</t>
  </si>
  <si>
    <t>EX_cpd00588_e0</t>
  </si>
  <si>
    <t>EX_cpd00009_e0</t>
  </si>
  <si>
    <t>EX_cpd00205_e0</t>
  </si>
  <si>
    <t>EX_cpd00067_e0</t>
  </si>
  <si>
    <t>EX_cpd00254_e0</t>
  </si>
  <si>
    <t>EX_cpd00048_e0</t>
  </si>
  <si>
    <t>EX_cpd00001_e0</t>
  </si>
  <si>
    <t>EX_cpd00030_e0</t>
  </si>
  <si>
    <t>EX_cpd00099_e0</t>
  </si>
  <si>
    <t>EX_cpd00013_e0</t>
  </si>
  <si>
    <t>EX_cpd00971_e0</t>
  </si>
  <si>
    <t>EX_cpd00029_e0</t>
  </si>
  <si>
    <t>EX_cpd10515_e0</t>
  </si>
  <si>
    <t>EX_cpd00011_e0</t>
  </si>
  <si>
    <t>EX_cpd00028_e0</t>
  </si>
  <si>
    <t>Component</t>
  </si>
  <si>
    <t>Sorbitol</t>
  </si>
  <si>
    <t>POH4</t>
  </si>
  <si>
    <t>K+</t>
  </si>
  <si>
    <t>H+</t>
  </si>
  <si>
    <t>Mg+2</t>
  </si>
  <si>
    <t>H2O</t>
  </si>
  <si>
    <t>Mn2+</t>
  </si>
  <si>
    <t>Cl</t>
  </si>
  <si>
    <t>NH3</t>
  </si>
  <si>
    <t>Acetate</t>
  </si>
  <si>
    <t>Fe2+</t>
  </si>
  <si>
    <t>Heme</t>
  </si>
  <si>
    <t>Tween 80®</t>
  </si>
  <si>
    <t>K2HPO4, KH2PO4</t>
  </si>
  <si>
    <t>MgSO4.7H2O</t>
  </si>
  <si>
    <t>MnSO4.4H2O</t>
  </si>
  <si>
    <t>NH4Cl2</t>
  </si>
  <si>
    <t>Sodium Acetate</t>
  </si>
  <si>
    <t>FeSO4.7H2O</t>
  </si>
  <si>
    <t>NaHCO3</t>
  </si>
  <si>
    <t>Hemin</t>
  </si>
  <si>
    <t>Buffer</t>
  </si>
  <si>
    <t>Ion</t>
  </si>
  <si>
    <t>Acid</t>
  </si>
  <si>
    <t>Essential</t>
  </si>
  <si>
    <t>Compound</t>
  </si>
  <si>
    <t>EX_cpd00322_e0</t>
  </si>
  <si>
    <t>EX_cpd00060_e0</t>
  </si>
  <si>
    <t>EX_cpd00066_e0</t>
  </si>
  <si>
    <t>EX_cpd00119_e0</t>
  </si>
  <si>
    <t>EX_cpd00053_e0</t>
  </si>
  <si>
    <t>EX_cpd00023_e0</t>
  </si>
  <si>
    <t>EX_cpd00132_e0</t>
  </si>
  <si>
    <t>EX_cpd00041_e0</t>
  </si>
  <si>
    <t>EX_cpd00069_e0</t>
  </si>
  <si>
    <t>EX_cpd00065_e0</t>
  </si>
  <si>
    <t>EX_cpd00035_e0</t>
  </si>
  <si>
    <t>EX_cpd00156_e0</t>
  </si>
  <si>
    <t>EX_cpd00051_e0</t>
  </si>
  <si>
    <t>EX_cpd00129_e0</t>
  </si>
  <si>
    <t>EX_cpd00033_e0</t>
  </si>
  <si>
    <t>EX_cpd00039_e0</t>
  </si>
  <si>
    <t>EX_cpd00161_e0</t>
  </si>
  <si>
    <t>EX_cpd00107_e0</t>
  </si>
  <si>
    <t>EX_cpd00054_e0</t>
  </si>
  <si>
    <t>EX_cpd00084_e0</t>
  </si>
  <si>
    <t>cpd00322_e0</t>
  </si>
  <si>
    <t>cpd00060_e0</t>
  </si>
  <si>
    <t>cpd00066_e0</t>
  </si>
  <si>
    <t>cpd00119_e0</t>
  </si>
  <si>
    <t>cpd00053_e0</t>
  </si>
  <si>
    <t>cpd00023_e0</t>
  </si>
  <si>
    <t>cpd00132_e0</t>
  </si>
  <si>
    <t>cpd00041_e0</t>
  </si>
  <si>
    <t>cpd00069_e0</t>
  </si>
  <si>
    <t>cpd00065_e0</t>
  </si>
  <si>
    <t>cpd00035_e0</t>
  </si>
  <si>
    <t>cpd00156_e0</t>
  </si>
  <si>
    <t>cpd00051_e0</t>
  </si>
  <si>
    <t>cpd00129_e0</t>
  </si>
  <si>
    <t>cpd00033_e0</t>
  </si>
  <si>
    <t>cpd00039_e0</t>
  </si>
  <si>
    <t>cpd00161_e0</t>
  </si>
  <si>
    <t>cpd00107_e0</t>
  </si>
  <si>
    <t>cpd00054_e0</t>
  </si>
  <si>
    <t>cpd00084_e0</t>
  </si>
  <si>
    <t>L-Isoleucine</t>
  </si>
  <si>
    <t>L-Methionine</t>
  </si>
  <si>
    <t>L-Phenylalanine</t>
  </si>
  <si>
    <t>L-Histidine</t>
  </si>
  <si>
    <t>L-Glutamine</t>
  </si>
  <si>
    <t>L-Glutamic acid</t>
  </si>
  <si>
    <t>L-Asparagine</t>
  </si>
  <si>
    <t>L-Aspartic acid</t>
  </si>
  <si>
    <t>L-Tyrosine</t>
  </si>
  <si>
    <t>L-Tryptophan</t>
  </si>
  <si>
    <t>L-Alanine</t>
  </si>
  <si>
    <t>L-Valine</t>
  </si>
  <si>
    <t>L-Arginine</t>
  </si>
  <si>
    <t>L-Proline</t>
  </si>
  <si>
    <t>Glycine</t>
  </si>
  <si>
    <t>L-Lysine</t>
  </si>
  <si>
    <t>L-Threonine</t>
  </si>
  <si>
    <t>L-Leucine</t>
  </si>
  <si>
    <t>L-Serine</t>
  </si>
  <si>
    <t>L-Cysteine</t>
  </si>
  <si>
    <t>Amino Acid</t>
  </si>
  <si>
    <t>EX_cpd00311_e0</t>
  </si>
  <si>
    <t>EX_cpd00182_e0</t>
  </si>
  <si>
    <t>EX_cpd01217_e0</t>
  </si>
  <si>
    <t>EX_cpd00184_e0</t>
  </si>
  <si>
    <t>EX_cpd00092_e0</t>
  </si>
  <si>
    <t>cpd00311_e0</t>
  </si>
  <si>
    <t>cpd00182_e0</t>
  </si>
  <si>
    <t>cpd01217_e0</t>
  </si>
  <si>
    <t>cpd00184_e0</t>
  </si>
  <si>
    <t>cpd00092_e0</t>
  </si>
  <si>
    <t>Guanine</t>
  </si>
  <si>
    <t>Adenine</t>
  </si>
  <si>
    <t>Xanthine</t>
  </si>
  <si>
    <t>Thymidine</t>
  </si>
  <si>
    <t>Uracil</t>
  </si>
  <si>
    <t>Nucleobase</t>
  </si>
  <si>
    <t>EX_cpd00218_e0</t>
  </si>
  <si>
    <t>EX_cpd00305_e0</t>
  </si>
  <si>
    <t>cpd00218_e0</t>
  </si>
  <si>
    <t>cpd00305_e0</t>
  </si>
  <si>
    <t>Nicotinic acid</t>
  </si>
  <si>
    <t>Thiamine-HCl</t>
  </si>
  <si>
    <t>Niacin</t>
  </si>
  <si>
    <t>Thiamin</t>
  </si>
  <si>
    <t>Vitamin</t>
  </si>
  <si>
    <t>Pantothenic acid</t>
  </si>
  <si>
    <t>PAN</t>
  </si>
  <si>
    <t>EX_cpd00644_e0</t>
  </si>
  <si>
    <t>cpd00644_e0</t>
  </si>
  <si>
    <t>Riboflavin</t>
  </si>
  <si>
    <t>Folic acid</t>
  </si>
  <si>
    <t>EX_cpd00220_e0</t>
  </si>
  <si>
    <t>EX_cpd00393_e0</t>
  </si>
  <si>
    <t>cpd00220_e0</t>
  </si>
  <si>
    <t>cpd00393_e0</t>
  </si>
  <si>
    <t>Biotin</t>
  </si>
  <si>
    <t>Vitamin K</t>
  </si>
  <si>
    <t>BIOT</t>
  </si>
  <si>
    <t>Menaquinone 7</t>
  </si>
  <si>
    <t>EX_cpd00104_e0</t>
  </si>
  <si>
    <t>EX_cpd11606_e0</t>
  </si>
  <si>
    <t>cpd00104_e0</t>
  </si>
  <si>
    <t>cpd11606_e0</t>
  </si>
  <si>
    <t>Amount</t>
  </si>
  <si>
    <t>Concentration</t>
  </si>
  <si>
    <t>MgSO4.7H2O, MnSO4.4H2O</t>
  </si>
  <si>
    <t>SO4</t>
  </si>
  <si>
    <t>MgSO4.7H2O, MnSO4.4H2O, FeSO4.7H2O</t>
  </si>
  <si>
    <t>Na+</t>
  </si>
  <si>
    <t>K2HPO4, KH2PO4,NaHCO3</t>
  </si>
  <si>
    <t>Sodium Acetate, NaHCO3</t>
  </si>
  <si>
    <t>CO2</t>
  </si>
  <si>
    <t>For Python</t>
  </si>
  <si>
    <t>Constituents</t>
  </si>
  <si>
    <t>Conc. in CDM (g/L)</t>
  </si>
  <si>
    <t>K2HPO4</t>
  </si>
  <si>
    <t>KH2PO4</t>
  </si>
  <si>
    <t>MgSO4 7H2O</t>
  </si>
  <si>
    <t>MnSO4 4H2O</t>
  </si>
  <si>
    <t>FeSO4 7H2O</t>
  </si>
  <si>
    <t>CoCl2 6H2O</t>
  </si>
  <si>
    <t>CaCl2 2H20</t>
  </si>
  <si>
    <t>ZnSO4 7H2O</t>
  </si>
  <si>
    <t>H3BO3</t>
  </si>
  <si>
    <t>KCl</t>
  </si>
  <si>
    <t>CuSO4 5H2O</t>
  </si>
  <si>
    <t>Sodium acetate</t>
  </si>
  <si>
    <t>DL-Methionine</t>
  </si>
  <si>
    <t>Cyanocobalamin</t>
  </si>
  <si>
    <t>Pyridoxal</t>
  </si>
  <si>
    <t>P-Aminobenzoic acid</t>
  </si>
  <si>
    <t>Menadione</t>
  </si>
  <si>
    <t>Metabolite Name</t>
  </si>
  <si>
    <t>Present in Model</t>
  </si>
  <si>
    <t>e0 Metabolic ID</t>
  </si>
  <si>
    <t>Exchange Reaction</t>
  </si>
  <si>
    <t>Sulfate</t>
  </si>
  <si>
    <t>CO3</t>
  </si>
  <si>
    <t>Boric Acid</t>
  </si>
  <si>
    <t>D-Methionine</t>
  </si>
  <si>
    <t>Co2+</t>
  </si>
  <si>
    <t>Ca2+</t>
  </si>
  <si>
    <t xml:space="preserve">cpd00149_e0 </t>
  </si>
  <si>
    <t xml:space="preserve">cpd00063_e0 </t>
  </si>
  <si>
    <t>Zn2+</t>
  </si>
  <si>
    <t xml:space="preserve">cpd00034_e0 </t>
  </si>
  <si>
    <t xml:space="preserve">cpd00058_e0 </t>
  </si>
  <si>
    <t>Cu2+</t>
  </si>
  <si>
    <t>Ind. Conc.</t>
  </si>
  <si>
    <t>Sum Conc.</t>
  </si>
  <si>
    <t>"Dict"</t>
  </si>
  <si>
    <t>EX_cpd00063_e0</t>
  </si>
  <si>
    <t>EX_cpd00034_e0</t>
  </si>
  <si>
    <t>EX_cpd00058_e0</t>
  </si>
  <si>
    <t>EX_cpd00149_e0</t>
  </si>
  <si>
    <t>Folate</t>
  </si>
  <si>
    <t>PO4H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</si>
</sst>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 wrapText="1"/>
    </xf>
    <xf numFmtId="3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30">
    <dxf>
      <fill>
        <patternFill>
          <bgColor theme="8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ill>
        <patternFill patternType="solid">
          <fgColor rgb="FFD9E1F2"/>
          <bgColor rgb="FF000000"/>
        </patternFill>
      </fill>
    </dxf>
    <dxf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7EDA9CF-183D-4DE6-B3F8-E34F47C7AFE5}" name="Table2" displayName="Table2" ref="A1:M77" totalsRowShown="0" headerRowDxfId="29" dataDxfId="28">
  <autoFilter ref="A1:M77" xr:uid="{D7EDA9CF-183D-4DE6-B3F8-E34F47C7AFE5}">
    <filterColumn colId="6">
      <colorFilter dxfId="27"/>
    </filterColumn>
  </autoFilter>
  <tableColumns count="13">
    <tableColumn id="1" xr3:uid="{A5161577-C6DE-4FE2-A90A-95510E158314}" name="Constituents" dataDxfId="26"/>
    <tableColumn id="2" xr3:uid="{0D9E5566-C93E-42E3-8C64-9BA9A5DC796C}" name="Conc. in CDM (g/L)" dataDxfId="25"/>
    <tableColumn id="3" xr3:uid="{1F245E0E-7450-4B0A-8688-83E97783477F}" name="Metabolite Name" dataDxfId="24"/>
    <tableColumn id="4" xr3:uid="{6E393E52-8F40-4AF2-B3A0-DDFB7854F848}" name="Amount" dataDxfId="23"/>
    <tableColumn id="5" xr3:uid="{3E410D9C-7FDE-4E3F-B523-727568B6AA69}" name="Present in Model" dataDxfId="22"/>
    <tableColumn id="6" xr3:uid="{B535CB03-776B-4603-9A82-4B3EC8A74399}" name="e0 Metabolic ID" dataDxfId="21"/>
    <tableColumn id="7" xr3:uid="{6E792D58-C946-44D6-9CEA-E19FBDE22A0F}" name="Exchange Reaction" dataDxfId="20"/>
    <tableColumn id="8" xr3:uid="{CF071D84-8C1A-4342-A680-8E0D67E53882}" name="Ind. Conc." dataDxfId="19">
      <calculatedColumnFormula>Table2[[#This Row],[Conc. in CDM (g/L)]]*Table2[[#This Row],[Amount]]</calculatedColumnFormula>
    </tableColumn>
    <tableColumn id="12" xr3:uid="{5F737F3F-E3DB-4DC3-B57B-49EE36EB379D}" name="Sum Conc." dataDxfId="18">
      <calculatedColumnFormula>IF(COUNTIF(G$2:G2,Table2[[#This Row],[Exchange Reaction]])=1,SUMIF(Table2[Exchange Reaction],Table2[[#This Row],[Exchange Reaction]],Table2[Ind. Conc.]),"")</calculatedColumnFormula>
    </tableColumn>
    <tableColumn id="11" xr3:uid="{89805C91-C2C4-4920-8591-8B9060035E82}" name="LB" dataDxfId="17"/>
    <tableColumn id="9" xr3:uid="{8E714B77-51C6-4226-AB32-904D2C3421FC}" name="UB" dataDxfId="16"/>
    <tableColumn id="15" xr3:uid="{922CA0D7-D586-46C3-B990-7266F8B342DF}" name="&quot;Dict&quot;" dataDxfId="15">
      <calculatedColumnFormula>IF(Table2[[#This Row],[Exchange Reaction]]="","",""""&amp;Table2[[#This Row],[Exchange Reaction]]&amp;"""")</calculatedColumnFormula>
    </tableColumn>
    <tableColumn id="10" xr3:uid="{F8CC4B19-B23C-4652-9068-972C12315475}" name="Bounds" dataDxfId="14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756A3BD-E09F-46F5-B2AD-A111BFDD6735}" name="Table1" displayName="Table1" ref="A1:K48" totalsRowShown="0" headerRowDxfId="13" dataDxfId="12">
  <autoFilter ref="A1:K48" xr:uid="{7756A3BD-E09F-46F5-B2AD-A111BFDD6735}"/>
  <sortState xmlns:xlrd2="http://schemas.microsoft.com/office/spreadsheetml/2017/richdata2" ref="A2:K48">
    <sortCondition ref="A1:A48"/>
  </sortState>
  <tableColumns count="11">
    <tableColumn id="1" xr3:uid="{DF852FAD-8486-48B9-98B2-B7108DCDC05C}" name="Reaction" dataDxfId="11"/>
    <tableColumn id="11" xr3:uid="{DE0AE152-24CF-4498-8DB2-64AE1B31AC07}" name="For Python">
      <calculatedColumnFormula>""""&amp;Table1[[#This Row],[Reaction]]&amp;""""</calculatedColumnFormula>
    </tableColumn>
    <tableColumn id="2" xr3:uid="{FDA76C6B-F149-4685-96A0-DFB159344365}" name="Met. ID" dataDxfId="10"/>
    <tableColumn id="3" xr3:uid="{38FF68DF-27FE-4774-9F26-7410EFA8DAA6}" name="Met. Name" dataDxfId="9"/>
    <tableColumn id="4" xr3:uid="{91ACCBDC-D7CA-4271-881D-951B09645297}" name="Component" dataDxfId="8"/>
    <tableColumn id="5" xr3:uid="{BE8F368F-934D-4256-8357-FFF3B29E8FD9}" name="Type" dataDxfId="7"/>
    <tableColumn id="8" xr3:uid="{4C8ACFFF-0D57-4C73-9CD7-0515E5EC627B}" name="Amount" dataDxfId="6"/>
    <tableColumn id="9" xr3:uid="{10ED4E48-7E45-49C3-88FB-D3327B1F4C66}" name="Concentration" dataDxfId="5"/>
    <tableColumn id="6" xr3:uid="{27E1AEC0-2088-4936-9EE1-1DFCD5FAF5C1}" name="LB" dataDxfId="4">
      <calculatedColumnFormula>(Table1[[#This Row],[Amount]]*Table1[[#This Row],[Concentration]])*-10</calculatedColumnFormula>
    </tableColumn>
    <tableColumn id="7" xr3:uid="{3AF485EB-A81E-4664-B596-DDC57A528545}" name="UB" dataDxfId="3"/>
    <tableColumn id="10" xr3:uid="{1A8E6DAB-24D5-4F8F-BC4B-1A0029EF98E4}" name="Bounds" dataDxfId="2">
      <calculatedColumnFormula>"("&amp;Table1[[#This Row],[LB]]&amp;","&amp;Table1[[#This Row],[UB]]&amp;")"</calculatedColumnFormula>
    </tableColumn>
  </tableColumns>
  <tableStyleInfo name="TableStyleMedium1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933BD-2EBE-4FDC-A981-C53C2BE8FFC4}">
  <dimension ref="A1:N78"/>
  <sheetViews>
    <sheetView tabSelected="1" workbookViewId="0">
      <selection activeCell="W22" sqref="W22"/>
    </sheetView>
  </sheetViews>
  <sheetFormatPr defaultRowHeight="15" x14ac:dyDescent="0.25"/>
  <cols>
    <col min="1" max="1" width="19.85546875" style="3" bestFit="1" customWidth="1"/>
    <col min="2" max="2" width="22.140625" style="3" hidden="1" customWidth="1"/>
    <col min="3" max="3" width="21.42578125" style="3" bestFit="1" customWidth="1"/>
    <col min="4" max="4" width="12.7109375" style="3" hidden="1" customWidth="1"/>
    <col min="5" max="5" width="21" style="3" hidden="1" customWidth="1"/>
    <col min="6" max="6" width="19.5703125" style="3" bestFit="1" customWidth="1"/>
    <col min="7" max="7" width="22.28515625" style="3" bestFit="1" customWidth="1"/>
    <col min="8" max="8" width="9.140625" hidden="1" customWidth="1"/>
    <col min="9" max="10" width="14.28515625" style="3" hidden="1" customWidth="1"/>
    <col min="11" max="11" width="7.5703125" style="3" hidden="1" customWidth="1"/>
    <col min="12" max="12" width="17.85546875" style="3" customWidth="1"/>
    <col min="13" max="13" width="17.85546875" style="3" bestFit="1" customWidth="1"/>
    <col min="14" max="14" width="1.140625" style="3" customWidth="1"/>
  </cols>
  <sheetData>
    <row r="1" spans="1:14" x14ac:dyDescent="0.25">
      <c r="A1" s="3" t="s">
        <v>178</v>
      </c>
      <c r="B1" s="3" t="s">
        <v>179</v>
      </c>
      <c r="C1" s="3" t="s">
        <v>197</v>
      </c>
      <c r="D1" s="3" t="s">
        <v>168</v>
      </c>
      <c r="E1" s="3" t="s">
        <v>198</v>
      </c>
      <c r="F1" s="3" t="s">
        <v>199</v>
      </c>
      <c r="G1" s="3" t="s">
        <v>200</v>
      </c>
      <c r="H1" s="3" t="s">
        <v>213</v>
      </c>
      <c r="I1" s="3" t="s">
        <v>214</v>
      </c>
      <c r="J1" s="3" t="s">
        <v>2</v>
      </c>
      <c r="K1" s="3" t="s">
        <v>3</v>
      </c>
      <c r="L1" s="3" t="s">
        <v>215</v>
      </c>
      <c r="M1" s="3" t="s">
        <v>1</v>
      </c>
      <c r="N1"/>
    </row>
    <row r="2" spans="1:14" x14ac:dyDescent="0.25">
      <c r="A2" s="3" t="s">
        <v>50</v>
      </c>
      <c r="B2" s="3">
        <v>1</v>
      </c>
      <c r="C2" s="3" t="s">
        <v>38</v>
      </c>
      <c r="D2" s="3">
        <v>1</v>
      </c>
      <c r="E2" s="1" t="b">
        <v>1</v>
      </c>
      <c r="F2" s="1" t="s">
        <v>7</v>
      </c>
      <c r="G2" s="1" t="s">
        <v>22</v>
      </c>
      <c r="H2" s="3">
        <f>Table2[[#This Row],[Conc. in CDM (g/L)]]*Table2[[#This Row],[Amount]]</f>
        <v>1</v>
      </c>
      <c r="I2" s="3">
        <f>IF(COUNTIF(G$2:G2,Table2[[#This Row],[Exchange Reaction]])=1,SUMIF(Table2[Exchange Reaction],Table2[[#This Row],[Exchange Reaction]],Table2[Ind. Conc.]),"")</f>
        <v>1</v>
      </c>
      <c r="J2" s="3">
        <f>Table2[[#This Row],[Sum Conc.]]*-10</f>
        <v>-10</v>
      </c>
      <c r="K2" s="3">
        <v>1000</v>
      </c>
      <c r="L2" s="1" t="str">
        <f>IF(Table2[[#This Row],[Exchange Reaction]]="","",""""&amp;Table2[[#This Row],[Exchange Reaction]]&amp;"""")</f>
        <v>"EX_cpd00588_e0"</v>
      </c>
      <c r="M2" s="3" t="str">
        <f>"("&amp;Table2[[#This Row],[LB]]&amp;","&amp;Table2[[#This Row],[UB]]&amp;")"</f>
        <v>(-10,1000)</v>
      </c>
      <c r="N2"/>
    </row>
    <row r="3" spans="1:14" x14ac:dyDescent="0.25">
      <c r="A3" s="3" t="s">
        <v>180</v>
      </c>
      <c r="B3" s="3">
        <v>3</v>
      </c>
      <c r="C3" s="1" t="s">
        <v>221</v>
      </c>
      <c r="D3" s="1">
        <v>1</v>
      </c>
      <c r="E3" s="1" t="b">
        <v>1</v>
      </c>
      <c r="F3" s="1" t="s">
        <v>8</v>
      </c>
      <c r="G3" s="1" t="s">
        <v>23</v>
      </c>
      <c r="H3" s="3">
        <f>Table2[[#This Row],[Conc. in CDM (g/L)]]*Table2[[#This Row],[Amount]]</f>
        <v>3</v>
      </c>
      <c r="I3" s="3">
        <f>IF(COUNTIF(G$2:G3,Table2[[#This Row],[Exchange Reaction]])=1,SUMIF(Table2[Exchange Reaction],Table2[[#This Row],[Exchange Reaction]],Table2[Ind. Conc.]),"")</f>
        <v>6</v>
      </c>
      <c r="J3" s="3">
        <f>Table2[[#This Row],[Sum Conc.]]*-10</f>
        <v>-60</v>
      </c>
      <c r="K3" s="3">
        <v>1000</v>
      </c>
      <c r="L3" s="1" t="str">
        <f>IF(Table2[[#This Row],[Exchange Reaction]]="","",""""&amp;Table2[[#This Row],[Exchange Reaction]]&amp;"""")</f>
        <v>"EX_cpd00009_e0"</v>
      </c>
      <c r="M3" s="3" t="str">
        <f>"("&amp;Table2[[#This Row],[LB]]&amp;","&amp;Table2[[#This Row],[UB]]&amp;")"</f>
        <v>(-60,1000)</v>
      </c>
      <c r="N3"/>
    </row>
    <row r="4" spans="1:14" x14ac:dyDescent="0.25">
      <c r="B4" s="3">
        <v>3</v>
      </c>
      <c r="C4" s="1" t="s">
        <v>40</v>
      </c>
      <c r="D4" s="1">
        <v>2</v>
      </c>
      <c r="E4" s="1" t="b">
        <v>1</v>
      </c>
      <c r="F4" s="1" t="s">
        <v>9</v>
      </c>
      <c r="G4" s="1" t="s">
        <v>24</v>
      </c>
      <c r="H4" s="3">
        <f>Table2[[#This Row],[Conc. in CDM (g/L)]]*Table2[[#This Row],[Amount]]</f>
        <v>6</v>
      </c>
      <c r="I4" s="3">
        <f>IF(COUNTIF(G$2:G4,Table2[[#This Row],[Exchange Reaction]])=1,SUMIF(Table2[Exchange Reaction],Table2[[#This Row],[Exchange Reaction]],Table2[Ind. Conc.]),"")</f>
        <v>9.5</v>
      </c>
      <c r="J4" s="3">
        <f>Table2[[#This Row],[Sum Conc.]]*-10</f>
        <v>-95</v>
      </c>
      <c r="K4" s="3">
        <v>1000</v>
      </c>
      <c r="L4" s="1" t="str">
        <f>IF(Table2[[#This Row],[Exchange Reaction]]="","",""""&amp;Table2[[#This Row],[Exchange Reaction]]&amp;"""")</f>
        <v>"EX_cpd00205_e0"</v>
      </c>
      <c r="M4" s="3" t="str">
        <f>"("&amp;Table2[[#This Row],[LB]]&amp;","&amp;Table2[[#This Row],[UB]]&amp;")"</f>
        <v>(-95,1000)</v>
      </c>
      <c r="N4"/>
    </row>
    <row r="5" spans="1:14" x14ac:dyDescent="0.25">
      <c r="B5" s="3">
        <v>3</v>
      </c>
      <c r="C5" s="1" t="s">
        <v>41</v>
      </c>
      <c r="D5" s="1">
        <v>1</v>
      </c>
      <c r="E5" s="1" t="b">
        <v>1</v>
      </c>
      <c r="F5" s="1" t="s">
        <v>10</v>
      </c>
      <c r="G5" s="1" t="s">
        <v>25</v>
      </c>
      <c r="H5" s="3">
        <f>Table2[[#This Row],[Conc. in CDM (g/L)]]*Table2[[#This Row],[Amount]]</f>
        <v>3</v>
      </c>
      <c r="I5" s="3">
        <f>IF(COUNTIF(G$2:G5,Table2[[#This Row],[Exchange Reaction]])=1,SUMIF(Table2[Exchange Reaction],Table2[[#This Row],[Exchange Reaction]],Table2[Ind. Conc.]),"")</f>
        <v>9.1999999999999993</v>
      </c>
      <c r="J5" s="3">
        <f>Table2[[#This Row],[Sum Conc.]]*-10</f>
        <v>-92</v>
      </c>
      <c r="K5" s="3">
        <v>1000</v>
      </c>
      <c r="L5" s="1" t="str">
        <f>IF(Table2[[#This Row],[Exchange Reaction]]="","",""""&amp;Table2[[#This Row],[Exchange Reaction]]&amp;"""")</f>
        <v>"EX_cpd00067_e0"</v>
      </c>
      <c r="M5" s="3" t="str">
        <f>"("&amp;Table2[[#This Row],[LB]]&amp;","&amp;Table2[[#This Row],[UB]]&amp;")"</f>
        <v>(-92,1000)</v>
      </c>
      <c r="N5"/>
    </row>
    <row r="6" spans="1:14" hidden="1" x14ac:dyDescent="0.25">
      <c r="A6" s="3" t="s">
        <v>181</v>
      </c>
      <c r="B6" s="3">
        <v>3</v>
      </c>
      <c r="C6" s="1" t="s">
        <v>39</v>
      </c>
      <c r="D6" s="1">
        <v>1</v>
      </c>
      <c r="E6" s="1" t="b">
        <v>1</v>
      </c>
      <c r="F6" s="1" t="s">
        <v>8</v>
      </c>
      <c r="G6" s="1" t="s">
        <v>23</v>
      </c>
      <c r="H6" s="3">
        <f>Table2[[#This Row],[Conc. in CDM (g/L)]]*Table2[[#This Row],[Amount]]</f>
        <v>3</v>
      </c>
      <c r="I6" s="3" t="str">
        <f>IF(COUNTIF(G$2:G6,Table2[[#This Row],[Exchange Reaction]])=1,SUMIF(Table2[Exchange Reaction],Table2[[#This Row],[Exchange Reaction]],Table2[Ind. Conc.]),"")</f>
        <v/>
      </c>
      <c r="L6" s="1" t="str">
        <f>IF(Table2[[#This Row],[Exchange Reaction]]="","",""""&amp;Table2[[#This Row],[Exchange Reaction]]&amp;"""")</f>
        <v>"EX_cpd00009_e0"</v>
      </c>
      <c r="N6"/>
    </row>
    <row r="7" spans="1:14" hidden="1" x14ac:dyDescent="0.25">
      <c r="B7" s="3">
        <v>3</v>
      </c>
      <c r="C7" s="1" t="s">
        <v>40</v>
      </c>
      <c r="D7" s="1">
        <v>1</v>
      </c>
      <c r="E7" s="1" t="b">
        <v>1</v>
      </c>
      <c r="F7" s="1" t="s">
        <v>9</v>
      </c>
      <c r="G7" s="1" t="s">
        <v>24</v>
      </c>
      <c r="H7" s="3">
        <f>Table2[[#This Row],[Conc. in CDM (g/L)]]*Table2[[#This Row],[Amount]]</f>
        <v>3</v>
      </c>
      <c r="I7" s="3" t="str">
        <f>IF(COUNTIF(G$2:G7,Table2[[#This Row],[Exchange Reaction]])=1,SUMIF(Table2[Exchange Reaction],Table2[[#This Row],[Exchange Reaction]],Table2[Ind. Conc.]),"")</f>
        <v/>
      </c>
      <c r="L7" s="1" t="str">
        <f>IF(Table2[[#This Row],[Exchange Reaction]]="","",""""&amp;Table2[[#This Row],[Exchange Reaction]]&amp;"""")</f>
        <v>"EX_cpd00205_e0"</v>
      </c>
      <c r="N7"/>
    </row>
    <row r="8" spans="1:14" hidden="1" x14ac:dyDescent="0.25">
      <c r="B8" s="3">
        <v>3</v>
      </c>
      <c r="C8" s="1" t="s">
        <v>41</v>
      </c>
      <c r="D8" s="1">
        <v>2</v>
      </c>
      <c r="E8" s="1" t="b">
        <v>1</v>
      </c>
      <c r="F8" s="1" t="s">
        <v>10</v>
      </c>
      <c r="G8" s="1" t="s">
        <v>25</v>
      </c>
      <c r="H8" s="3">
        <f>Table2[[#This Row],[Conc. in CDM (g/L)]]*Table2[[#This Row],[Amount]]</f>
        <v>6</v>
      </c>
      <c r="I8" s="3" t="str">
        <f>IF(COUNTIF(G$2:G8,Table2[[#This Row],[Exchange Reaction]])=1,SUMIF(Table2[Exchange Reaction],Table2[[#This Row],[Exchange Reaction]],Table2[Ind. Conc.]),"")</f>
        <v/>
      </c>
      <c r="L8" s="1" t="str">
        <f>IF(Table2[[#This Row],[Exchange Reaction]]="","",""""&amp;Table2[[#This Row],[Exchange Reaction]]&amp;"""")</f>
        <v>"EX_cpd00067_e0"</v>
      </c>
      <c r="N8"/>
    </row>
    <row r="9" spans="1:14" x14ac:dyDescent="0.25">
      <c r="A9" s="3" t="s">
        <v>182</v>
      </c>
      <c r="B9" s="3">
        <v>2.5</v>
      </c>
      <c r="C9" s="1" t="s">
        <v>42</v>
      </c>
      <c r="D9" s="1">
        <v>1</v>
      </c>
      <c r="E9" s="1" t="b">
        <v>1</v>
      </c>
      <c r="F9" s="1" t="s">
        <v>11</v>
      </c>
      <c r="G9" s="1" t="s">
        <v>26</v>
      </c>
      <c r="H9" s="3">
        <f>Table2[[#This Row],[Conc. in CDM (g/L)]]*Table2[[#This Row],[Amount]]</f>
        <v>2.5</v>
      </c>
      <c r="I9" s="3">
        <f>IF(COUNTIF(G$2:G9,Table2[[#This Row],[Exchange Reaction]])=1,SUMIF(Table2[Exchange Reaction],Table2[[#This Row],[Exchange Reaction]],Table2[Ind. Conc.]),"")</f>
        <v>2.5</v>
      </c>
      <c r="J9" s="3">
        <f>Table2[[#This Row],[Sum Conc.]]*-10</f>
        <v>-25</v>
      </c>
      <c r="K9" s="3">
        <v>1000</v>
      </c>
      <c r="L9" s="1" t="str">
        <f>IF(Table2[[#This Row],[Exchange Reaction]]="","",""""&amp;Table2[[#This Row],[Exchange Reaction]]&amp;"""")</f>
        <v>"EX_cpd00254_e0"</v>
      </c>
      <c r="M9" s="3" t="str">
        <f>"("&amp;Table2[[#This Row],[LB]]&amp;","&amp;Table2[[#This Row],[UB]]&amp;")"</f>
        <v>(-25,1000)</v>
      </c>
      <c r="N9"/>
    </row>
    <row r="10" spans="1:14" x14ac:dyDescent="0.25">
      <c r="B10" s="3">
        <v>2.5</v>
      </c>
      <c r="C10" s="1" t="s">
        <v>201</v>
      </c>
      <c r="D10" s="1">
        <v>1</v>
      </c>
      <c r="E10" s="1" t="b">
        <v>1</v>
      </c>
      <c r="F10" s="1" t="s">
        <v>12</v>
      </c>
      <c r="G10" s="1" t="s">
        <v>27</v>
      </c>
      <c r="H10" s="3">
        <f>Table2[[#This Row],[Conc. in CDM (g/L)]]*Table2[[#This Row],[Amount]]</f>
        <v>2.5</v>
      </c>
      <c r="I10" s="3">
        <f>IF(COUNTIF(G$2:G10,Table2[[#This Row],[Exchange Reaction]])=1,SUMIF(Table2[Exchange Reaction],Table2[[#This Row],[Exchange Reaction]],Table2[Ind. Conc.]),"")</f>
        <v>2.5559999999999996</v>
      </c>
      <c r="J10" s="3">
        <f>Table2[[#This Row],[Sum Conc.]]*-10</f>
        <v>-25.559999999999995</v>
      </c>
      <c r="K10" s="3">
        <v>1000</v>
      </c>
      <c r="L10" s="1" t="str">
        <f>IF(Table2[[#This Row],[Exchange Reaction]]="","",""""&amp;Table2[[#This Row],[Exchange Reaction]]&amp;"""")</f>
        <v>"EX_cpd00048_e0"</v>
      </c>
      <c r="M10" s="3" t="str">
        <f>"("&amp;Table2[[#This Row],[LB]]&amp;","&amp;Table2[[#This Row],[UB]]&amp;")"</f>
        <v>(-25.56,1000)</v>
      </c>
      <c r="N10"/>
    </row>
    <row r="11" spans="1:14" x14ac:dyDescent="0.25">
      <c r="B11" s="3">
        <v>2.5</v>
      </c>
      <c r="C11" s="1" t="s">
        <v>43</v>
      </c>
      <c r="D11" s="1">
        <v>7</v>
      </c>
      <c r="E11" s="1" t="b">
        <v>1</v>
      </c>
      <c r="F11" s="1" t="s">
        <v>13</v>
      </c>
      <c r="G11" s="1" t="s">
        <v>28</v>
      </c>
      <c r="H11" s="3">
        <f>Table2[[#This Row],[Conc. in CDM (g/L)]]*Table2[[#This Row],[Amount]]</f>
        <v>17.5</v>
      </c>
      <c r="I11" s="3">
        <f>IF(COUNTIF(G$2:G11,Table2[[#This Row],[Exchange Reaction]])=1,SUMIF(Table2[Exchange Reaction],Table2[[#This Row],[Exchange Reaction]],Table2[Ind. Conc.]),"")</f>
        <v>18.021000000000001</v>
      </c>
      <c r="J11" s="3">
        <f>Table2[[#This Row],[Sum Conc.]]*-10</f>
        <v>-180.21</v>
      </c>
      <c r="K11" s="3">
        <v>1000</v>
      </c>
      <c r="L11" s="1" t="str">
        <f>IF(Table2[[#This Row],[Exchange Reaction]]="","",""""&amp;Table2[[#This Row],[Exchange Reaction]]&amp;"""")</f>
        <v>"EX_cpd00001_e0"</v>
      </c>
      <c r="M11" s="3" t="str">
        <f>"("&amp;Table2[[#This Row],[LB]]&amp;","&amp;Table2[[#This Row],[UB]]&amp;")"</f>
        <v>(-180.21,1000)</v>
      </c>
      <c r="N11"/>
    </row>
    <row r="12" spans="1:14" x14ac:dyDescent="0.25">
      <c r="A12" s="3" t="s">
        <v>183</v>
      </c>
      <c r="B12" s="3">
        <v>2.5000000000000001E-2</v>
      </c>
      <c r="C12" s="1" t="s">
        <v>44</v>
      </c>
      <c r="D12" s="1">
        <v>1</v>
      </c>
      <c r="E12" s="1" t="b">
        <v>1</v>
      </c>
      <c r="F12" s="1" t="s">
        <v>14</v>
      </c>
      <c r="G12" s="1" t="s">
        <v>29</v>
      </c>
      <c r="H12" s="3">
        <f>Table2[[#This Row],[Conc. in CDM (g/L)]]*Table2[[#This Row],[Amount]]</f>
        <v>2.5000000000000001E-2</v>
      </c>
      <c r="I12" s="3">
        <f>IF(COUNTIF(G$2:G12,Table2[[#This Row],[Exchange Reaction]])=1,SUMIF(Table2[Exchange Reaction],Table2[[#This Row],[Exchange Reaction]],Table2[Ind. Conc.]),"")</f>
        <v>2.5000000000000001E-2</v>
      </c>
      <c r="J12" s="3">
        <f>Table2[[#This Row],[Sum Conc.]]*-10</f>
        <v>-0.25</v>
      </c>
      <c r="K12" s="3">
        <v>1000</v>
      </c>
      <c r="L12" s="1" t="str">
        <f>IF(Table2[[#This Row],[Exchange Reaction]]="","",""""&amp;Table2[[#This Row],[Exchange Reaction]]&amp;"""")</f>
        <v>"EX_cpd00030_e0"</v>
      </c>
      <c r="M12" s="3" t="str">
        <f>"("&amp;Table2[[#This Row],[LB]]&amp;","&amp;Table2[[#This Row],[UB]]&amp;")"</f>
        <v>(-0.25,1000)</v>
      </c>
      <c r="N12"/>
    </row>
    <row r="13" spans="1:14" hidden="1" x14ac:dyDescent="0.25">
      <c r="B13" s="3">
        <v>2.5000000000000001E-2</v>
      </c>
      <c r="C13" s="1" t="s">
        <v>201</v>
      </c>
      <c r="D13" s="1">
        <v>1</v>
      </c>
      <c r="E13" s="1" t="b">
        <v>1</v>
      </c>
      <c r="F13" s="1" t="s">
        <v>12</v>
      </c>
      <c r="G13" s="1" t="s">
        <v>27</v>
      </c>
      <c r="H13" s="3">
        <f>Table2[[#This Row],[Conc. in CDM (g/L)]]*Table2[[#This Row],[Amount]]</f>
        <v>2.5000000000000001E-2</v>
      </c>
      <c r="I13" s="3" t="str">
        <f>IF(COUNTIF(G$2:G13,Table2[[#This Row],[Exchange Reaction]])=1,SUMIF(Table2[Exchange Reaction],Table2[[#This Row],[Exchange Reaction]],Table2[Ind. Conc.]),"")</f>
        <v/>
      </c>
      <c r="L13" s="1" t="str">
        <f>IF(Table2[[#This Row],[Exchange Reaction]]="","",""""&amp;Table2[[#This Row],[Exchange Reaction]]&amp;"""")</f>
        <v>"EX_cpd00048_e0"</v>
      </c>
      <c r="N13"/>
    </row>
    <row r="14" spans="1:14" hidden="1" x14ac:dyDescent="0.25">
      <c r="B14" s="3">
        <v>2.5000000000000001E-2</v>
      </c>
      <c r="C14" s="1" t="s">
        <v>43</v>
      </c>
      <c r="D14" s="1">
        <v>4</v>
      </c>
      <c r="E14" s="1" t="b">
        <v>1</v>
      </c>
      <c r="F14" s="1" t="s">
        <v>13</v>
      </c>
      <c r="G14" s="1" t="s">
        <v>28</v>
      </c>
      <c r="H14" s="3">
        <f>Table2[[#This Row],[Conc. in CDM (g/L)]]*Table2[[#This Row],[Amount]]</f>
        <v>0.1</v>
      </c>
      <c r="I14" s="3" t="str">
        <f>IF(COUNTIF(G$2:G14,Table2[[#This Row],[Exchange Reaction]])=1,SUMIF(Table2[Exchange Reaction],Table2[[#This Row],[Exchange Reaction]],Table2[Ind. Conc.]),"")</f>
        <v/>
      </c>
      <c r="L14" s="1" t="str">
        <f>IF(Table2[[#This Row],[Exchange Reaction]]="","",""""&amp;Table2[[#This Row],[Exchange Reaction]]&amp;"""")</f>
        <v>"EX_cpd00001_e0"</v>
      </c>
      <c r="N14"/>
    </row>
    <row r="15" spans="1:14" x14ac:dyDescent="0.25">
      <c r="A15" s="3" t="s">
        <v>54</v>
      </c>
      <c r="B15" s="3">
        <v>1</v>
      </c>
      <c r="C15" s="3" t="s">
        <v>46</v>
      </c>
      <c r="D15" s="3">
        <v>1</v>
      </c>
      <c r="E15" s="3" t="b">
        <v>1</v>
      </c>
      <c r="F15" s="3" t="s">
        <v>16</v>
      </c>
      <c r="G15" s="3" t="s">
        <v>31</v>
      </c>
      <c r="H15" s="3">
        <f>Table2[[#This Row],[Conc. in CDM (g/L)]]*Table2[[#This Row],[Amount]]</f>
        <v>1</v>
      </c>
      <c r="I15" s="3">
        <f>IF(COUNTIF(G$2:G15,Table2[[#This Row],[Exchange Reaction]])=1,SUMIF(Table2[Exchange Reaction],Table2[[#This Row],[Exchange Reaction]],Table2[Ind. Conc.]),"")</f>
        <v>1</v>
      </c>
      <c r="J15" s="3">
        <f>Table2[[#This Row],[Sum Conc.]]*-10</f>
        <v>-10</v>
      </c>
      <c r="K15" s="3">
        <v>1000</v>
      </c>
      <c r="L15" s="1" t="str">
        <f>IF(Table2[[#This Row],[Exchange Reaction]]="","",""""&amp;Table2[[#This Row],[Exchange Reaction]]&amp;"""")</f>
        <v>"EX_cpd00013_e0"</v>
      </c>
      <c r="M15" s="3" t="str">
        <f>"("&amp;Table2[[#This Row],[LB]]&amp;","&amp;Table2[[#This Row],[UB]]&amp;")"</f>
        <v>(-10,1000)</v>
      </c>
      <c r="N15"/>
    </row>
    <row r="16" spans="1:14" x14ac:dyDescent="0.25">
      <c r="B16" s="3">
        <v>1</v>
      </c>
      <c r="C16" s="1" t="s">
        <v>45</v>
      </c>
      <c r="D16" s="1">
        <v>2</v>
      </c>
      <c r="E16" s="1" t="b">
        <v>1</v>
      </c>
      <c r="F16" s="1" t="s">
        <v>15</v>
      </c>
      <c r="G16" s="1" t="s">
        <v>30</v>
      </c>
      <c r="H16" s="3">
        <f>Table2[[#This Row],[Conc. in CDM (g/L)]]*Table2[[#This Row],[Amount]]</f>
        <v>2</v>
      </c>
      <c r="I16" s="3">
        <f>IF(COUNTIF(G$2:G16,Table2[[#This Row],[Exchange Reaction]])=1,SUMIF(Table2[Exchange Reaction],Table2[[#This Row],[Exchange Reaction]],Table2[Ind. Conc.]),"")</f>
        <v>2.702</v>
      </c>
      <c r="J16" s="3">
        <f>Table2[[#This Row],[Sum Conc.]]*-10</f>
        <v>-27.02</v>
      </c>
      <c r="K16" s="3">
        <v>1000</v>
      </c>
      <c r="L16" s="1" t="str">
        <f>IF(Table2[[#This Row],[Exchange Reaction]]="","",""""&amp;Table2[[#This Row],[Exchange Reaction]]&amp;"""")</f>
        <v>"EX_cpd00099_e0"</v>
      </c>
      <c r="M16" s="3" t="str">
        <f>"("&amp;Table2[[#This Row],[LB]]&amp;","&amp;Table2[[#This Row],[UB]]&amp;")"</f>
        <v>(-27.02,1000)</v>
      </c>
      <c r="N16"/>
    </row>
    <row r="17" spans="1:14" x14ac:dyDescent="0.25">
      <c r="A17" s="3" t="s">
        <v>184</v>
      </c>
      <c r="B17" s="3">
        <v>0.02</v>
      </c>
      <c r="C17" s="1" t="s">
        <v>48</v>
      </c>
      <c r="D17" s="1">
        <v>1</v>
      </c>
      <c r="E17" s="1" t="b">
        <v>1</v>
      </c>
      <c r="F17" s="1" t="s">
        <v>19</v>
      </c>
      <c r="G17" s="1" t="s">
        <v>34</v>
      </c>
      <c r="H17" s="3">
        <f>Table2[[#This Row],[Conc. in CDM (g/L)]]*Table2[[#This Row],[Amount]]</f>
        <v>0.02</v>
      </c>
      <c r="I17" s="3">
        <f>IF(COUNTIF(G$2:G17,Table2[[#This Row],[Exchange Reaction]])=1,SUMIF(Table2[Exchange Reaction],Table2[[#This Row],[Exchange Reaction]],Table2[Ind. Conc.]),"")</f>
        <v>0.02</v>
      </c>
      <c r="J17" s="3">
        <f>Table2[[#This Row],[Sum Conc.]]*-10</f>
        <v>-0.2</v>
      </c>
      <c r="K17" s="3">
        <v>1000</v>
      </c>
      <c r="L17" s="1" t="str">
        <f>IF(Table2[[#This Row],[Exchange Reaction]]="","",""""&amp;Table2[[#This Row],[Exchange Reaction]]&amp;"""")</f>
        <v>"EX_cpd10515_e0"</v>
      </c>
      <c r="M17" s="3" t="str">
        <f>"("&amp;Table2[[#This Row],[LB]]&amp;","&amp;Table2[[#This Row],[UB]]&amp;")"</f>
        <v>(-0.2,1000)</v>
      </c>
      <c r="N17"/>
    </row>
    <row r="18" spans="1:14" hidden="1" x14ac:dyDescent="0.25">
      <c r="B18" s="3">
        <v>0.02</v>
      </c>
      <c r="C18" s="1" t="s">
        <v>201</v>
      </c>
      <c r="D18" s="1">
        <v>1</v>
      </c>
      <c r="E18" s="1" t="b">
        <v>1</v>
      </c>
      <c r="F18" s="1" t="s">
        <v>12</v>
      </c>
      <c r="G18" s="1" t="s">
        <v>27</v>
      </c>
      <c r="H18" s="3">
        <f>Table2[[#This Row],[Conc. in CDM (g/L)]]*Table2[[#This Row],[Amount]]</f>
        <v>0.02</v>
      </c>
      <c r="I18" s="3" t="str">
        <f>IF(COUNTIF(G$2:G18,Table2[[#This Row],[Exchange Reaction]])=1,SUMIF(Table2[Exchange Reaction],Table2[[#This Row],[Exchange Reaction]],Table2[Ind. Conc.]),"")</f>
        <v/>
      </c>
      <c r="L18" s="1" t="str">
        <f>IF(Table2[[#This Row],[Exchange Reaction]]="","",""""&amp;Table2[[#This Row],[Exchange Reaction]]&amp;"""")</f>
        <v>"EX_cpd00048_e0"</v>
      </c>
      <c r="N18"/>
    </row>
    <row r="19" spans="1:14" hidden="1" x14ac:dyDescent="0.25">
      <c r="B19" s="3">
        <v>0.02</v>
      </c>
      <c r="C19" s="1" t="s">
        <v>43</v>
      </c>
      <c r="D19" s="1">
        <v>7</v>
      </c>
      <c r="E19" s="1" t="b">
        <v>1</v>
      </c>
      <c r="F19" s="1" t="s">
        <v>13</v>
      </c>
      <c r="G19" s="1" t="s">
        <v>28</v>
      </c>
      <c r="H19" s="3">
        <f>Table2[[#This Row],[Conc. in CDM (g/L)]]*Table2[[#This Row],[Amount]]</f>
        <v>0.14000000000000001</v>
      </c>
      <c r="I19" s="3" t="str">
        <f>IF(COUNTIF(G$2:G19,Table2[[#This Row],[Exchange Reaction]])=1,SUMIF(Table2[Exchange Reaction],Table2[[#This Row],[Exchange Reaction]],Table2[Ind. Conc.]),"")</f>
        <v/>
      </c>
      <c r="L19" s="1" t="str">
        <f>IF(Table2[[#This Row],[Exchange Reaction]]="","",""""&amp;Table2[[#This Row],[Exchange Reaction]]&amp;"""")</f>
        <v>"EX_cpd00001_e0"</v>
      </c>
      <c r="N19"/>
    </row>
    <row r="20" spans="1:14" x14ac:dyDescent="0.25">
      <c r="A20" s="3" t="s">
        <v>57</v>
      </c>
      <c r="B20" s="3">
        <v>0.2</v>
      </c>
      <c r="C20" s="1" t="s">
        <v>173</v>
      </c>
      <c r="D20" s="1">
        <v>1</v>
      </c>
      <c r="E20" s="1" t="b">
        <v>1</v>
      </c>
      <c r="F20" s="1" t="s">
        <v>17</v>
      </c>
      <c r="G20" s="1" t="s">
        <v>32</v>
      </c>
      <c r="H20" s="3">
        <f>Table2[[#This Row],[Conc. in CDM (g/L)]]*Table2[[#This Row],[Amount]]</f>
        <v>0.2</v>
      </c>
      <c r="I20" s="3">
        <f>IF(COUNTIF(G$2:G20,Table2[[#This Row],[Exchange Reaction]])=1,SUMIF(Table2[Exchange Reaction],Table2[[#This Row],[Exchange Reaction]],Table2[Ind. Conc.]),"")</f>
        <v>5.2</v>
      </c>
      <c r="J20" s="3">
        <f>Table2[[#This Row],[Sum Conc.]]*-10</f>
        <v>-52</v>
      </c>
      <c r="K20" s="3">
        <v>1000</v>
      </c>
      <c r="L20" s="1" t="str">
        <f>IF(Table2[[#This Row],[Exchange Reaction]]="","",""""&amp;Table2[[#This Row],[Exchange Reaction]]&amp;"""")</f>
        <v>"EX_cpd00971_e0"</v>
      </c>
      <c r="M20" s="3" t="str">
        <f>"("&amp;Table2[[#This Row],[LB]]&amp;","&amp;Table2[[#This Row],[UB]]&amp;")"</f>
        <v>(-52,1000)</v>
      </c>
      <c r="N20"/>
    </row>
    <row r="21" spans="1:14" hidden="1" x14ac:dyDescent="0.25">
      <c r="B21" s="3">
        <v>0.2</v>
      </c>
      <c r="C21" s="1" t="s">
        <v>41</v>
      </c>
      <c r="D21" s="1">
        <v>1</v>
      </c>
      <c r="E21" s="1" t="b">
        <v>1</v>
      </c>
      <c r="F21" s="1" t="s">
        <v>10</v>
      </c>
      <c r="G21" s="1" t="s">
        <v>25</v>
      </c>
      <c r="H21" s="3">
        <f>Table2[[#This Row],[Conc. in CDM (g/L)]]*Table2[[#This Row],[Amount]]</f>
        <v>0.2</v>
      </c>
      <c r="I21" s="3" t="str">
        <f>IF(COUNTIF(G$2:G21,Table2[[#This Row],[Exchange Reaction]])=1,SUMIF(Table2[Exchange Reaction],Table2[[#This Row],[Exchange Reaction]],Table2[Ind. Conc.]),"")</f>
        <v/>
      </c>
      <c r="L21" s="1" t="str">
        <f>IF(Table2[[#This Row],[Exchange Reaction]]="","",""""&amp;Table2[[#This Row],[Exchange Reaction]]&amp;"""")</f>
        <v>"EX_cpd00067_e0"</v>
      </c>
      <c r="N21"/>
    </row>
    <row r="22" spans="1:14" x14ac:dyDescent="0.25">
      <c r="B22" s="3">
        <v>0.2</v>
      </c>
      <c r="C22" s="1" t="s">
        <v>202</v>
      </c>
      <c r="D22" s="1">
        <v>1</v>
      </c>
      <c r="E22" s="1" t="b">
        <v>1</v>
      </c>
      <c r="F22" s="1" t="s">
        <v>20</v>
      </c>
      <c r="G22" s="1" t="s">
        <v>35</v>
      </c>
      <c r="H22" s="3">
        <f>Table2[[#This Row],[Conc. in CDM (g/L)]]*Table2[[#This Row],[Amount]]</f>
        <v>0.2</v>
      </c>
      <c r="I22" s="3">
        <f>IF(COUNTIF(G$2:G22,Table2[[#This Row],[Exchange Reaction]])=1,SUMIF(Table2[Exchange Reaction],Table2[[#This Row],[Exchange Reaction]],Table2[Ind. Conc.]),"")</f>
        <v>0.2</v>
      </c>
      <c r="J22" s="3">
        <f>Table2[[#This Row],[Sum Conc.]]*-10</f>
        <v>-2</v>
      </c>
      <c r="K22" s="3">
        <v>1000</v>
      </c>
      <c r="L22" s="1" t="str">
        <f>IF(Table2[[#This Row],[Exchange Reaction]]="","",""""&amp;Table2[[#This Row],[Exchange Reaction]]&amp;"""")</f>
        <v>"EX_cpd00011_e0"</v>
      </c>
      <c r="M22" s="3" t="str">
        <f>"("&amp;Table2[[#This Row],[LB]]&amp;","&amp;Table2[[#This Row],[UB]]&amp;")"</f>
        <v>(-2,1000)</v>
      </c>
      <c r="N22"/>
    </row>
    <row r="23" spans="1:14" x14ac:dyDescent="0.25">
      <c r="A23" s="3" t="s">
        <v>185</v>
      </c>
      <c r="B23" s="3">
        <v>1E-3</v>
      </c>
      <c r="C23" s="3" t="s">
        <v>205</v>
      </c>
      <c r="D23" s="3">
        <v>1</v>
      </c>
      <c r="E23" s="3" t="b">
        <v>1</v>
      </c>
      <c r="F23" s="10" t="s">
        <v>207</v>
      </c>
      <c r="G23" s="10" t="s">
        <v>219</v>
      </c>
      <c r="H23" s="3">
        <f>Table2[[#This Row],[Conc. in CDM (g/L)]]*Table2[[#This Row],[Amount]]</f>
        <v>1E-3</v>
      </c>
      <c r="I23" s="3">
        <f>IF(COUNTIF(G$2:G23,Table2[[#This Row],[Exchange Reaction]])=1,SUMIF(Table2[Exchange Reaction],Table2[[#This Row],[Exchange Reaction]],Table2[Ind. Conc.]),"")</f>
        <v>1E-3</v>
      </c>
      <c r="J23" s="3">
        <f>Table2[[#This Row],[Sum Conc.]]*-10</f>
        <v>-0.01</v>
      </c>
      <c r="K23" s="3">
        <v>1000</v>
      </c>
      <c r="L23" s="1" t="str">
        <f>IF(Table2[[#This Row],[Exchange Reaction]]="","",""""&amp;Table2[[#This Row],[Exchange Reaction]]&amp;"""")</f>
        <v>"EX_cpd00149_e0"</v>
      </c>
      <c r="M23" s="3" t="str">
        <f>"("&amp;Table2[[#This Row],[LB]]&amp;","&amp;Table2[[#This Row],[UB]]&amp;")"</f>
        <v>(-0.01,1000)</v>
      </c>
      <c r="N23"/>
    </row>
    <row r="24" spans="1:14" hidden="1" x14ac:dyDescent="0.25">
      <c r="B24" s="3">
        <v>1E-3</v>
      </c>
      <c r="C24" s="1" t="s">
        <v>45</v>
      </c>
      <c r="D24" s="1">
        <v>2</v>
      </c>
      <c r="E24" s="1" t="b">
        <v>1</v>
      </c>
      <c r="F24" s="1" t="s">
        <v>15</v>
      </c>
      <c r="G24" s="1" t="s">
        <v>30</v>
      </c>
      <c r="H24" s="3">
        <f>Table2[[#This Row],[Conc. in CDM (g/L)]]*Table2[[#This Row],[Amount]]</f>
        <v>2E-3</v>
      </c>
      <c r="I24" s="3" t="str">
        <f>IF(COUNTIF(G$2:G24,Table2[[#This Row],[Exchange Reaction]])=1,SUMIF(Table2[Exchange Reaction],Table2[[#This Row],[Exchange Reaction]],Table2[Ind. Conc.]),"")</f>
        <v/>
      </c>
      <c r="L24" s="1" t="str">
        <f>IF(Table2[[#This Row],[Exchange Reaction]]="","",""""&amp;Table2[[#This Row],[Exchange Reaction]]&amp;"""")</f>
        <v>"EX_cpd00099_e0"</v>
      </c>
      <c r="N24"/>
    </row>
    <row r="25" spans="1:14" hidden="1" x14ac:dyDescent="0.25">
      <c r="B25" s="3">
        <v>1E-3</v>
      </c>
      <c r="C25" s="1" t="s">
        <v>43</v>
      </c>
      <c r="D25" s="1">
        <v>6</v>
      </c>
      <c r="E25" s="1" t="b">
        <v>1</v>
      </c>
      <c r="F25" s="1" t="s">
        <v>13</v>
      </c>
      <c r="G25" s="1" t="s">
        <v>28</v>
      </c>
      <c r="H25" s="3">
        <f>Table2[[#This Row],[Conc. in CDM (g/L)]]*Table2[[#This Row],[Amount]]</f>
        <v>6.0000000000000001E-3</v>
      </c>
      <c r="I25" s="3" t="str">
        <f>IF(COUNTIF(G$2:G25,Table2[[#This Row],[Exchange Reaction]])=1,SUMIF(Table2[Exchange Reaction],Table2[[#This Row],[Exchange Reaction]],Table2[Ind. Conc.]),"")</f>
        <v/>
      </c>
      <c r="L25" s="1" t="str">
        <f>IF(Table2[[#This Row],[Exchange Reaction]]="","",""""&amp;Table2[[#This Row],[Exchange Reaction]]&amp;"""")</f>
        <v>"EX_cpd00001_e0"</v>
      </c>
      <c r="N25"/>
    </row>
    <row r="26" spans="1:14" x14ac:dyDescent="0.25">
      <c r="A26" s="3" t="s">
        <v>186</v>
      </c>
      <c r="B26" s="3">
        <v>0.1</v>
      </c>
      <c r="C26" s="3" t="s">
        <v>206</v>
      </c>
      <c r="D26" s="3">
        <v>1</v>
      </c>
      <c r="E26" s="3" t="b">
        <v>1</v>
      </c>
      <c r="F26" s="10" t="s">
        <v>208</v>
      </c>
      <c r="G26" s="10" t="s">
        <v>216</v>
      </c>
      <c r="H26" s="3">
        <f>Table2[[#This Row],[Conc. in CDM (g/L)]]*Table2[[#This Row],[Amount]]</f>
        <v>0.1</v>
      </c>
      <c r="I26" s="3">
        <f>IF(COUNTIF(G$2:G26,Table2[[#This Row],[Exchange Reaction]])=1,SUMIF(Table2[Exchange Reaction],Table2[[#This Row],[Exchange Reaction]],Table2[Ind. Conc.]),"")</f>
        <v>0.1</v>
      </c>
      <c r="J26" s="3">
        <f>Table2[[#This Row],[Sum Conc.]]*-10</f>
        <v>-1</v>
      </c>
      <c r="K26" s="3">
        <v>1000</v>
      </c>
      <c r="L26" s="1" t="str">
        <f>IF(Table2[[#This Row],[Exchange Reaction]]="","",""""&amp;Table2[[#This Row],[Exchange Reaction]]&amp;"""")</f>
        <v>"EX_cpd00063_e0"</v>
      </c>
      <c r="M26" s="3" t="str">
        <f>"("&amp;Table2[[#This Row],[LB]]&amp;","&amp;Table2[[#This Row],[UB]]&amp;")"</f>
        <v>(-1,1000)</v>
      </c>
      <c r="N26"/>
    </row>
    <row r="27" spans="1:14" hidden="1" x14ac:dyDescent="0.25">
      <c r="B27" s="3">
        <v>0.1</v>
      </c>
      <c r="C27" s="1" t="s">
        <v>45</v>
      </c>
      <c r="D27" s="1">
        <v>2</v>
      </c>
      <c r="E27" s="1" t="b">
        <v>1</v>
      </c>
      <c r="F27" s="1" t="s">
        <v>15</v>
      </c>
      <c r="G27" s="1" t="s">
        <v>30</v>
      </c>
      <c r="H27" s="3">
        <f>Table2[[#This Row],[Conc. in CDM (g/L)]]*Table2[[#This Row],[Amount]]</f>
        <v>0.2</v>
      </c>
      <c r="I27" s="3" t="str">
        <f>IF(COUNTIF(G$2:G27,Table2[[#This Row],[Exchange Reaction]])=1,SUMIF(Table2[Exchange Reaction],Table2[[#This Row],[Exchange Reaction]],Table2[Ind. Conc.]),"")</f>
        <v/>
      </c>
      <c r="L27" s="1" t="str">
        <f>IF(Table2[[#This Row],[Exchange Reaction]]="","",""""&amp;Table2[[#This Row],[Exchange Reaction]]&amp;"""")</f>
        <v>"EX_cpd00099_e0"</v>
      </c>
      <c r="N27"/>
    </row>
    <row r="28" spans="1:14" hidden="1" x14ac:dyDescent="0.25">
      <c r="B28" s="3">
        <v>0.1</v>
      </c>
      <c r="C28" s="1" t="s">
        <v>43</v>
      </c>
      <c r="D28" s="1">
        <v>2</v>
      </c>
      <c r="E28" s="1" t="b">
        <v>1</v>
      </c>
      <c r="F28" s="1" t="s">
        <v>13</v>
      </c>
      <c r="G28" s="1" t="s">
        <v>28</v>
      </c>
      <c r="H28" s="3">
        <f>Table2[[#This Row],[Conc. in CDM (g/L)]]*Table2[[#This Row],[Amount]]</f>
        <v>0.2</v>
      </c>
      <c r="I28" s="3" t="str">
        <f>IF(COUNTIF(G$2:G28,Table2[[#This Row],[Exchange Reaction]])=1,SUMIF(Table2[Exchange Reaction],Table2[[#This Row],[Exchange Reaction]],Table2[Ind. Conc.]),"")</f>
        <v/>
      </c>
      <c r="L28" s="1" t="str">
        <f>IF(Table2[[#This Row],[Exchange Reaction]]="","",""""&amp;Table2[[#This Row],[Exchange Reaction]]&amp;"""")</f>
        <v>"EX_cpd00001_e0"</v>
      </c>
      <c r="N28"/>
    </row>
    <row r="29" spans="1:14" x14ac:dyDescent="0.25">
      <c r="A29" s="3" t="s">
        <v>187</v>
      </c>
      <c r="B29" s="3">
        <v>0.01</v>
      </c>
      <c r="C29" s="3" t="s">
        <v>209</v>
      </c>
      <c r="D29" s="3">
        <v>1</v>
      </c>
      <c r="E29" s="3" t="b">
        <v>1</v>
      </c>
      <c r="F29" s="10" t="s">
        <v>210</v>
      </c>
      <c r="G29" s="10" t="s">
        <v>217</v>
      </c>
      <c r="H29" s="3">
        <f>Table2[[#This Row],[Conc. in CDM (g/L)]]*Table2[[#This Row],[Amount]]</f>
        <v>0.01</v>
      </c>
      <c r="I29" s="3">
        <f>IF(COUNTIF(G$2:G29,Table2[[#This Row],[Exchange Reaction]])=1,SUMIF(Table2[Exchange Reaction],Table2[[#This Row],[Exchange Reaction]],Table2[Ind. Conc.]),"")</f>
        <v>0.01</v>
      </c>
      <c r="J29" s="3">
        <f>Table2[[#This Row],[Sum Conc.]]*-10</f>
        <v>-0.1</v>
      </c>
      <c r="K29" s="3">
        <v>1000</v>
      </c>
      <c r="L29" s="1" t="str">
        <f>IF(Table2[[#This Row],[Exchange Reaction]]="","",""""&amp;Table2[[#This Row],[Exchange Reaction]]&amp;"""")</f>
        <v>"EX_cpd00034_e0"</v>
      </c>
      <c r="M29" s="3" t="str">
        <f>"("&amp;Table2[[#This Row],[LB]]&amp;","&amp;Table2[[#This Row],[UB]]&amp;")"</f>
        <v>(-0.1,1000)</v>
      </c>
      <c r="N29"/>
    </row>
    <row r="30" spans="1:14" hidden="1" x14ac:dyDescent="0.25">
      <c r="B30" s="3">
        <v>0.01</v>
      </c>
      <c r="C30" s="1" t="s">
        <v>201</v>
      </c>
      <c r="D30" s="1">
        <v>1</v>
      </c>
      <c r="E30" s="1" t="b">
        <v>1</v>
      </c>
      <c r="F30" s="1" t="s">
        <v>12</v>
      </c>
      <c r="G30" s="1" t="s">
        <v>27</v>
      </c>
      <c r="H30" s="3">
        <f>Table2[[#This Row],[Conc. in CDM (g/L)]]*Table2[[#This Row],[Amount]]</f>
        <v>0.01</v>
      </c>
      <c r="I30" s="3" t="str">
        <f>IF(COUNTIF(G$2:G30,Table2[[#This Row],[Exchange Reaction]])=1,SUMIF(Table2[Exchange Reaction],Table2[[#This Row],[Exchange Reaction]],Table2[Ind. Conc.]),"")</f>
        <v/>
      </c>
      <c r="L30" s="1" t="str">
        <f>IF(Table2[[#This Row],[Exchange Reaction]]="","",""""&amp;Table2[[#This Row],[Exchange Reaction]]&amp;"""")</f>
        <v>"EX_cpd00048_e0"</v>
      </c>
      <c r="N30"/>
    </row>
    <row r="31" spans="1:14" hidden="1" x14ac:dyDescent="0.25">
      <c r="B31" s="3">
        <v>0.01</v>
      </c>
      <c r="C31" s="1" t="s">
        <v>43</v>
      </c>
      <c r="D31" s="1">
        <v>7</v>
      </c>
      <c r="E31" s="1" t="b">
        <v>1</v>
      </c>
      <c r="F31" s="1" t="s">
        <v>13</v>
      </c>
      <c r="G31" s="1" t="s">
        <v>28</v>
      </c>
      <c r="H31" s="3">
        <f>Table2[[#This Row],[Conc. in CDM (g/L)]]*Table2[[#This Row],[Amount]]</f>
        <v>7.0000000000000007E-2</v>
      </c>
      <c r="I31" s="3" t="str">
        <f>IF(COUNTIF(G$2:G31,Table2[[#This Row],[Exchange Reaction]])=1,SUMIF(Table2[Exchange Reaction],Table2[[#This Row],[Exchange Reaction]],Table2[Ind. Conc.]),"")</f>
        <v/>
      </c>
      <c r="L31" s="1" t="str">
        <f>IF(Table2[[#This Row],[Exchange Reaction]]="","",""""&amp;Table2[[#This Row],[Exchange Reaction]]&amp;"""")</f>
        <v>"EX_cpd00001_e0"</v>
      </c>
      <c r="N31"/>
    </row>
    <row r="32" spans="1:14" hidden="1" x14ac:dyDescent="0.25">
      <c r="A32" s="3" t="s">
        <v>188</v>
      </c>
      <c r="B32" s="3">
        <v>1E-3</v>
      </c>
      <c r="C32" s="3" t="s">
        <v>203</v>
      </c>
      <c r="D32" s="3">
        <v>1</v>
      </c>
      <c r="E32" s="3" t="b">
        <v>0</v>
      </c>
      <c r="H32" s="3">
        <f>Table2[[#This Row],[Conc. in CDM (g/L)]]*Table2[[#This Row],[Amount]]</f>
        <v>1E-3</v>
      </c>
      <c r="I32" s="3" t="str">
        <f>IF(COUNTIF(G$2:G32,Table2[[#This Row],[Exchange Reaction]])=1,SUMIF(Table2[Exchange Reaction],Table2[[#This Row],[Exchange Reaction]],Table2[Ind. Conc.]),"")</f>
        <v/>
      </c>
      <c r="L32" s="1" t="str">
        <f>IF(Table2[[#This Row],[Exchange Reaction]]="","",""""&amp;Table2[[#This Row],[Exchange Reaction]]&amp;"""")</f>
        <v/>
      </c>
      <c r="N32"/>
    </row>
    <row r="33" spans="1:14" hidden="1" x14ac:dyDescent="0.25">
      <c r="A33" s="3" t="s">
        <v>189</v>
      </c>
      <c r="B33" s="3">
        <v>0.5</v>
      </c>
      <c r="C33" s="1" t="s">
        <v>40</v>
      </c>
      <c r="D33" s="1">
        <v>1</v>
      </c>
      <c r="E33" s="1" t="b">
        <v>1</v>
      </c>
      <c r="F33" s="1" t="s">
        <v>9</v>
      </c>
      <c r="G33" s="1" t="s">
        <v>24</v>
      </c>
      <c r="H33" s="3">
        <f>Table2[[#This Row],[Conc. in CDM (g/L)]]*Table2[[#This Row],[Amount]]</f>
        <v>0.5</v>
      </c>
      <c r="I33" s="3" t="str">
        <f>IF(COUNTIF(G$2:G33,Table2[[#This Row],[Exchange Reaction]])=1,SUMIF(Table2[Exchange Reaction],Table2[[#This Row],[Exchange Reaction]],Table2[Ind. Conc.]),"")</f>
        <v/>
      </c>
      <c r="L33" s="1" t="str">
        <f>IF(Table2[[#This Row],[Exchange Reaction]]="","",""""&amp;Table2[[#This Row],[Exchange Reaction]]&amp;"""")</f>
        <v>"EX_cpd00205_e0"</v>
      </c>
      <c r="N33"/>
    </row>
    <row r="34" spans="1:14" hidden="1" x14ac:dyDescent="0.25">
      <c r="B34" s="3">
        <v>0.5</v>
      </c>
      <c r="C34" s="1" t="s">
        <v>45</v>
      </c>
      <c r="D34" s="1">
        <v>1</v>
      </c>
      <c r="E34" s="1" t="b">
        <v>1</v>
      </c>
      <c r="F34" s="1" t="s">
        <v>15</v>
      </c>
      <c r="G34" s="1" t="s">
        <v>30</v>
      </c>
      <c r="H34" s="3">
        <f>Table2[[#This Row],[Conc. in CDM (g/L)]]*Table2[[#This Row],[Amount]]</f>
        <v>0.5</v>
      </c>
      <c r="I34" s="3" t="str">
        <f>IF(COUNTIF(G$2:G34,Table2[[#This Row],[Exchange Reaction]])=1,SUMIF(Table2[Exchange Reaction],Table2[[#This Row],[Exchange Reaction]],Table2[Ind. Conc.]),"")</f>
        <v/>
      </c>
      <c r="L34" s="1" t="str">
        <f>IF(Table2[[#This Row],[Exchange Reaction]]="","",""""&amp;Table2[[#This Row],[Exchange Reaction]]&amp;"""")</f>
        <v>"EX_cpd00099_e0"</v>
      </c>
      <c r="N34"/>
    </row>
    <row r="35" spans="1:14" x14ac:dyDescent="0.25">
      <c r="A35" s="3" t="s">
        <v>190</v>
      </c>
      <c r="B35" s="3">
        <v>1E-3</v>
      </c>
      <c r="C35" s="3" t="s">
        <v>212</v>
      </c>
      <c r="D35" s="3">
        <v>1</v>
      </c>
      <c r="E35" s="3" t="b">
        <v>1</v>
      </c>
      <c r="F35" s="10" t="s">
        <v>211</v>
      </c>
      <c r="G35" s="10" t="s">
        <v>218</v>
      </c>
      <c r="H35" s="3">
        <f>Table2[[#This Row],[Conc. in CDM (g/L)]]*Table2[[#This Row],[Amount]]</f>
        <v>1E-3</v>
      </c>
      <c r="I35" s="3">
        <f>IF(COUNTIF(G$2:G35,Table2[[#This Row],[Exchange Reaction]])=1,SUMIF(Table2[Exchange Reaction],Table2[[#This Row],[Exchange Reaction]],Table2[Ind. Conc.]),"")</f>
        <v>1E-3</v>
      </c>
      <c r="J35" s="3">
        <f>Table2[[#This Row],[Sum Conc.]]*-10</f>
        <v>-0.01</v>
      </c>
      <c r="K35" s="3">
        <v>1000</v>
      </c>
      <c r="L35" s="1" t="str">
        <f>IF(Table2[[#This Row],[Exchange Reaction]]="","",""""&amp;Table2[[#This Row],[Exchange Reaction]]&amp;"""")</f>
        <v>"EX_cpd00058_e0"</v>
      </c>
      <c r="M35" s="3" t="str">
        <f>"("&amp;Table2[[#This Row],[LB]]&amp;","&amp;Table2[[#This Row],[UB]]&amp;")"</f>
        <v>(-0.01,1000)</v>
      </c>
      <c r="N35"/>
    </row>
    <row r="36" spans="1:14" hidden="1" x14ac:dyDescent="0.25">
      <c r="B36" s="3">
        <v>1E-3</v>
      </c>
      <c r="C36" s="1" t="s">
        <v>201</v>
      </c>
      <c r="D36" s="1">
        <v>1</v>
      </c>
      <c r="E36" s="1" t="b">
        <v>1</v>
      </c>
      <c r="F36" s="1" t="s">
        <v>12</v>
      </c>
      <c r="G36" s="1" t="s">
        <v>27</v>
      </c>
      <c r="H36" s="3">
        <f>Table2[[#This Row],[Conc. in CDM (g/L)]]*Table2[[#This Row],[Amount]]</f>
        <v>1E-3</v>
      </c>
      <c r="I36" s="3" t="str">
        <f>IF(COUNTIF(G$2:G36,Table2[[#This Row],[Exchange Reaction]])=1,SUMIF(Table2[Exchange Reaction],Table2[[#This Row],[Exchange Reaction]],Table2[Ind. Conc.]),"")</f>
        <v/>
      </c>
      <c r="L36" s="1" t="str">
        <f>IF(Table2[[#This Row],[Exchange Reaction]]="","",""""&amp;Table2[[#This Row],[Exchange Reaction]]&amp;"""")</f>
        <v>"EX_cpd00048_e0"</v>
      </c>
      <c r="N36"/>
    </row>
    <row r="37" spans="1:14" hidden="1" x14ac:dyDescent="0.25">
      <c r="B37" s="3">
        <v>1E-3</v>
      </c>
      <c r="C37" s="1" t="s">
        <v>43</v>
      </c>
      <c r="D37" s="1">
        <v>5</v>
      </c>
      <c r="E37" s="1" t="b">
        <v>1</v>
      </c>
      <c r="F37" s="1" t="s">
        <v>13</v>
      </c>
      <c r="G37" s="1" t="s">
        <v>28</v>
      </c>
      <c r="H37" s="3">
        <f>Table2[[#This Row],[Conc. in CDM (g/L)]]*Table2[[#This Row],[Amount]]</f>
        <v>5.0000000000000001E-3</v>
      </c>
      <c r="I37" s="3" t="str">
        <f>IF(COUNTIF(G$2:G37,Table2[[#This Row],[Exchange Reaction]])=1,SUMIF(Table2[Exchange Reaction],Table2[[#This Row],[Exchange Reaction]],Table2[Ind. Conc.]),"")</f>
        <v/>
      </c>
      <c r="L37" s="1" t="str">
        <f>IF(Table2[[#This Row],[Exchange Reaction]]="","",""""&amp;Table2[[#This Row],[Exchange Reaction]]&amp;"""")</f>
        <v>"EX_cpd00001_e0"</v>
      </c>
      <c r="N37"/>
    </row>
    <row r="38" spans="1:14" hidden="1" x14ac:dyDescent="0.25">
      <c r="A38" s="3" t="s">
        <v>191</v>
      </c>
      <c r="B38" s="3">
        <v>5</v>
      </c>
      <c r="C38" s="1" t="s">
        <v>173</v>
      </c>
      <c r="D38" s="1">
        <v>1</v>
      </c>
      <c r="E38" s="1" t="b">
        <v>1</v>
      </c>
      <c r="F38" s="1" t="s">
        <v>17</v>
      </c>
      <c r="G38" s="1" t="s">
        <v>32</v>
      </c>
      <c r="H38" s="3">
        <f>Table2[[#This Row],[Conc. in CDM (g/L)]]*Table2[[#This Row],[Amount]]</f>
        <v>5</v>
      </c>
      <c r="I38" s="3" t="str">
        <f>IF(COUNTIF(G$2:G38,Table2[[#This Row],[Exchange Reaction]])=1,SUMIF(Table2[Exchange Reaction],Table2[[#This Row],[Exchange Reaction]],Table2[Ind. Conc.]),"")</f>
        <v/>
      </c>
      <c r="L38" s="1" t="str">
        <f>IF(Table2[[#This Row],[Exchange Reaction]]="","",""""&amp;Table2[[#This Row],[Exchange Reaction]]&amp;"""")</f>
        <v>"EX_cpd00971_e0"</v>
      </c>
      <c r="N38"/>
    </row>
    <row r="39" spans="1:14" x14ac:dyDescent="0.25">
      <c r="B39" s="3">
        <v>5</v>
      </c>
      <c r="C39" s="1" t="s">
        <v>47</v>
      </c>
      <c r="D39" s="1">
        <v>1</v>
      </c>
      <c r="E39" s="1" t="b">
        <v>1</v>
      </c>
      <c r="F39" s="1" t="s">
        <v>18</v>
      </c>
      <c r="G39" s="1" t="s">
        <v>33</v>
      </c>
      <c r="H39" s="3">
        <f>Table2[[#This Row],[Conc. in CDM (g/L)]]*Table2[[#This Row],[Amount]]</f>
        <v>5</v>
      </c>
      <c r="I39" s="3">
        <f>IF(COUNTIF(G$2:G39,Table2[[#This Row],[Exchange Reaction]])=1,SUMIF(Table2[Exchange Reaction],Table2[[#This Row],[Exchange Reaction]],Table2[Ind. Conc.]),"")</f>
        <v>5</v>
      </c>
      <c r="J39" s="3">
        <f>Table2[[#This Row],[Sum Conc.]]*-10</f>
        <v>-50</v>
      </c>
      <c r="K39" s="3">
        <v>1000</v>
      </c>
      <c r="L39" s="1" t="str">
        <f>IF(Table2[[#This Row],[Exchange Reaction]]="","",""""&amp;Table2[[#This Row],[Exchange Reaction]]&amp;"""")</f>
        <v>"EX_cpd00029_e0"</v>
      </c>
      <c r="M39" s="3" t="str">
        <f>"("&amp;Table2[[#This Row],[LB]]&amp;","&amp;Table2[[#This Row],[UB]]&amp;")"</f>
        <v>(-50,1000)</v>
      </c>
      <c r="N39"/>
    </row>
    <row r="40" spans="1:14" x14ac:dyDescent="0.25">
      <c r="A40" s="3" t="s">
        <v>58</v>
      </c>
      <c r="B40" s="3">
        <v>5.0000000000000001E-3</v>
      </c>
      <c r="C40" s="1" t="s">
        <v>49</v>
      </c>
      <c r="D40" s="1">
        <v>1</v>
      </c>
      <c r="E40" s="1" t="b">
        <v>1</v>
      </c>
      <c r="F40" s="1" t="s">
        <v>21</v>
      </c>
      <c r="G40" s="1" t="s">
        <v>36</v>
      </c>
      <c r="H40" s="3">
        <f>Table2[[#This Row],[Conc. in CDM (g/L)]]*Table2[[#This Row],[Amount]]</f>
        <v>5.0000000000000001E-3</v>
      </c>
      <c r="I40" s="3">
        <f>IF(COUNTIF(G$2:G40,Table2[[#This Row],[Exchange Reaction]])=1,SUMIF(Table2[Exchange Reaction],Table2[[#This Row],[Exchange Reaction]],Table2[Ind. Conc.]),"")</f>
        <v>5.0000000000000001E-3</v>
      </c>
      <c r="J40" s="3">
        <f>Table2[[#This Row],[Sum Conc.]]*-10</f>
        <v>-0.05</v>
      </c>
      <c r="K40" s="3">
        <v>1000</v>
      </c>
      <c r="L40" s="1" t="str">
        <f>IF(Table2[[#This Row],[Exchange Reaction]]="","",""""&amp;Table2[[#This Row],[Exchange Reaction]]&amp;"""")</f>
        <v>"EX_cpd00028_e0"</v>
      </c>
      <c r="M40" s="3" t="str">
        <f>"("&amp;Table2[[#This Row],[LB]]&amp;","&amp;Table2[[#This Row],[UB]]&amp;")"</f>
        <v>(-0.05,1000)</v>
      </c>
      <c r="N40"/>
    </row>
    <row r="41" spans="1:14" x14ac:dyDescent="0.25">
      <c r="A41" s="3" t="s">
        <v>104</v>
      </c>
      <c r="B41" s="3">
        <v>0.2</v>
      </c>
      <c r="C41" s="1" t="s">
        <v>104</v>
      </c>
      <c r="D41" s="1">
        <v>1</v>
      </c>
      <c r="E41" s="1" t="b">
        <v>1</v>
      </c>
      <c r="F41" s="1" t="s">
        <v>84</v>
      </c>
      <c r="G41" s="1" t="s">
        <v>64</v>
      </c>
      <c r="H41" s="3">
        <f>Table2[[#This Row],[Conc. in CDM (g/L)]]*Table2[[#This Row],[Amount]]</f>
        <v>0.2</v>
      </c>
      <c r="I41" s="3">
        <f>IF(COUNTIF(G$2:G41,Table2[[#This Row],[Exchange Reaction]])=1,SUMIF(Table2[Exchange Reaction],Table2[[#This Row],[Exchange Reaction]],Table2[Ind. Conc.]),"")</f>
        <v>0.2</v>
      </c>
      <c r="J41" s="3">
        <f>Table2[[#This Row],[Sum Conc.]]*-10</f>
        <v>-2</v>
      </c>
      <c r="K41" s="3">
        <v>1000</v>
      </c>
      <c r="L41" s="1" t="str">
        <f>IF(Table2[[#This Row],[Exchange Reaction]]="","",""""&amp;Table2[[#This Row],[Exchange Reaction]]&amp;"""")</f>
        <v>"EX_cpd00322_e0"</v>
      </c>
      <c r="M41" s="3" t="str">
        <f>"("&amp;Table2[[#This Row],[LB]]&amp;","&amp;Table2[[#This Row],[UB]]&amp;")"</f>
        <v>(-2,1000)</v>
      </c>
      <c r="N41"/>
    </row>
    <row r="42" spans="1:14" hidden="1" x14ac:dyDescent="0.25">
      <c r="A42" s="3" t="s">
        <v>192</v>
      </c>
      <c r="B42" s="3">
        <v>0.1</v>
      </c>
      <c r="C42" s="1" t="s">
        <v>204</v>
      </c>
      <c r="D42" s="1">
        <v>1</v>
      </c>
      <c r="E42" s="1" t="b">
        <v>0</v>
      </c>
      <c r="H42" s="3">
        <f>Table2[[#This Row],[Conc. in CDM (g/L)]]*Table2[[#This Row],[Amount]]</f>
        <v>0.1</v>
      </c>
      <c r="I42" s="3" t="str">
        <f>IF(COUNTIF(G$2:G42,Table2[[#This Row],[Exchange Reaction]])=1,SUMIF(Table2[Exchange Reaction],Table2[[#This Row],[Exchange Reaction]],Table2[Ind. Conc.]),"")</f>
        <v/>
      </c>
      <c r="L42" s="1" t="str">
        <f>IF(Table2[[#This Row],[Exchange Reaction]]="","",""""&amp;Table2[[#This Row],[Exchange Reaction]]&amp;"""")</f>
        <v/>
      </c>
      <c r="N42"/>
    </row>
    <row r="43" spans="1:14" x14ac:dyDescent="0.25">
      <c r="B43" s="3">
        <v>0.1</v>
      </c>
      <c r="C43" s="1" t="s">
        <v>105</v>
      </c>
      <c r="D43" s="1">
        <v>1</v>
      </c>
      <c r="E43" s="1" t="b">
        <v>1</v>
      </c>
      <c r="F43" s="1" t="s">
        <v>85</v>
      </c>
      <c r="G43" s="1" t="s">
        <v>65</v>
      </c>
      <c r="H43" s="3">
        <f>Table2[[#This Row],[Conc. in CDM (g/L)]]*Table2[[#This Row],[Amount]]</f>
        <v>0.1</v>
      </c>
      <c r="I43" s="3">
        <f>IF(COUNTIF(G$2:G43,Table2[[#This Row],[Exchange Reaction]])=1,SUMIF(Table2[Exchange Reaction],Table2[[#This Row],[Exchange Reaction]],Table2[Ind. Conc.]),"")</f>
        <v>0.1</v>
      </c>
      <c r="J43" s="3">
        <f>Table2[[#This Row],[Sum Conc.]]*-10</f>
        <v>-1</v>
      </c>
      <c r="K43" s="3">
        <v>1000</v>
      </c>
      <c r="L43" s="1" t="str">
        <f>IF(Table2[[#This Row],[Exchange Reaction]]="","",""""&amp;Table2[[#This Row],[Exchange Reaction]]&amp;"""")</f>
        <v>"EX_cpd00060_e0"</v>
      </c>
      <c r="M43" s="3" t="str">
        <f>"("&amp;Table2[[#This Row],[LB]]&amp;","&amp;Table2[[#This Row],[UB]]&amp;")"</f>
        <v>(-1,1000)</v>
      </c>
      <c r="N43"/>
    </row>
    <row r="44" spans="1:14" x14ac:dyDescent="0.25">
      <c r="A44" s="3" t="s">
        <v>106</v>
      </c>
      <c r="B44" s="3">
        <v>0.1</v>
      </c>
      <c r="C44" s="3" t="s">
        <v>106</v>
      </c>
      <c r="D44" s="1">
        <v>1</v>
      </c>
      <c r="E44" s="1" t="b">
        <v>1</v>
      </c>
      <c r="F44" s="1" t="s">
        <v>86</v>
      </c>
      <c r="G44" s="1" t="s">
        <v>66</v>
      </c>
      <c r="H44" s="3">
        <f>Table2[[#This Row],[Conc. in CDM (g/L)]]*Table2[[#This Row],[Amount]]</f>
        <v>0.1</v>
      </c>
      <c r="I44" s="3">
        <f>IF(COUNTIF(G$2:G44,Table2[[#This Row],[Exchange Reaction]])=1,SUMIF(Table2[Exchange Reaction],Table2[[#This Row],[Exchange Reaction]],Table2[Ind. Conc.]),"")</f>
        <v>0.1</v>
      </c>
      <c r="J44" s="3">
        <f>Table2[[#This Row],[Sum Conc.]]*-10</f>
        <v>-1</v>
      </c>
      <c r="K44" s="3">
        <v>1000</v>
      </c>
      <c r="L44" s="1" t="str">
        <f>IF(Table2[[#This Row],[Exchange Reaction]]="","",""""&amp;Table2[[#This Row],[Exchange Reaction]]&amp;"""")</f>
        <v>"EX_cpd00066_e0"</v>
      </c>
      <c r="M44" s="3" t="str">
        <f>"("&amp;Table2[[#This Row],[LB]]&amp;","&amp;Table2[[#This Row],[UB]]&amp;")"</f>
        <v>(-1,1000)</v>
      </c>
      <c r="N44"/>
    </row>
    <row r="45" spans="1:14" x14ac:dyDescent="0.25">
      <c r="A45" s="3" t="s">
        <v>107</v>
      </c>
      <c r="B45" s="3">
        <v>0.25</v>
      </c>
      <c r="C45" s="3" t="s">
        <v>107</v>
      </c>
      <c r="D45" s="1">
        <v>1</v>
      </c>
      <c r="E45" s="1" t="b">
        <v>1</v>
      </c>
      <c r="F45" s="1" t="s">
        <v>87</v>
      </c>
      <c r="G45" s="1" t="s">
        <v>67</v>
      </c>
      <c r="H45" s="3">
        <f>Table2[[#This Row],[Conc. in CDM (g/L)]]*Table2[[#This Row],[Amount]]</f>
        <v>0.25</v>
      </c>
      <c r="I45" s="3">
        <f>IF(COUNTIF(G$2:G45,Table2[[#This Row],[Exchange Reaction]])=1,SUMIF(Table2[Exchange Reaction],Table2[[#This Row],[Exchange Reaction]],Table2[Ind. Conc.]),"")</f>
        <v>0.25</v>
      </c>
      <c r="J45" s="3">
        <f>Table2[[#This Row],[Sum Conc.]]*-10</f>
        <v>-2.5</v>
      </c>
      <c r="K45" s="3">
        <v>1000</v>
      </c>
      <c r="L45" s="1" t="str">
        <f>IF(Table2[[#This Row],[Exchange Reaction]]="","",""""&amp;Table2[[#This Row],[Exchange Reaction]]&amp;"""")</f>
        <v>"EX_cpd00119_e0"</v>
      </c>
      <c r="M45" s="3" t="str">
        <f>"("&amp;Table2[[#This Row],[LB]]&amp;","&amp;Table2[[#This Row],[UB]]&amp;")"</f>
        <v>(-2.5,1000)</v>
      </c>
      <c r="N45"/>
    </row>
    <row r="46" spans="1:14" x14ac:dyDescent="0.25">
      <c r="A46" s="3" t="s">
        <v>108</v>
      </c>
      <c r="B46" s="3">
        <v>0.2</v>
      </c>
      <c r="C46" s="3" t="s">
        <v>108</v>
      </c>
      <c r="D46" s="1">
        <v>1</v>
      </c>
      <c r="E46" s="1" t="b">
        <v>1</v>
      </c>
      <c r="F46" s="1" t="s">
        <v>88</v>
      </c>
      <c r="G46" s="1" t="s">
        <v>68</v>
      </c>
      <c r="H46" s="3">
        <f>Table2[[#This Row],[Conc. in CDM (g/L)]]*Table2[[#This Row],[Amount]]</f>
        <v>0.2</v>
      </c>
      <c r="I46" s="3">
        <f>IF(COUNTIF(G$2:G46,Table2[[#This Row],[Exchange Reaction]])=1,SUMIF(Table2[Exchange Reaction],Table2[[#This Row],[Exchange Reaction]],Table2[Ind. Conc.]),"")</f>
        <v>0.2</v>
      </c>
      <c r="J46" s="3">
        <f>Table2[[#This Row],[Sum Conc.]]*-10</f>
        <v>-2</v>
      </c>
      <c r="K46" s="3">
        <v>1000</v>
      </c>
      <c r="L46" s="1" t="str">
        <f>IF(Table2[[#This Row],[Exchange Reaction]]="","",""""&amp;Table2[[#This Row],[Exchange Reaction]]&amp;"""")</f>
        <v>"EX_cpd00053_e0"</v>
      </c>
      <c r="M46" s="3" t="str">
        <f>"("&amp;Table2[[#This Row],[LB]]&amp;","&amp;Table2[[#This Row],[UB]]&amp;")"</f>
        <v>(-2,1000)</v>
      </c>
      <c r="N46"/>
    </row>
    <row r="47" spans="1:14" x14ac:dyDescent="0.25">
      <c r="A47" s="3" t="s">
        <v>109</v>
      </c>
      <c r="B47" s="3">
        <v>0.2</v>
      </c>
      <c r="C47" s="3" t="s">
        <v>109</v>
      </c>
      <c r="D47" s="1">
        <v>1</v>
      </c>
      <c r="E47" s="1" t="b">
        <v>1</v>
      </c>
      <c r="F47" s="1" t="s">
        <v>89</v>
      </c>
      <c r="G47" s="1" t="s">
        <v>69</v>
      </c>
      <c r="H47" s="3">
        <f>Table2[[#This Row],[Conc. in CDM (g/L)]]*Table2[[#This Row],[Amount]]</f>
        <v>0.2</v>
      </c>
      <c r="I47" s="3">
        <f>IF(COUNTIF(G$2:G47,Table2[[#This Row],[Exchange Reaction]])=1,SUMIF(Table2[Exchange Reaction],Table2[[#This Row],[Exchange Reaction]],Table2[Ind. Conc.]),"")</f>
        <v>0.2</v>
      </c>
      <c r="J47" s="3">
        <f>Table2[[#This Row],[Sum Conc.]]*-10</f>
        <v>-2</v>
      </c>
      <c r="K47" s="3">
        <v>1000</v>
      </c>
      <c r="L47" s="1" t="str">
        <f>IF(Table2[[#This Row],[Exchange Reaction]]="","",""""&amp;Table2[[#This Row],[Exchange Reaction]]&amp;"""")</f>
        <v>"EX_cpd00023_e0"</v>
      </c>
      <c r="M47" s="3" t="str">
        <f>"("&amp;Table2[[#This Row],[LB]]&amp;","&amp;Table2[[#This Row],[UB]]&amp;")"</f>
        <v>(-2,1000)</v>
      </c>
      <c r="N47"/>
    </row>
    <row r="48" spans="1:14" x14ac:dyDescent="0.25">
      <c r="A48" s="3" t="s">
        <v>110</v>
      </c>
      <c r="B48" s="3">
        <v>0.2</v>
      </c>
      <c r="C48" s="3" t="s">
        <v>110</v>
      </c>
      <c r="D48" s="1">
        <v>1</v>
      </c>
      <c r="E48" s="1" t="b">
        <v>1</v>
      </c>
      <c r="F48" s="1" t="s">
        <v>90</v>
      </c>
      <c r="G48" s="1" t="s">
        <v>70</v>
      </c>
      <c r="H48" s="3">
        <f>Table2[[#This Row],[Conc. in CDM (g/L)]]*Table2[[#This Row],[Amount]]</f>
        <v>0.2</v>
      </c>
      <c r="I48" s="3">
        <f>IF(COUNTIF(G$2:G48,Table2[[#This Row],[Exchange Reaction]])=1,SUMIF(Table2[Exchange Reaction],Table2[[#This Row],[Exchange Reaction]],Table2[Ind. Conc.]),"")</f>
        <v>0.2</v>
      </c>
      <c r="J48" s="3">
        <f>Table2[[#This Row],[Sum Conc.]]*-10</f>
        <v>-2</v>
      </c>
      <c r="K48" s="3">
        <v>1000</v>
      </c>
      <c r="L48" s="1" t="str">
        <f>IF(Table2[[#This Row],[Exchange Reaction]]="","",""""&amp;Table2[[#This Row],[Exchange Reaction]]&amp;"""")</f>
        <v>"EX_cpd00132_e0"</v>
      </c>
      <c r="M48" s="3" t="str">
        <f>"("&amp;Table2[[#This Row],[LB]]&amp;","&amp;Table2[[#This Row],[UB]]&amp;")"</f>
        <v>(-2,1000)</v>
      </c>
      <c r="N48"/>
    </row>
    <row r="49" spans="1:14" x14ac:dyDescent="0.25">
      <c r="A49" s="3" t="s">
        <v>111</v>
      </c>
      <c r="B49" s="3">
        <v>0.2</v>
      </c>
      <c r="C49" s="3" t="s">
        <v>111</v>
      </c>
      <c r="D49" s="1">
        <v>1</v>
      </c>
      <c r="E49" s="1" t="b">
        <v>1</v>
      </c>
      <c r="F49" s="1" t="s">
        <v>91</v>
      </c>
      <c r="G49" s="1" t="s">
        <v>71</v>
      </c>
      <c r="H49" s="3">
        <f>Table2[[#This Row],[Conc. in CDM (g/L)]]*Table2[[#This Row],[Amount]]</f>
        <v>0.2</v>
      </c>
      <c r="I49" s="3">
        <f>IF(COUNTIF(G$2:G49,Table2[[#This Row],[Exchange Reaction]])=1,SUMIF(Table2[Exchange Reaction],Table2[[#This Row],[Exchange Reaction]],Table2[Ind. Conc.]),"")</f>
        <v>0.2</v>
      </c>
      <c r="J49" s="3">
        <f>Table2[[#This Row],[Sum Conc.]]*-10</f>
        <v>-2</v>
      </c>
      <c r="K49" s="3">
        <v>1000</v>
      </c>
      <c r="L49" s="1" t="str">
        <f>IF(Table2[[#This Row],[Exchange Reaction]]="","",""""&amp;Table2[[#This Row],[Exchange Reaction]]&amp;"""")</f>
        <v>"EX_cpd00041_e0"</v>
      </c>
      <c r="M49" s="3" t="str">
        <f>"("&amp;Table2[[#This Row],[LB]]&amp;","&amp;Table2[[#This Row],[UB]]&amp;")"</f>
        <v>(-2,1000)</v>
      </c>
      <c r="N49"/>
    </row>
    <row r="50" spans="1:14" x14ac:dyDescent="0.25">
      <c r="A50" s="3" t="s">
        <v>112</v>
      </c>
      <c r="B50" s="3">
        <v>0.1</v>
      </c>
      <c r="C50" s="3" t="s">
        <v>112</v>
      </c>
      <c r="D50" s="1">
        <v>1</v>
      </c>
      <c r="E50" s="1" t="b">
        <v>1</v>
      </c>
      <c r="F50" s="1" t="s">
        <v>92</v>
      </c>
      <c r="G50" s="1" t="s">
        <v>72</v>
      </c>
      <c r="H50" s="3">
        <f>Table2[[#This Row],[Conc. in CDM (g/L)]]*Table2[[#This Row],[Amount]]</f>
        <v>0.1</v>
      </c>
      <c r="I50" s="3">
        <f>IF(COUNTIF(G$2:G50,Table2[[#This Row],[Exchange Reaction]])=1,SUMIF(Table2[Exchange Reaction],Table2[[#This Row],[Exchange Reaction]],Table2[Ind. Conc.]),"")</f>
        <v>0.1</v>
      </c>
      <c r="J50" s="3">
        <f>Table2[[#This Row],[Sum Conc.]]*-10</f>
        <v>-1</v>
      </c>
      <c r="K50" s="3">
        <v>1000</v>
      </c>
      <c r="L50" s="1" t="str">
        <f>IF(Table2[[#This Row],[Exchange Reaction]]="","",""""&amp;Table2[[#This Row],[Exchange Reaction]]&amp;"""")</f>
        <v>"EX_cpd00069_e0"</v>
      </c>
      <c r="M50" s="3" t="str">
        <f>"("&amp;Table2[[#This Row],[LB]]&amp;","&amp;Table2[[#This Row],[UB]]&amp;")"</f>
        <v>(-1,1000)</v>
      </c>
      <c r="N50"/>
    </row>
    <row r="51" spans="1:14" x14ac:dyDescent="0.25">
      <c r="A51" s="3" t="s">
        <v>113</v>
      </c>
      <c r="B51" s="3">
        <v>0.1</v>
      </c>
      <c r="C51" s="3" t="s">
        <v>113</v>
      </c>
      <c r="D51" s="1">
        <v>1</v>
      </c>
      <c r="E51" s="1" t="b">
        <v>1</v>
      </c>
      <c r="F51" s="1" t="s">
        <v>93</v>
      </c>
      <c r="G51" s="1" t="s">
        <v>73</v>
      </c>
      <c r="H51" s="3">
        <f>Table2[[#This Row],[Conc. in CDM (g/L)]]*Table2[[#This Row],[Amount]]</f>
        <v>0.1</v>
      </c>
      <c r="I51" s="3">
        <f>IF(COUNTIF(G$2:G51,Table2[[#This Row],[Exchange Reaction]])=1,SUMIF(Table2[Exchange Reaction],Table2[[#This Row],[Exchange Reaction]],Table2[Ind. Conc.]),"")</f>
        <v>0.1</v>
      </c>
      <c r="J51" s="3">
        <f>Table2[[#This Row],[Sum Conc.]]*-10</f>
        <v>-1</v>
      </c>
      <c r="K51" s="3">
        <v>1000</v>
      </c>
      <c r="L51" s="1" t="str">
        <f>IF(Table2[[#This Row],[Exchange Reaction]]="","",""""&amp;Table2[[#This Row],[Exchange Reaction]]&amp;"""")</f>
        <v>"EX_cpd00065_e0"</v>
      </c>
      <c r="M51" s="3" t="str">
        <f>"("&amp;Table2[[#This Row],[LB]]&amp;","&amp;Table2[[#This Row],[UB]]&amp;")"</f>
        <v>(-1,1000)</v>
      </c>
      <c r="N51"/>
    </row>
    <row r="52" spans="1:14" x14ac:dyDescent="0.25">
      <c r="A52" s="3" t="s">
        <v>114</v>
      </c>
      <c r="B52" s="3">
        <v>0.1</v>
      </c>
      <c r="C52" s="3" t="s">
        <v>114</v>
      </c>
      <c r="D52" s="1">
        <v>1</v>
      </c>
      <c r="E52" s="1" t="b">
        <v>1</v>
      </c>
      <c r="F52" s="1" t="s">
        <v>94</v>
      </c>
      <c r="G52" s="1" t="s">
        <v>74</v>
      </c>
      <c r="H52" s="3">
        <f>Table2[[#This Row],[Conc. in CDM (g/L)]]*Table2[[#This Row],[Amount]]</f>
        <v>0.1</v>
      </c>
      <c r="I52" s="3">
        <f>IF(COUNTIF(G$2:G52,Table2[[#This Row],[Exchange Reaction]])=1,SUMIF(Table2[Exchange Reaction],Table2[[#This Row],[Exchange Reaction]],Table2[Ind. Conc.]),"")</f>
        <v>0.1</v>
      </c>
      <c r="J52" s="3">
        <f>Table2[[#This Row],[Sum Conc.]]*-10</f>
        <v>-1</v>
      </c>
      <c r="K52" s="3">
        <v>1000</v>
      </c>
      <c r="L52" s="1" t="str">
        <f>IF(Table2[[#This Row],[Exchange Reaction]]="","",""""&amp;Table2[[#This Row],[Exchange Reaction]]&amp;"""")</f>
        <v>"EX_cpd00035_e0"</v>
      </c>
      <c r="M52" s="3" t="str">
        <f>"("&amp;Table2[[#This Row],[LB]]&amp;","&amp;Table2[[#This Row],[UB]]&amp;")"</f>
        <v>(-1,1000)</v>
      </c>
      <c r="N52"/>
    </row>
    <row r="53" spans="1:14" x14ac:dyDescent="0.25">
      <c r="A53" s="3" t="s">
        <v>115</v>
      </c>
      <c r="B53" s="3">
        <v>0.1</v>
      </c>
      <c r="C53" s="3" t="s">
        <v>115</v>
      </c>
      <c r="D53" s="1">
        <v>1</v>
      </c>
      <c r="E53" s="1" t="b">
        <v>1</v>
      </c>
      <c r="F53" s="1" t="s">
        <v>95</v>
      </c>
      <c r="G53" s="1" t="s">
        <v>75</v>
      </c>
      <c r="H53" s="3">
        <f>Table2[[#This Row],[Conc. in CDM (g/L)]]*Table2[[#This Row],[Amount]]</f>
        <v>0.1</v>
      </c>
      <c r="I53" s="3">
        <f>IF(COUNTIF(G$2:G53,Table2[[#This Row],[Exchange Reaction]])=1,SUMIF(Table2[Exchange Reaction],Table2[[#This Row],[Exchange Reaction]],Table2[Ind. Conc.]),"")</f>
        <v>0.1</v>
      </c>
      <c r="J53" s="3">
        <f>Table2[[#This Row],[Sum Conc.]]*-10</f>
        <v>-1</v>
      </c>
      <c r="K53" s="3">
        <v>1000</v>
      </c>
      <c r="L53" s="1" t="str">
        <f>IF(Table2[[#This Row],[Exchange Reaction]]="","",""""&amp;Table2[[#This Row],[Exchange Reaction]]&amp;"""")</f>
        <v>"EX_cpd00156_e0"</v>
      </c>
      <c r="M53" s="3" t="str">
        <f>"("&amp;Table2[[#This Row],[LB]]&amp;","&amp;Table2[[#This Row],[UB]]&amp;")"</f>
        <v>(-1,1000)</v>
      </c>
      <c r="N53"/>
    </row>
    <row r="54" spans="1:14" x14ac:dyDescent="0.25">
      <c r="A54" s="3" t="s">
        <v>116</v>
      </c>
      <c r="B54" s="3">
        <v>0.1</v>
      </c>
      <c r="C54" s="3" t="s">
        <v>116</v>
      </c>
      <c r="D54" s="1">
        <v>1</v>
      </c>
      <c r="E54" s="1" t="b">
        <v>1</v>
      </c>
      <c r="F54" s="1" t="s">
        <v>96</v>
      </c>
      <c r="G54" s="1" t="s">
        <v>76</v>
      </c>
      <c r="H54" s="3">
        <f>Table2[[#This Row],[Conc. in CDM (g/L)]]*Table2[[#This Row],[Amount]]</f>
        <v>0.1</v>
      </c>
      <c r="I54" s="3">
        <f>IF(COUNTIF(G$2:G54,Table2[[#This Row],[Exchange Reaction]])=1,SUMIF(Table2[Exchange Reaction],Table2[[#This Row],[Exchange Reaction]],Table2[Ind. Conc.]),"")</f>
        <v>0.1</v>
      </c>
      <c r="J54" s="3">
        <f>Table2[[#This Row],[Sum Conc.]]*-10</f>
        <v>-1</v>
      </c>
      <c r="K54" s="3">
        <v>1000</v>
      </c>
      <c r="L54" s="1" t="str">
        <f>IF(Table2[[#This Row],[Exchange Reaction]]="","",""""&amp;Table2[[#This Row],[Exchange Reaction]]&amp;"""")</f>
        <v>"EX_cpd00051_e0"</v>
      </c>
      <c r="M54" s="3" t="str">
        <f>"("&amp;Table2[[#This Row],[LB]]&amp;","&amp;Table2[[#This Row],[UB]]&amp;")"</f>
        <v>(-1,1000)</v>
      </c>
      <c r="N54"/>
    </row>
    <row r="55" spans="1:14" x14ac:dyDescent="0.25">
      <c r="A55" s="3" t="s">
        <v>117</v>
      </c>
      <c r="B55" s="3">
        <v>0.1</v>
      </c>
      <c r="C55" s="3" t="s">
        <v>117</v>
      </c>
      <c r="D55" s="1">
        <v>1</v>
      </c>
      <c r="E55" s="1" t="b">
        <v>1</v>
      </c>
      <c r="F55" s="1" t="s">
        <v>97</v>
      </c>
      <c r="G55" s="1" t="s">
        <v>77</v>
      </c>
      <c r="H55" s="3">
        <f>Table2[[#This Row],[Conc. in CDM (g/L)]]*Table2[[#This Row],[Amount]]</f>
        <v>0.1</v>
      </c>
      <c r="I55" s="3">
        <f>IF(COUNTIF(G$2:G55,Table2[[#This Row],[Exchange Reaction]])=1,SUMIF(Table2[Exchange Reaction],Table2[[#This Row],[Exchange Reaction]],Table2[Ind. Conc.]),"")</f>
        <v>0.1</v>
      </c>
      <c r="J55" s="3">
        <f>Table2[[#This Row],[Sum Conc.]]*-10</f>
        <v>-1</v>
      </c>
      <c r="K55" s="3">
        <v>1000</v>
      </c>
      <c r="L55" s="1" t="str">
        <f>IF(Table2[[#This Row],[Exchange Reaction]]="","",""""&amp;Table2[[#This Row],[Exchange Reaction]]&amp;"""")</f>
        <v>"EX_cpd00129_e0"</v>
      </c>
      <c r="M55" s="3" t="str">
        <f>"("&amp;Table2[[#This Row],[LB]]&amp;","&amp;Table2[[#This Row],[UB]]&amp;")"</f>
        <v>(-1,1000)</v>
      </c>
      <c r="N55"/>
    </row>
    <row r="56" spans="1:14" x14ac:dyDescent="0.25">
      <c r="A56" s="3" t="s">
        <v>118</v>
      </c>
      <c r="B56" s="3">
        <v>0.1</v>
      </c>
      <c r="C56" s="3" t="s">
        <v>118</v>
      </c>
      <c r="D56" s="1">
        <v>1</v>
      </c>
      <c r="E56" s="1" t="b">
        <v>1</v>
      </c>
      <c r="F56" s="1" t="s">
        <v>98</v>
      </c>
      <c r="G56" s="1" t="s">
        <v>78</v>
      </c>
      <c r="H56" s="3">
        <f>Table2[[#This Row],[Conc. in CDM (g/L)]]*Table2[[#This Row],[Amount]]</f>
        <v>0.1</v>
      </c>
      <c r="I56" s="3">
        <f>IF(COUNTIF(G$2:G56,Table2[[#This Row],[Exchange Reaction]])=1,SUMIF(Table2[Exchange Reaction],Table2[[#This Row],[Exchange Reaction]],Table2[Ind. Conc.]),"")</f>
        <v>0.1</v>
      </c>
      <c r="J56" s="3">
        <f>Table2[[#This Row],[Sum Conc.]]*-10</f>
        <v>-1</v>
      </c>
      <c r="K56" s="3">
        <v>1000</v>
      </c>
      <c r="L56" s="1" t="str">
        <f>IF(Table2[[#This Row],[Exchange Reaction]]="","",""""&amp;Table2[[#This Row],[Exchange Reaction]]&amp;"""")</f>
        <v>"EX_cpd00033_e0"</v>
      </c>
      <c r="M56" s="3" t="str">
        <f>"("&amp;Table2[[#This Row],[LB]]&amp;","&amp;Table2[[#This Row],[UB]]&amp;")"</f>
        <v>(-1,1000)</v>
      </c>
      <c r="N56"/>
    </row>
    <row r="57" spans="1:14" x14ac:dyDescent="0.25">
      <c r="A57" s="3" t="s">
        <v>119</v>
      </c>
      <c r="B57" s="3">
        <v>0.1</v>
      </c>
      <c r="C57" s="3" t="s">
        <v>119</v>
      </c>
      <c r="D57" s="1">
        <v>1</v>
      </c>
      <c r="E57" s="1" t="b">
        <v>1</v>
      </c>
      <c r="F57" s="1" t="s">
        <v>99</v>
      </c>
      <c r="G57" s="1" t="s">
        <v>79</v>
      </c>
      <c r="H57" s="3">
        <f>Table2[[#This Row],[Conc. in CDM (g/L)]]*Table2[[#This Row],[Amount]]</f>
        <v>0.1</v>
      </c>
      <c r="I57" s="3">
        <f>IF(COUNTIF(G$2:G57,Table2[[#This Row],[Exchange Reaction]])=1,SUMIF(Table2[Exchange Reaction],Table2[[#This Row],[Exchange Reaction]],Table2[Ind. Conc.]),"")</f>
        <v>0.1</v>
      </c>
      <c r="J57" s="3">
        <f>Table2[[#This Row],[Sum Conc.]]*-10</f>
        <v>-1</v>
      </c>
      <c r="K57" s="3">
        <v>1000</v>
      </c>
      <c r="L57" s="1" t="str">
        <f>IF(Table2[[#This Row],[Exchange Reaction]]="","",""""&amp;Table2[[#This Row],[Exchange Reaction]]&amp;"""")</f>
        <v>"EX_cpd00039_e0"</v>
      </c>
      <c r="M57" s="3" t="str">
        <f>"("&amp;Table2[[#This Row],[LB]]&amp;","&amp;Table2[[#This Row],[UB]]&amp;")"</f>
        <v>(-1,1000)</v>
      </c>
      <c r="N57"/>
    </row>
    <row r="58" spans="1:14" x14ac:dyDescent="0.25">
      <c r="A58" s="3" t="s">
        <v>120</v>
      </c>
      <c r="B58" s="3">
        <v>0.1</v>
      </c>
      <c r="C58" s="3" t="s">
        <v>120</v>
      </c>
      <c r="D58" s="1">
        <v>1</v>
      </c>
      <c r="E58" s="1" t="b">
        <v>1</v>
      </c>
      <c r="F58" s="1" t="s">
        <v>100</v>
      </c>
      <c r="G58" s="1" t="s">
        <v>80</v>
      </c>
      <c r="H58" s="3">
        <f>Table2[[#This Row],[Conc. in CDM (g/L)]]*Table2[[#This Row],[Amount]]</f>
        <v>0.1</v>
      </c>
      <c r="I58" s="3">
        <f>IF(COUNTIF(G$2:G58,Table2[[#This Row],[Exchange Reaction]])=1,SUMIF(Table2[Exchange Reaction],Table2[[#This Row],[Exchange Reaction]],Table2[Ind. Conc.]),"")</f>
        <v>0.1</v>
      </c>
      <c r="J58" s="3">
        <f>Table2[[#This Row],[Sum Conc.]]*-10</f>
        <v>-1</v>
      </c>
      <c r="K58" s="3">
        <v>1000</v>
      </c>
      <c r="L58" s="1" t="str">
        <f>IF(Table2[[#This Row],[Exchange Reaction]]="","",""""&amp;Table2[[#This Row],[Exchange Reaction]]&amp;"""")</f>
        <v>"EX_cpd00161_e0"</v>
      </c>
      <c r="M58" s="3" t="str">
        <f>"("&amp;Table2[[#This Row],[LB]]&amp;","&amp;Table2[[#This Row],[UB]]&amp;")"</f>
        <v>(-1,1000)</v>
      </c>
      <c r="N58"/>
    </row>
    <row r="59" spans="1:14" x14ac:dyDescent="0.25">
      <c r="A59" s="3" t="s">
        <v>121</v>
      </c>
      <c r="B59" s="3">
        <v>0.1</v>
      </c>
      <c r="C59" s="3" t="s">
        <v>121</v>
      </c>
      <c r="D59" s="1">
        <v>1</v>
      </c>
      <c r="E59" s="1" t="b">
        <v>1</v>
      </c>
      <c r="F59" s="1" t="s">
        <v>101</v>
      </c>
      <c r="G59" s="1" t="s">
        <v>81</v>
      </c>
      <c r="H59" s="3">
        <f>Table2[[#This Row],[Conc. in CDM (g/L)]]*Table2[[#This Row],[Amount]]</f>
        <v>0.1</v>
      </c>
      <c r="I59" s="3">
        <f>IF(COUNTIF(G$2:G59,Table2[[#This Row],[Exchange Reaction]])=1,SUMIF(Table2[Exchange Reaction],Table2[[#This Row],[Exchange Reaction]],Table2[Ind. Conc.]),"")</f>
        <v>0.1</v>
      </c>
      <c r="J59" s="3">
        <f>Table2[[#This Row],[Sum Conc.]]*-10</f>
        <v>-1</v>
      </c>
      <c r="K59" s="3">
        <v>1000</v>
      </c>
      <c r="L59" s="1" t="str">
        <f>IF(Table2[[#This Row],[Exchange Reaction]]="","",""""&amp;Table2[[#This Row],[Exchange Reaction]]&amp;"""")</f>
        <v>"EX_cpd00107_e0"</v>
      </c>
      <c r="M59" s="3" t="str">
        <f>"("&amp;Table2[[#This Row],[LB]]&amp;","&amp;Table2[[#This Row],[UB]]&amp;")"</f>
        <v>(-1,1000)</v>
      </c>
      <c r="N59"/>
    </row>
    <row r="60" spans="1:14" x14ac:dyDescent="0.25">
      <c r="A60" s="3" t="s">
        <v>122</v>
      </c>
      <c r="B60" s="3">
        <v>0.1</v>
      </c>
      <c r="C60" s="3" t="s">
        <v>122</v>
      </c>
      <c r="D60" s="1">
        <v>1</v>
      </c>
      <c r="E60" s="1" t="b">
        <v>1</v>
      </c>
      <c r="F60" s="1" t="s">
        <v>102</v>
      </c>
      <c r="G60" s="1" t="s">
        <v>82</v>
      </c>
      <c r="H60" s="3">
        <f>Table2[[#This Row],[Conc. in CDM (g/L)]]*Table2[[#This Row],[Amount]]</f>
        <v>0.1</v>
      </c>
      <c r="I60" s="3">
        <f>IF(COUNTIF(G$2:G60,Table2[[#This Row],[Exchange Reaction]])=1,SUMIF(Table2[Exchange Reaction],Table2[[#This Row],[Exchange Reaction]],Table2[Ind. Conc.]),"")</f>
        <v>0.1</v>
      </c>
      <c r="J60" s="3">
        <f>Table2[[#This Row],[Sum Conc.]]*-10</f>
        <v>-1</v>
      </c>
      <c r="K60" s="3">
        <v>1000</v>
      </c>
      <c r="L60" s="1" t="str">
        <f>IF(Table2[[#This Row],[Exchange Reaction]]="","",""""&amp;Table2[[#This Row],[Exchange Reaction]]&amp;"""")</f>
        <v>"EX_cpd00054_e0"</v>
      </c>
      <c r="M60" s="3" t="str">
        <f>"("&amp;Table2[[#This Row],[LB]]&amp;","&amp;Table2[[#This Row],[UB]]&amp;")"</f>
        <v>(-1,1000)</v>
      </c>
      <c r="N60"/>
    </row>
    <row r="61" spans="1:14" x14ac:dyDescent="0.25">
      <c r="A61" s="3" t="s">
        <v>123</v>
      </c>
      <c r="B61" s="3">
        <v>0.2</v>
      </c>
      <c r="C61" s="3" t="s">
        <v>123</v>
      </c>
      <c r="D61" s="1">
        <v>1</v>
      </c>
      <c r="E61" s="1" t="b">
        <v>1</v>
      </c>
      <c r="F61" s="1" t="s">
        <v>103</v>
      </c>
      <c r="G61" s="1" t="s">
        <v>83</v>
      </c>
      <c r="H61" s="3">
        <f>Table2[[#This Row],[Conc. in CDM (g/L)]]*Table2[[#This Row],[Amount]]</f>
        <v>0.2</v>
      </c>
      <c r="I61" s="3">
        <f>IF(COUNTIF(G$2:G61,Table2[[#This Row],[Exchange Reaction]])=1,SUMIF(Table2[Exchange Reaction],Table2[[#This Row],[Exchange Reaction]],Table2[Ind. Conc.]),"")</f>
        <v>0.2</v>
      </c>
      <c r="J61" s="3">
        <f>Table2[[#This Row],[Sum Conc.]]*-10</f>
        <v>-2</v>
      </c>
      <c r="K61" s="3">
        <v>1000</v>
      </c>
      <c r="L61" s="1" t="str">
        <f>IF(Table2[[#This Row],[Exchange Reaction]]="","",""""&amp;Table2[[#This Row],[Exchange Reaction]]&amp;"""")</f>
        <v>"EX_cpd00084_e0"</v>
      </c>
      <c r="M61" s="3" t="str">
        <f>"("&amp;Table2[[#This Row],[LB]]&amp;","&amp;Table2[[#This Row],[UB]]&amp;")"</f>
        <v>(-2,1000)</v>
      </c>
      <c r="N61"/>
    </row>
    <row r="62" spans="1:14" x14ac:dyDescent="0.25">
      <c r="A62" s="3" t="s">
        <v>135</v>
      </c>
      <c r="B62" s="3">
        <v>0.01</v>
      </c>
      <c r="C62" s="3" t="s">
        <v>135</v>
      </c>
      <c r="D62" s="1">
        <v>1</v>
      </c>
      <c r="E62" s="1" t="b">
        <v>1</v>
      </c>
      <c r="F62" s="1" t="s">
        <v>130</v>
      </c>
      <c r="G62" s="1" t="s">
        <v>125</v>
      </c>
      <c r="H62" s="3">
        <f>Table2[[#This Row],[Conc. in CDM (g/L)]]*Table2[[#This Row],[Amount]]</f>
        <v>0.01</v>
      </c>
      <c r="I62" s="3">
        <f>IF(COUNTIF(G$2:G62,Table2[[#This Row],[Exchange Reaction]])=1,SUMIF(Table2[Exchange Reaction],Table2[[#This Row],[Exchange Reaction]],Table2[Ind. Conc.]),"")</f>
        <v>0.01</v>
      </c>
      <c r="J62" s="3">
        <f>Table2[[#This Row],[Sum Conc.]]*-10</f>
        <v>-0.1</v>
      </c>
      <c r="K62" s="3">
        <v>1000</v>
      </c>
      <c r="L62" s="1" t="str">
        <f>IF(Table2[[#This Row],[Exchange Reaction]]="","",""""&amp;Table2[[#This Row],[Exchange Reaction]]&amp;"""")</f>
        <v>"EX_cpd00311_e0"</v>
      </c>
      <c r="M62" s="3" t="str">
        <f>"("&amp;Table2[[#This Row],[LB]]&amp;","&amp;Table2[[#This Row],[UB]]&amp;")"</f>
        <v>(-0.1,1000)</v>
      </c>
      <c r="N62"/>
    </row>
    <row r="63" spans="1:14" x14ac:dyDescent="0.25">
      <c r="A63" s="3" t="s">
        <v>136</v>
      </c>
      <c r="B63" s="3">
        <v>0.01</v>
      </c>
      <c r="C63" s="3" t="s">
        <v>136</v>
      </c>
      <c r="D63" s="1">
        <v>1</v>
      </c>
      <c r="E63" s="1" t="b">
        <v>1</v>
      </c>
      <c r="F63" s="1" t="s">
        <v>131</v>
      </c>
      <c r="G63" s="1" t="s">
        <v>126</v>
      </c>
      <c r="H63" s="3">
        <f>Table2[[#This Row],[Conc. in CDM (g/L)]]*Table2[[#This Row],[Amount]]</f>
        <v>0.01</v>
      </c>
      <c r="I63" s="3">
        <f>IF(COUNTIF(G$2:G63,Table2[[#This Row],[Exchange Reaction]])=1,SUMIF(Table2[Exchange Reaction],Table2[[#This Row],[Exchange Reaction]],Table2[Ind. Conc.]),"")</f>
        <v>0.01</v>
      </c>
      <c r="J63" s="3">
        <f>Table2[[#This Row],[Sum Conc.]]*-10</f>
        <v>-0.1</v>
      </c>
      <c r="K63" s="3">
        <v>1000</v>
      </c>
      <c r="L63" s="1" t="str">
        <f>IF(Table2[[#This Row],[Exchange Reaction]]="","",""""&amp;Table2[[#This Row],[Exchange Reaction]]&amp;"""")</f>
        <v>"EX_cpd00182_e0"</v>
      </c>
      <c r="M63" s="3" t="str">
        <f>"("&amp;Table2[[#This Row],[LB]]&amp;","&amp;Table2[[#This Row],[UB]]&amp;")"</f>
        <v>(-0.1,1000)</v>
      </c>
      <c r="N63"/>
    </row>
    <row r="64" spans="1:14" x14ac:dyDescent="0.25">
      <c r="A64" s="3" t="s">
        <v>137</v>
      </c>
      <c r="B64" s="3">
        <v>0.01</v>
      </c>
      <c r="C64" s="3" t="s">
        <v>137</v>
      </c>
      <c r="D64" s="1">
        <v>1</v>
      </c>
      <c r="E64" s="1" t="b">
        <v>1</v>
      </c>
      <c r="F64" s="1" t="s">
        <v>132</v>
      </c>
      <c r="G64" s="1" t="s">
        <v>127</v>
      </c>
      <c r="H64" s="3">
        <f>Table2[[#This Row],[Conc. in CDM (g/L)]]*Table2[[#This Row],[Amount]]</f>
        <v>0.01</v>
      </c>
      <c r="I64" s="3">
        <f>IF(COUNTIF(G$2:G64,Table2[[#This Row],[Exchange Reaction]])=1,SUMIF(Table2[Exchange Reaction],Table2[[#This Row],[Exchange Reaction]],Table2[Ind. Conc.]),"")</f>
        <v>0.01</v>
      </c>
      <c r="J64" s="3">
        <f>Table2[[#This Row],[Sum Conc.]]*-10</f>
        <v>-0.1</v>
      </c>
      <c r="K64" s="3">
        <v>1000</v>
      </c>
      <c r="L64" s="1" t="str">
        <f>IF(Table2[[#This Row],[Exchange Reaction]]="","",""""&amp;Table2[[#This Row],[Exchange Reaction]]&amp;"""")</f>
        <v>"EX_cpd01217_e0"</v>
      </c>
      <c r="M64" s="3" t="str">
        <f>"("&amp;Table2[[#This Row],[LB]]&amp;","&amp;Table2[[#This Row],[UB]]&amp;")"</f>
        <v>(-0.1,1000)</v>
      </c>
      <c r="N64"/>
    </row>
    <row r="65" spans="1:14" x14ac:dyDescent="0.25">
      <c r="A65" s="3" t="s">
        <v>138</v>
      </c>
      <c r="B65" s="3">
        <v>0.01</v>
      </c>
      <c r="C65" s="3" t="s">
        <v>138</v>
      </c>
      <c r="D65" s="1">
        <v>1</v>
      </c>
      <c r="E65" s="1" t="b">
        <v>1</v>
      </c>
      <c r="F65" s="1" t="s">
        <v>133</v>
      </c>
      <c r="G65" s="1" t="s">
        <v>128</v>
      </c>
      <c r="H65" s="3">
        <f>Table2[[#This Row],[Conc. in CDM (g/L)]]*Table2[[#This Row],[Amount]]</f>
        <v>0.01</v>
      </c>
      <c r="I65" s="3">
        <f>IF(COUNTIF(G$2:G65,Table2[[#This Row],[Exchange Reaction]])=1,SUMIF(Table2[Exchange Reaction],Table2[[#This Row],[Exchange Reaction]],Table2[Ind. Conc.]),"")</f>
        <v>0.01</v>
      </c>
      <c r="J65" s="3">
        <f>Table2[[#This Row],[Sum Conc.]]*-10</f>
        <v>-0.1</v>
      </c>
      <c r="K65" s="3">
        <v>1000</v>
      </c>
      <c r="L65" s="1" t="str">
        <f>IF(Table2[[#This Row],[Exchange Reaction]]="","",""""&amp;Table2[[#This Row],[Exchange Reaction]]&amp;"""")</f>
        <v>"EX_cpd00184_e0"</v>
      </c>
      <c r="M65" s="3" t="str">
        <f>"("&amp;Table2[[#This Row],[LB]]&amp;","&amp;Table2[[#This Row],[UB]]&amp;")"</f>
        <v>(-0.1,1000)</v>
      </c>
      <c r="N65"/>
    </row>
    <row r="66" spans="1:14" x14ac:dyDescent="0.25">
      <c r="A66" s="3" t="s">
        <v>139</v>
      </c>
      <c r="B66" s="3">
        <v>0.01</v>
      </c>
      <c r="C66" s="3" t="s">
        <v>139</v>
      </c>
      <c r="D66" s="1">
        <v>1</v>
      </c>
      <c r="E66" s="1" t="b">
        <v>1</v>
      </c>
      <c r="F66" s="1" t="s">
        <v>134</v>
      </c>
      <c r="G66" s="1" t="s">
        <v>129</v>
      </c>
      <c r="H66" s="3">
        <f>Table2[[#This Row],[Conc. in CDM (g/L)]]*Table2[[#This Row],[Amount]]</f>
        <v>0.01</v>
      </c>
      <c r="I66" s="3">
        <f>IF(COUNTIF(G$2:G66,Table2[[#This Row],[Exchange Reaction]])=1,SUMIF(Table2[Exchange Reaction],Table2[[#This Row],[Exchange Reaction]],Table2[Ind. Conc.]),"")</f>
        <v>0.01</v>
      </c>
      <c r="J66" s="3">
        <f>Table2[[#This Row],[Sum Conc.]]*-10</f>
        <v>-0.1</v>
      </c>
      <c r="K66" s="3">
        <v>1000</v>
      </c>
      <c r="L66" s="1" t="str">
        <f>IF(Table2[[#This Row],[Exchange Reaction]]="","",""""&amp;Table2[[#This Row],[Exchange Reaction]]&amp;"""")</f>
        <v>"EX_cpd00092_e0"</v>
      </c>
      <c r="M66" s="3" t="str">
        <f>"("&amp;Table2[[#This Row],[LB]]&amp;","&amp;Table2[[#This Row],[UB]]&amp;")"</f>
        <v>(-0.1,1000)</v>
      </c>
      <c r="N66"/>
    </row>
    <row r="67" spans="1:14" x14ac:dyDescent="0.25">
      <c r="A67" s="3" t="s">
        <v>145</v>
      </c>
      <c r="B67" s="3">
        <v>1E-3</v>
      </c>
      <c r="C67" s="1" t="s">
        <v>147</v>
      </c>
      <c r="D67" s="1">
        <v>1</v>
      </c>
      <c r="E67" s="1" t="b">
        <v>1</v>
      </c>
      <c r="F67" s="1" t="s">
        <v>143</v>
      </c>
      <c r="G67" s="1" t="s">
        <v>141</v>
      </c>
      <c r="H67" s="3">
        <f>Table2[[#This Row],[Conc. in CDM (g/L)]]*Table2[[#This Row],[Amount]]</f>
        <v>1E-3</v>
      </c>
      <c r="I67" s="3">
        <f>IF(COUNTIF(G$2:G67,Table2[[#This Row],[Exchange Reaction]])=1,SUMIF(Table2[Exchange Reaction],Table2[[#This Row],[Exchange Reaction]],Table2[Ind. Conc.]),"")</f>
        <v>1E-3</v>
      </c>
      <c r="J67" s="3">
        <f>Table2[[#This Row],[Sum Conc.]]*-10</f>
        <v>-0.01</v>
      </c>
      <c r="K67" s="3">
        <v>1000</v>
      </c>
      <c r="L67" s="1" t="str">
        <f>IF(Table2[[#This Row],[Exchange Reaction]]="","",""""&amp;Table2[[#This Row],[Exchange Reaction]]&amp;"""")</f>
        <v>"EX_cpd00218_e0"</v>
      </c>
      <c r="M67" s="3" t="str">
        <f>"("&amp;Table2[[#This Row],[LB]]&amp;","&amp;Table2[[#This Row],[UB]]&amp;")"</f>
        <v>(-0.01,1000)</v>
      </c>
      <c r="N67"/>
    </row>
    <row r="68" spans="1:14" x14ac:dyDescent="0.25">
      <c r="A68" s="3" t="s">
        <v>146</v>
      </c>
      <c r="B68" s="3">
        <v>1E-3</v>
      </c>
      <c r="C68" s="1" t="s">
        <v>148</v>
      </c>
      <c r="D68" s="1">
        <v>1</v>
      </c>
      <c r="E68" s="1" t="b">
        <v>1</v>
      </c>
      <c r="F68" s="1" t="s">
        <v>144</v>
      </c>
      <c r="G68" s="1" t="s">
        <v>142</v>
      </c>
      <c r="H68" s="3">
        <f>Table2[[#This Row],[Conc. in CDM (g/L)]]*Table2[[#This Row],[Amount]]</f>
        <v>1E-3</v>
      </c>
      <c r="I68" s="3">
        <f>IF(COUNTIF(G$2:G68,Table2[[#This Row],[Exchange Reaction]])=1,SUMIF(Table2[Exchange Reaction],Table2[[#This Row],[Exchange Reaction]],Table2[Ind. Conc.]),"")</f>
        <v>1E-3</v>
      </c>
      <c r="J68" s="3">
        <f>Table2[[#This Row],[Sum Conc.]]*-10</f>
        <v>-0.01</v>
      </c>
      <c r="K68" s="3">
        <v>1000</v>
      </c>
      <c r="L68" s="1" t="str">
        <f>IF(Table2[[#This Row],[Exchange Reaction]]="","",""""&amp;Table2[[#This Row],[Exchange Reaction]]&amp;"""")</f>
        <v>"EX_cpd00305_e0"</v>
      </c>
      <c r="M68" s="3" t="str">
        <f>"("&amp;Table2[[#This Row],[LB]]&amp;","&amp;Table2[[#This Row],[UB]]&amp;")"</f>
        <v>(-0.01,1000)</v>
      </c>
      <c r="N68"/>
    </row>
    <row r="69" spans="1:14" hidden="1" x14ac:dyDescent="0.25">
      <c r="A69" s="3" t="s">
        <v>193</v>
      </c>
      <c r="B69" s="3">
        <v>1E-3</v>
      </c>
      <c r="C69" s="1"/>
      <c r="D69" s="1">
        <v>1</v>
      </c>
      <c r="E69" s="1" t="b">
        <v>0</v>
      </c>
      <c r="F69" s="1"/>
      <c r="G69" s="1"/>
      <c r="H69" s="3">
        <f>Table2[[#This Row],[Conc. in CDM (g/L)]]*Table2[[#This Row],[Amount]]</f>
        <v>1E-3</v>
      </c>
      <c r="I69" s="3" t="str">
        <f>IF(COUNTIF(G$2:G69,Table2[[#This Row],[Exchange Reaction]])=1,SUMIF(Table2[Exchange Reaction],Table2[[#This Row],[Exchange Reaction]],Table2[Ind. Conc.]),"")</f>
        <v/>
      </c>
      <c r="L69" s="1" t="str">
        <f>IF(Table2[[#This Row],[Exchange Reaction]]="","",""""&amp;Table2[[#This Row],[Exchange Reaction]]&amp;"""")</f>
        <v/>
      </c>
      <c r="N69"/>
    </row>
    <row r="70" spans="1:14" hidden="1" x14ac:dyDescent="0.25">
      <c r="A70" s="3" t="s">
        <v>194</v>
      </c>
      <c r="B70" s="3">
        <v>2E-3</v>
      </c>
      <c r="C70" s="1"/>
      <c r="D70" s="1">
        <v>1</v>
      </c>
      <c r="E70" s="1" t="b">
        <v>0</v>
      </c>
      <c r="F70" s="1"/>
      <c r="G70" s="1"/>
      <c r="H70" s="3">
        <f>Table2[[#This Row],[Conc. in CDM (g/L)]]*Table2[[#This Row],[Amount]]</f>
        <v>2E-3</v>
      </c>
      <c r="I70" s="3" t="str">
        <f>IF(COUNTIF(G$2:G70,Table2[[#This Row],[Exchange Reaction]])=1,SUMIF(Table2[Exchange Reaction],Table2[[#This Row],[Exchange Reaction]],Table2[Ind. Conc.]),"")</f>
        <v/>
      </c>
      <c r="L70" s="1" t="str">
        <f>IF(Table2[[#This Row],[Exchange Reaction]]="","",""""&amp;Table2[[#This Row],[Exchange Reaction]]&amp;"""")</f>
        <v/>
      </c>
      <c r="N70"/>
    </row>
    <row r="71" spans="1:14" x14ac:dyDescent="0.25">
      <c r="A71" s="3" t="s">
        <v>150</v>
      </c>
      <c r="B71" s="3">
        <v>1E-3</v>
      </c>
      <c r="C71" s="1" t="s">
        <v>151</v>
      </c>
      <c r="D71" s="1">
        <v>1</v>
      </c>
      <c r="E71" s="1" t="b">
        <v>1</v>
      </c>
      <c r="F71" s="1" t="s">
        <v>153</v>
      </c>
      <c r="G71" s="1" t="s">
        <v>152</v>
      </c>
      <c r="H71" s="3">
        <f>Table2[[#This Row],[Conc. in CDM (g/L)]]*Table2[[#This Row],[Amount]]</f>
        <v>1E-3</v>
      </c>
      <c r="I71" s="3">
        <f>IF(COUNTIF(G$2:G71,Table2[[#This Row],[Exchange Reaction]])=1,SUMIF(Table2[Exchange Reaction],Table2[[#This Row],[Exchange Reaction]],Table2[Ind. Conc.]),"")</f>
        <v>1E-3</v>
      </c>
      <c r="J71" s="3">
        <f>Table2[[#This Row],[Sum Conc.]]*-10</f>
        <v>-0.01</v>
      </c>
      <c r="K71" s="3">
        <v>1000</v>
      </c>
      <c r="L71" s="1" t="str">
        <f>IF(Table2[[#This Row],[Exchange Reaction]]="","",""""&amp;Table2[[#This Row],[Exchange Reaction]]&amp;"""")</f>
        <v>"EX_cpd00644_e0"</v>
      </c>
      <c r="M71" s="3" t="str">
        <f>"("&amp;Table2[[#This Row],[LB]]&amp;","&amp;Table2[[#This Row],[UB]]&amp;")"</f>
        <v>(-0.01,1000)</v>
      </c>
      <c r="N71"/>
    </row>
    <row r="72" spans="1:14" x14ac:dyDescent="0.25">
      <c r="A72" s="3" t="s">
        <v>154</v>
      </c>
      <c r="B72" s="3">
        <v>1E-3</v>
      </c>
      <c r="C72" s="3" t="s">
        <v>154</v>
      </c>
      <c r="D72" s="1">
        <v>1</v>
      </c>
      <c r="E72" s="1" t="b">
        <v>1</v>
      </c>
      <c r="F72" s="1" t="s">
        <v>158</v>
      </c>
      <c r="G72" s="1" t="s">
        <v>156</v>
      </c>
      <c r="H72" s="3">
        <f>Table2[[#This Row],[Conc. in CDM (g/L)]]*Table2[[#This Row],[Amount]]</f>
        <v>1E-3</v>
      </c>
      <c r="I72" s="3">
        <f>IF(COUNTIF(G$2:G72,Table2[[#This Row],[Exchange Reaction]])=1,SUMIF(Table2[Exchange Reaction],Table2[[#This Row],[Exchange Reaction]],Table2[Ind. Conc.]),"")</f>
        <v>1E-3</v>
      </c>
      <c r="J72" s="3">
        <f>Table2[[#This Row],[Sum Conc.]]*-10</f>
        <v>-0.01</v>
      </c>
      <c r="K72" s="3">
        <v>1000</v>
      </c>
      <c r="L72" s="1" t="str">
        <f>IF(Table2[[#This Row],[Exchange Reaction]]="","",""""&amp;Table2[[#This Row],[Exchange Reaction]]&amp;"""")</f>
        <v>"EX_cpd00220_e0"</v>
      </c>
      <c r="M72" s="3" t="str">
        <f>"("&amp;Table2[[#This Row],[LB]]&amp;","&amp;Table2[[#This Row],[UB]]&amp;")"</f>
        <v>(-0.01,1000)</v>
      </c>
      <c r="N72"/>
    </row>
    <row r="73" spans="1:14" x14ac:dyDescent="0.25">
      <c r="A73" s="3" t="s">
        <v>155</v>
      </c>
      <c r="B73" s="3">
        <v>1E-3</v>
      </c>
      <c r="C73" s="3" t="s">
        <v>220</v>
      </c>
      <c r="D73" s="1">
        <v>1</v>
      </c>
      <c r="E73" s="1" t="b">
        <v>1</v>
      </c>
      <c r="F73" s="1" t="s">
        <v>159</v>
      </c>
      <c r="G73" s="1" t="s">
        <v>157</v>
      </c>
      <c r="H73" s="3">
        <f>Table2[[#This Row],[Conc. in CDM (g/L)]]*Table2[[#This Row],[Amount]]</f>
        <v>1E-3</v>
      </c>
      <c r="I73" s="3">
        <f>IF(COUNTIF(G$2:G73,Table2[[#This Row],[Exchange Reaction]])=1,SUMIF(Table2[Exchange Reaction],Table2[[#This Row],[Exchange Reaction]],Table2[Ind. Conc.]),"")</f>
        <v>1E-3</v>
      </c>
      <c r="J73" s="3">
        <f>Table2[[#This Row],[Sum Conc.]]*-10</f>
        <v>-0.01</v>
      </c>
      <c r="K73" s="3">
        <v>1000</v>
      </c>
      <c r="L73" s="1" t="str">
        <f>IF(Table2[[#This Row],[Exchange Reaction]]="","",""""&amp;Table2[[#This Row],[Exchange Reaction]]&amp;"""")</f>
        <v>"EX_cpd00393_e0"</v>
      </c>
      <c r="M73" s="3" t="str">
        <f>"("&amp;Table2[[#This Row],[LB]]&amp;","&amp;Table2[[#This Row],[UB]]&amp;")"</f>
        <v>(-0.01,1000)</v>
      </c>
      <c r="N73"/>
    </row>
    <row r="74" spans="1:14" hidden="1" x14ac:dyDescent="0.25">
      <c r="A74" s="3" t="s">
        <v>195</v>
      </c>
      <c r="B74" s="3">
        <v>0.01</v>
      </c>
      <c r="C74" s="1"/>
      <c r="D74" s="1">
        <v>1</v>
      </c>
      <c r="E74" s="1" t="b">
        <v>0</v>
      </c>
      <c r="F74" s="1"/>
      <c r="G74" s="1"/>
      <c r="H74" s="3">
        <f>Table2[[#This Row],[Conc. in CDM (g/L)]]*Table2[[#This Row],[Amount]]</f>
        <v>0.01</v>
      </c>
      <c r="I74" s="3" t="str">
        <f>IF(COUNTIF(G$2:G74,Table2[[#This Row],[Exchange Reaction]])=1,SUMIF(Table2[Exchange Reaction],Table2[[#This Row],[Exchange Reaction]],Table2[Ind. Conc.]),"")</f>
        <v/>
      </c>
      <c r="L74" s="1" t="str">
        <f>IF(Table2[[#This Row],[Exchange Reaction]]="","",""""&amp;Table2[[#This Row],[Exchange Reaction]]&amp;"""")</f>
        <v/>
      </c>
      <c r="N74"/>
    </row>
    <row r="75" spans="1:14" x14ac:dyDescent="0.25">
      <c r="A75" s="3" t="s">
        <v>160</v>
      </c>
      <c r="B75" s="3">
        <v>5.0000000000000001E-4</v>
      </c>
      <c r="C75" s="1" t="s">
        <v>162</v>
      </c>
      <c r="D75" s="1">
        <v>1</v>
      </c>
      <c r="E75" s="1" t="b">
        <v>1</v>
      </c>
      <c r="F75" s="1" t="s">
        <v>166</v>
      </c>
      <c r="G75" s="1" t="s">
        <v>164</v>
      </c>
      <c r="H75" s="3">
        <f>Table2[[#This Row],[Conc. in CDM (g/L)]]*Table2[[#This Row],[Amount]]</f>
        <v>5.0000000000000001E-4</v>
      </c>
      <c r="I75" s="3">
        <f>IF(COUNTIF(G$2:G75,Table2[[#This Row],[Exchange Reaction]])=1,SUMIF(Table2[Exchange Reaction],Table2[[#This Row],[Exchange Reaction]],Table2[Ind. Conc.]),"")</f>
        <v>5.0000000000000001E-4</v>
      </c>
      <c r="J75" s="3">
        <f>Table2[[#This Row],[Sum Conc.]]*-10</f>
        <v>-5.0000000000000001E-3</v>
      </c>
      <c r="K75" s="3">
        <v>1000</v>
      </c>
      <c r="L75" s="1" t="str">
        <f>IF(Table2[[#This Row],[Exchange Reaction]]="","",""""&amp;Table2[[#This Row],[Exchange Reaction]]&amp;"""")</f>
        <v>"EX_cpd00104_e0"</v>
      </c>
      <c r="M75" s="3" t="str">
        <f>"("&amp;Table2[[#This Row],[LB]]&amp;","&amp;Table2[[#This Row],[UB]]&amp;")"</f>
        <v>(-0.005,1000)</v>
      </c>
      <c r="N75"/>
    </row>
    <row r="76" spans="1:14" x14ac:dyDescent="0.25">
      <c r="A76" s="3" t="s">
        <v>161</v>
      </c>
      <c r="B76" s="3">
        <v>5.0000000000000001E-4</v>
      </c>
      <c r="C76" s="1" t="s">
        <v>163</v>
      </c>
      <c r="D76" s="1">
        <v>1</v>
      </c>
      <c r="E76" s="1" t="b">
        <v>1</v>
      </c>
      <c r="F76" s="1" t="s">
        <v>167</v>
      </c>
      <c r="G76" s="1" t="s">
        <v>165</v>
      </c>
      <c r="H76" s="3">
        <f>Table2[[#This Row],[Conc. in CDM (g/L)]]*Table2[[#This Row],[Amount]]</f>
        <v>5.0000000000000001E-4</v>
      </c>
      <c r="I76" s="3">
        <f>IF(COUNTIF(G$2:G76,Table2[[#This Row],[Exchange Reaction]])=1,SUMIF(Table2[Exchange Reaction],Table2[[#This Row],[Exchange Reaction]],Table2[Ind. Conc.]),"")</f>
        <v>5.0000000000000001E-4</v>
      </c>
      <c r="J76" s="3">
        <f>Table2[[#This Row],[Sum Conc.]]*-10</f>
        <v>-5.0000000000000001E-3</v>
      </c>
      <c r="K76" s="3">
        <v>1000</v>
      </c>
      <c r="L76" s="1" t="str">
        <f>IF(Table2[[#This Row],[Exchange Reaction]]="","",""""&amp;Table2[[#This Row],[Exchange Reaction]]&amp;"""")</f>
        <v>"EX_cpd11606_e0"</v>
      </c>
      <c r="M76" s="3" t="str">
        <f>"("&amp;Table2[[#This Row],[LB]]&amp;","&amp;Table2[[#This Row],[UB]]&amp;")"</f>
        <v>(-0.005,1000)</v>
      </c>
      <c r="N76"/>
    </row>
    <row r="77" spans="1:14" hidden="1" x14ac:dyDescent="0.25">
      <c r="A77" s="3" t="s">
        <v>196</v>
      </c>
      <c r="B77" s="3">
        <v>1E-3</v>
      </c>
      <c r="C77" s="1"/>
      <c r="D77" s="1">
        <v>1</v>
      </c>
      <c r="E77" s="1" t="b">
        <v>0</v>
      </c>
      <c r="F77" s="1"/>
      <c r="G77" s="1"/>
      <c r="H77" s="3">
        <f>Table2[[#This Row],[Conc. in CDM (g/L)]]*Table2[[#This Row],[Amount]]</f>
        <v>1E-3</v>
      </c>
      <c r="I77" s="3" t="str">
        <f>IF(COUNTIF(G$2:G77,Table2[[#This Row],[Exchange Reaction]])=1,SUMIF(Table2[Exchange Reaction],Table2[[#This Row],[Exchange Reaction]],Table2[Ind. Conc.]),"")</f>
        <v/>
      </c>
      <c r="L77" s="1" t="str">
        <f>IF(Table2[[#This Row],[Exchange Reaction]]="","",""""&amp;Table2[[#This Row],[Exchange Reaction]]&amp;"""")</f>
        <v/>
      </c>
      <c r="N77"/>
    </row>
    <row r="78" spans="1:14" ht="6" customHeight="1" x14ac:dyDescent="0.25"/>
  </sheetData>
  <conditionalFormatting sqref="E2:E77">
    <cfRule type="cellIs" dxfId="1" priority="2" operator="equal">
      <formula>FALSE</formula>
    </cfRule>
  </conditionalFormatting>
  <conditionalFormatting sqref="G2:G77">
    <cfRule type="expression" dxfId="0" priority="1">
      <formula>COUNTIF(G$2:G2,G2)=1</formula>
    </cfRule>
  </conditionalFormatting>
  <pageMargins left="0.7" right="0.7" top="0.75" bottom="0.75" header="0.3" footer="0.3"/>
  <pageSetup paperSize="9" orientation="portrait" horizontalDpi="30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8"/>
  <sheetViews>
    <sheetView workbookViewId="0">
      <selection activeCell="B2" sqref="B2"/>
    </sheetView>
  </sheetViews>
  <sheetFormatPr defaultRowHeight="15" x14ac:dyDescent="0.25"/>
  <cols>
    <col min="1" max="1" width="15.85546875" style="3" bestFit="1" customWidth="1"/>
    <col min="2" max="2" width="18.28515625" style="3" bestFit="1" customWidth="1"/>
    <col min="3" max="3" width="14.42578125" style="3" customWidth="1"/>
    <col min="4" max="4" width="18.85546875" style="3" customWidth="1"/>
    <col min="5" max="5" width="37.7109375" style="3" customWidth="1"/>
    <col min="6" max="6" width="11.28515625" style="3" customWidth="1"/>
    <col min="7" max="7" width="15" style="3" customWidth="1"/>
    <col min="8" max="8" width="22.28515625" style="3" customWidth="1"/>
    <col min="9" max="9" width="8.5703125" style="3" customWidth="1"/>
    <col min="10" max="10" width="9.140625" style="3" customWidth="1"/>
    <col min="11" max="11" width="15" customWidth="1"/>
  </cols>
  <sheetData>
    <row r="1" spans="1:11" ht="18.75" x14ac:dyDescent="0.25">
      <c r="A1" s="2" t="s">
        <v>0</v>
      </c>
      <c r="B1" s="2" t="s">
        <v>177</v>
      </c>
      <c r="C1" s="2" t="s">
        <v>5</v>
      </c>
      <c r="D1" s="2" t="s">
        <v>6</v>
      </c>
      <c r="E1" s="2" t="s">
        <v>37</v>
      </c>
      <c r="F1" s="2" t="s">
        <v>4</v>
      </c>
      <c r="G1" s="2" t="s">
        <v>168</v>
      </c>
      <c r="H1" s="2" t="s">
        <v>169</v>
      </c>
      <c r="I1" s="2" t="s">
        <v>2</v>
      </c>
      <c r="J1" s="2" t="s">
        <v>3</v>
      </c>
      <c r="K1" s="2" t="s">
        <v>1</v>
      </c>
    </row>
    <row r="2" spans="1:11" x14ac:dyDescent="0.25">
      <c r="A2" s="1" t="s">
        <v>28</v>
      </c>
      <c r="B2" s="1" t="str">
        <f>""""&amp;Table1[[#This Row],[Reaction]]&amp;""""</f>
        <v>"EX_cpd00001_e0"</v>
      </c>
      <c r="C2" s="1" t="s">
        <v>13</v>
      </c>
      <c r="D2" s="1" t="s">
        <v>43</v>
      </c>
      <c r="E2" s="6" t="s">
        <v>170</v>
      </c>
      <c r="F2" s="9" t="s">
        <v>62</v>
      </c>
      <c r="G2" s="3">
        <v>10</v>
      </c>
      <c r="H2" s="3">
        <v>10</v>
      </c>
      <c r="I2" s="3">
        <f>(Table1[[#This Row],[Amount]]*Table1[[#This Row],[Concentration]])*-10</f>
        <v>-1000</v>
      </c>
      <c r="J2" s="3">
        <v>1000</v>
      </c>
      <c r="K2" s="3" t="str">
        <f>"("&amp;Table1[[#This Row],[LB]]&amp;","&amp;Table1[[#This Row],[UB]]&amp;")"</f>
        <v>(-1000,1000)</v>
      </c>
    </row>
    <row r="3" spans="1:11" x14ac:dyDescent="0.25">
      <c r="A3" s="1" t="s">
        <v>23</v>
      </c>
      <c r="B3" s="1" t="str">
        <f>""""&amp;Table1[[#This Row],[Reaction]]&amp;""""</f>
        <v>"EX_cpd00009_e0"</v>
      </c>
      <c r="C3" s="1" t="s">
        <v>8</v>
      </c>
      <c r="D3" s="1" t="s">
        <v>39</v>
      </c>
      <c r="E3" s="6" t="s">
        <v>51</v>
      </c>
      <c r="F3" s="3" t="s">
        <v>61</v>
      </c>
      <c r="G3" s="3">
        <v>2</v>
      </c>
      <c r="H3" s="3">
        <v>3</v>
      </c>
      <c r="I3" s="3">
        <f>(Table1[[#This Row],[Amount]]*Table1[[#This Row],[Concentration]])*-10</f>
        <v>-60</v>
      </c>
      <c r="J3" s="3">
        <v>1000</v>
      </c>
      <c r="K3" s="3" t="str">
        <f>"("&amp;Table1[[#This Row],[LB]]&amp;","&amp;Table1[[#This Row],[UB]]&amp;")"</f>
        <v>(-60,1000)</v>
      </c>
    </row>
    <row r="4" spans="1:11" x14ac:dyDescent="0.25">
      <c r="A4" s="1" t="s">
        <v>35</v>
      </c>
      <c r="B4" s="1" t="str">
        <f>""""&amp;Table1[[#This Row],[Reaction]]&amp;""""</f>
        <v>"EX_cpd00011_e0"</v>
      </c>
      <c r="C4" s="1" t="s">
        <v>20</v>
      </c>
      <c r="D4" s="1" t="s">
        <v>176</v>
      </c>
      <c r="E4" s="6" t="s">
        <v>57</v>
      </c>
      <c r="F4" s="9" t="s">
        <v>62</v>
      </c>
      <c r="G4" s="3">
        <v>1</v>
      </c>
      <c r="H4" s="3">
        <v>0.2</v>
      </c>
      <c r="I4" s="3">
        <f>(Table1[[#This Row],[Amount]]*Table1[[#This Row],[Concentration]])*-10</f>
        <v>-2</v>
      </c>
      <c r="J4" s="3">
        <v>1000</v>
      </c>
      <c r="K4" s="3" t="str">
        <f>"("&amp;Table1[[#This Row],[LB]]&amp;","&amp;Table1[[#This Row],[UB]]&amp;")"</f>
        <v>(-2,1000)</v>
      </c>
    </row>
    <row r="5" spans="1:11" x14ac:dyDescent="0.25">
      <c r="A5" s="1" t="s">
        <v>31</v>
      </c>
      <c r="B5" s="1" t="str">
        <f>""""&amp;Table1[[#This Row],[Reaction]]&amp;""""</f>
        <v>"EX_cpd00013_e0"</v>
      </c>
      <c r="C5" s="1" t="s">
        <v>16</v>
      </c>
      <c r="D5" s="1" t="s">
        <v>46</v>
      </c>
      <c r="E5" s="6" t="s">
        <v>54</v>
      </c>
      <c r="F5" s="9" t="s">
        <v>62</v>
      </c>
      <c r="G5" s="3">
        <v>4</v>
      </c>
      <c r="H5" s="3">
        <v>1</v>
      </c>
      <c r="I5" s="3">
        <f>(Table1[[#This Row],[Amount]]*Table1[[#This Row],[Concentration]])*-10</f>
        <v>-40</v>
      </c>
      <c r="J5" s="3">
        <v>1000</v>
      </c>
      <c r="K5" s="3" t="str">
        <f>"("&amp;Table1[[#This Row],[LB]]&amp;","&amp;Table1[[#This Row],[UB]]&amp;")"</f>
        <v>(-40,1000)</v>
      </c>
    </row>
    <row r="6" spans="1:11" x14ac:dyDescent="0.25">
      <c r="A6" s="1" t="s">
        <v>69</v>
      </c>
      <c r="B6" s="1" t="str">
        <f>""""&amp;Table1[[#This Row],[Reaction]]&amp;""""</f>
        <v>"EX_cpd00023_e0"</v>
      </c>
      <c r="C6" s="1" t="s">
        <v>89</v>
      </c>
      <c r="D6" s="1" t="s">
        <v>109</v>
      </c>
      <c r="E6" s="6"/>
      <c r="F6" s="3" t="s">
        <v>124</v>
      </c>
      <c r="G6" s="3">
        <v>1</v>
      </c>
      <c r="H6" s="3">
        <v>0.2</v>
      </c>
      <c r="I6" s="3">
        <f>(Table1[[#This Row],[Amount]]*Table1[[#This Row],[Concentration]])*-10</f>
        <v>-2</v>
      </c>
      <c r="J6" s="3">
        <v>1000</v>
      </c>
      <c r="K6" s="3" t="str">
        <f>"("&amp;Table1[[#This Row],[LB]]&amp;","&amp;Table1[[#This Row],[UB]]&amp;")"</f>
        <v>(-2,1000)</v>
      </c>
    </row>
    <row r="7" spans="1:11" x14ac:dyDescent="0.25">
      <c r="A7" s="1" t="s">
        <v>36</v>
      </c>
      <c r="B7" s="1" t="str">
        <f>""""&amp;Table1[[#This Row],[Reaction]]&amp;""""</f>
        <v>"EX_cpd00028_e0"</v>
      </c>
      <c r="C7" s="1" t="s">
        <v>21</v>
      </c>
      <c r="D7" s="1" t="s">
        <v>49</v>
      </c>
      <c r="E7" s="6" t="s">
        <v>58</v>
      </c>
      <c r="F7" s="3" t="s">
        <v>63</v>
      </c>
      <c r="G7" s="3">
        <v>1</v>
      </c>
      <c r="H7" s="3">
        <v>5.0000000000000001E-3</v>
      </c>
      <c r="I7" s="3">
        <f>(Table1[[#This Row],[Amount]]*Table1[[#This Row],[Concentration]])*-10</f>
        <v>-0.05</v>
      </c>
      <c r="J7" s="3">
        <v>1000</v>
      </c>
      <c r="K7" s="3" t="str">
        <f>"("&amp;Table1[[#This Row],[LB]]&amp;","&amp;Table1[[#This Row],[UB]]&amp;")"</f>
        <v>(-0.05,1000)</v>
      </c>
    </row>
    <row r="8" spans="1:11" x14ac:dyDescent="0.25">
      <c r="A8" s="1" t="s">
        <v>33</v>
      </c>
      <c r="B8" s="1" t="str">
        <f>""""&amp;Table1[[#This Row],[Reaction]]&amp;""""</f>
        <v>"EX_cpd00029_e0"</v>
      </c>
      <c r="C8" s="1" t="s">
        <v>18</v>
      </c>
      <c r="D8" s="1" t="s">
        <v>47</v>
      </c>
      <c r="E8" s="6" t="s">
        <v>55</v>
      </c>
      <c r="F8" s="9" t="s">
        <v>62</v>
      </c>
      <c r="G8" s="3">
        <v>1</v>
      </c>
      <c r="H8" s="3">
        <v>5</v>
      </c>
      <c r="I8" s="3">
        <f>(Table1[[#This Row],[Amount]]*Table1[[#This Row],[Concentration]])*-10</f>
        <v>-50</v>
      </c>
      <c r="J8" s="3">
        <v>1000</v>
      </c>
      <c r="K8" s="3" t="str">
        <f>"("&amp;Table1[[#This Row],[LB]]&amp;","&amp;Table1[[#This Row],[UB]]&amp;")"</f>
        <v>(-50,1000)</v>
      </c>
    </row>
    <row r="9" spans="1:11" x14ac:dyDescent="0.25">
      <c r="A9" s="1" t="s">
        <v>29</v>
      </c>
      <c r="B9" s="1" t="str">
        <f>""""&amp;Table1[[#This Row],[Reaction]]&amp;""""</f>
        <v>"EX_cpd00030_e0"</v>
      </c>
      <c r="C9" s="1" t="s">
        <v>14</v>
      </c>
      <c r="D9" s="1" t="s">
        <v>44</v>
      </c>
      <c r="E9" s="6" t="s">
        <v>53</v>
      </c>
      <c r="F9" s="3" t="s">
        <v>60</v>
      </c>
      <c r="G9" s="3">
        <v>1</v>
      </c>
      <c r="H9" s="3">
        <v>2.5000000000000001E-2</v>
      </c>
      <c r="I9" s="3">
        <f>(Table1[[#This Row],[Amount]]*Table1[[#This Row],[Concentration]])*-10</f>
        <v>-0.25</v>
      </c>
      <c r="J9" s="3">
        <v>1000</v>
      </c>
      <c r="K9" s="3" t="str">
        <f>"("&amp;Table1[[#This Row],[LB]]&amp;","&amp;Table1[[#This Row],[UB]]&amp;")"</f>
        <v>(-0.25,1000)</v>
      </c>
    </row>
    <row r="10" spans="1:11" x14ac:dyDescent="0.25">
      <c r="A10" s="1" t="s">
        <v>78</v>
      </c>
      <c r="B10" s="1" t="str">
        <f>""""&amp;Table1[[#This Row],[Reaction]]&amp;""""</f>
        <v>"EX_cpd00033_e0"</v>
      </c>
      <c r="C10" s="1" t="s">
        <v>98</v>
      </c>
      <c r="D10" s="1" t="s">
        <v>118</v>
      </c>
      <c r="E10" s="6"/>
      <c r="F10" s="3" t="s">
        <v>124</v>
      </c>
      <c r="G10" s="3">
        <v>1</v>
      </c>
      <c r="H10" s="3">
        <v>0.1</v>
      </c>
      <c r="I10" s="3">
        <f>(Table1[[#This Row],[Amount]]*Table1[[#This Row],[Concentration]])*-10</f>
        <v>-1</v>
      </c>
      <c r="J10" s="3">
        <v>1000</v>
      </c>
      <c r="K10" s="3" t="str">
        <f>"("&amp;Table1[[#This Row],[LB]]&amp;","&amp;Table1[[#This Row],[UB]]&amp;")"</f>
        <v>(-1,1000)</v>
      </c>
    </row>
    <row r="11" spans="1:11" x14ac:dyDescent="0.25">
      <c r="A11" s="1" t="s">
        <v>74</v>
      </c>
      <c r="B11" s="1" t="str">
        <f>""""&amp;Table1[[#This Row],[Reaction]]&amp;""""</f>
        <v>"EX_cpd00035_e0"</v>
      </c>
      <c r="C11" s="1" t="s">
        <v>94</v>
      </c>
      <c r="D11" s="1" t="s">
        <v>114</v>
      </c>
      <c r="E11" s="6"/>
      <c r="F11" s="3" t="s">
        <v>124</v>
      </c>
      <c r="G11" s="3">
        <v>1</v>
      </c>
      <c r="H11" s="3">
        <v>0.1</v>
      </c>
      <c r="I11" s="3">
        <f>(Table1[[#This Row],[Amount]]*Table1[[#This Row],[Concentration]])*-10</f>
        <v>-1</v>
      </c>
      <c r="J11" s="3">
        <v>1000</v>
      </c>
      <c r="K11" s="3" t="str">
        <f>"("&amp;Table1[[#This Row],[LB]]&amp;","&amp;Table1[[#This Row],[UB]]&amp;")"</f>
        <v>(-1,1000)</v>
      </c>
    </row>
    <row r="12" spans="1:11" x14ac:dyDescent="0.25">
      <c r="A12" s="1" t="s">
        <v>79</v>
      </c>
      <c r="B12" s="1" t="str">
        <f>""""&amp;Table1[[#This Row],[Reaction]]&amp;""""</f>
        <v>"EX_cpd00039_e0"</v>
      </c>
      <c r="C12" s="1" t="s">
        <v>99</v>
      </c>
      <c r="D12" s="1" t="s">
        <v>119</v>
      </c>
      <c r="E12" s="6"/>
      <c r="F12" s="3" t="s">
        <v>124</v>
      </c>
      <c r="G12" s="3">
        <v>1</v>
      </c>
      <c r="H12" s="3">
        <v>0.1</v>
      </c>
      <c r="I12" s="3">
        <f>(Table1[[#This Row],[Amount]]*Table1[[#This Row],[Concentration]])*-10</f>
        <v>-1</v>
      </c>
      <c r="J12" s="3">
        <v>1000</v>
      </c>
      <c r="K12" s="3" t="str">
        <f>"("&amp;Table1[[#This Row],[LB]]&amp;","&amp;Table1[[#This Row],[UB]]&amp;")"</f>
        <v>(-1,1000)</v>
      </c>
    </row>
    <row r="13" spans="1:11" x14ac:dyDescent="0.25">
      <c r="A13" s="1" t="s">
        <v>71</v>
      </c>
      <c r="B13" s="1" t="str">
        <f>""""&amp;Table1[[#This Row],[Reaction]]&amp;""""</f>
        <v>"EX_cpd00041_e0"</v>
      </c>
      <c r="C13" s="1" t="s">
        <v>91</v>
      </c>
      <c r="D13" s="1" t="s">
        <v>111</v>
      </c>
      <c r="E13" s="6"/>
      <c r="F13" s="3" t="s">
        <v>124</v>
      </c>
      <c r="G13" s="3">
        <v>1</v>
      </c>
      <c r="H13" s="3">
        <v>0.2</v>
      </c>
      <c r="I13" s="3">
        <f>(Table1[[#This Row],[Amount]]*Table1[[#This Row],[Concentration]])*-10</f>
        <v>-2</v>
      </c>
      <c r="J13" s="3">
        <v>1000</v>
      </c>
      <c r="K13" s="3" t="str">
        <f>"("&amp;Table1[[#This Row],[LB]]&amp;","&amp;Table1[[#This Row],[UB]]&amp;")"</f>
        <v>(-2,1000)</v>
      </c>
    </row>
    <row r="14" spans="1:11" x14ac:dyDescent="0.25">
      <c r="A14" s="1" t="s">
        <v>27</v>
      </c>
      <c r="B14" s="1" t="str">
        <f>""""&amp;Table1[[#This Row],[Reaction]]&amp;""""</f>
        <v>"EX_cpd00048_e0"</v>
      </c>
      <c r="C14" s="1" t="s">
        <v>12</v>
      </c>
      <c r="D14" s="1" t="s">
        <v>171</v>
      </c>
      <c r="E14" s="6" t="s">
        <v>172</v>
      </c>
      <c r="F14" s="3" t="s">
        <v>60</v>
      </c>
      <c r="G14" s="3">
        <v>3</v>
      </c>
      <c r="H14" s="8">
        <v>2.5449999999999999</v>
      </c>
      <c r="I14" s="3">
        <f>(Table1[[#This Row],[Amount]]*Table1[[#This Row],[Concentration]])*-10</f>
        <v>-76.349999999999994</v>
      </c>
      <c r="J14" s="3">
        <v>1000</v>
      </c>
      <c r="K14" s="3" t="str">
        <f>"("&amp;Table1[[#This Row],[LB]]&amp;","&amp;Table1[[#This Row],[UB]]&amp;")"</f>
        <v>(-76.35,1000)</v>
      </c>
    </row>
    <row r="15" spans="1:11" x14ac:dyDescent="0.25">
      <c r="A15" s="1" t="s">
        <v>76</v>
      </c>
      <c r="B15" s="1" t="str">
        <f>""""&amp;Table1[[#This Row],[Reaction]]&amp;""""</f>
        <v>"EX_cpd00051_e0"</v>
      </c>
      <c r="C15" s="1" t="s">
        <v>96</v>
      </c>
      <c r="D15" s="1" t="s">
        <v>116</v>
      </c>
      <c r="E15" s="6"/>
      <c r="F15" s="3" t="s">
        <v>124</v>
      </c>
      <c r="G15" s="3">
        <v>1</v>
      </c>
      <c r="H15" s="3">
        <v>0.1</v>
      </c>
      <c r="I15" s="3">
        <f>(Table1[[#This Row],[Amount]]*Table1[[#This Row],[Concentration]])*-10</f>
        <v>-1</v>
      </c>
      <c r="J15" s="3">
        <v>1000</v>
      </c>
      <c r="K15" s="3" t="str">
        <f>"("&amp;Table1[[#This Row],[LB]]&amp;","&amp;Table1[[#This Row],[UB]]&amp;")"</f>
        <v>(-1,1000)</v>
      </c>
    </row>
    <row r="16" spans="1:11" x14ac:dyDescent="0.25">
      <c r="A16" s="1" t="s">
        <v>68</v>
      </c>
      <c r="B16" s="1" t="str">
        <f>""""&amp;Table1[[#This Row],[Reaction]]&amp;""""</f>
        <v>"EX_cpd00053_e0"</v>
      </c>
      <c r="C16" s="1" t="s">
        <v>88</v>
      </c>
      <c r="D16" s="1" t="s">
        <v>108</v>
      </c>
      <c r="E16" s="6"/>
      <c r="F16" s="3" t="s">
        <v>124</v>
      </c>
      <c r="G16" s="3">
        <v>1</v>
      </c>
      <c r="H16" s="3">
        <v>0.2</v>
      </c>
      <c r="I16" s="3">
        <f>(Table1[[#This Row],[Amount]]*Table1[[#This Row],[Concentration]])*-10</f>
        <v>-2</v>
      </c>
      <c r="J16" s="3">
        <v>1000</v>
      </c>
      <c r="K16" s="3" t="str">
        <f>"("&amp;Table1[[#This Row],[LB]]&amp;","&amp;Table1[[#This Row],[UB]]&amp;")"</f>
        <v>(-2,1000)</v>
      </c>
    </row>
    <row r="17" spans="1:11" x14ac:dyDescent="0.25">
      <c r="A17" s="1" t="s">
        <v>82</v>
      </c>
      <c r="B17" s="1" t="str">
        <f>""""&amp;Table1[[#This Row],[Reaction]]&amp;""""</f>
        <v>"EX_cpd00054_e0"</v>
      </c>
      <c r="C17" s="1" t="s">
        <v>102</v>
      </c>
      <c r="D17" s="1" t="s">
        <v>122</v>
      </c>
      <c r="E17" s="6"/>
      <c r="F17" s="3" t="s">
        <v>124</v>
      </c>
      <c r="G17" s="3">
        <v>1</v>
      </c>
      <c r="H17" s="3">
        <v>0.1</v>
      </c>
      <c r="I17" s="3">
        <f>(Table1[[#This Row],[Amount]]*Table1[[#This Row],[Concentration]])*-10</f>
        <v>-1</v>
      </c>
      <c r="J17" s="3">
        <v>1000</v>
      </c>
      <c r="K17" s="3" t="str">
        <f>"("&amp;Table1[[#This Row],[LB]]&amp;","&amp;Table1[[#This Row],[UB]]&amp;")"</f>
        <v>(-1,1000)</v>
      </c>
    </row>
    <row r="18" spans="1:11" x14ac:dyDescent="0.25">
      <c r="A18" s="1" t="s">
        <v>65</v>
      </c>
      <c r="B18" s="1" t="str">
        <f>""""&amp;Table1[[#This Row],[Reaction]]&amp;""""</f>
        <v>"EX_cpd00060_e0"</v>
      </c>
      <c r="C18" s="1" t="s">
        <v>85</v>
      </c>
      <c r="D18" s="3" t="s">
        <v>105</v>
      </c>
      <c r="E18" s="6"/>
      <c r="F18" s="3" t="s">
        <v>124</v>
      </c>
      <c r="G18" s="3">
        <v>1</v>
      </c>
      <c r="H18" s="3">
        <v>0.1</v>
      </c>
      <c r="I18" s="3">
        <f>(Table1[[#This Row],[Amount]]*Table1[[#This Row],[Concentration]])*-10</f>
        <v>-1</v>
      </c>
      <c r="J18" s="3">
        <v>1000</v>
      </c>
      <c r="K18" s="3" t="str">
        <f>"("&amp;Table1[[#This Row],[LB]]&amp;","&amp;Table1[[#This Row],[UB]]&amp;")"</f>
        <v>(-1,1000)</v>
      </c>
    </row>
    <row r="19" spans="1:11" x14ac:dyDescent="0.25">
      <c r="A19" s="1" t="s">
        <v>73</v>
      </c>
      <c r="B19" s="1" t="str">
        <f>""""&amp;Table1[[#This Row],[Reaction]]&amp;""""</f>
        <v>"EX_cpd00065_e0"</v>
      </c>
      <c r="C19" s="1" t="s">
        <v>93</v>
      </c>
      <c r="D19" s="1" t="s">
        <v>113</v>
      </c>
      <c r="E19" s="6"/>
      <c r="F19" s="3" t="s">
        <v>124</v>
      </c>
      <c r="G19" s="3">
        <v>1</v>
      </c>
      <c r="H19" s="3">
        <v>0.1</v>
      </c>
      <c r="I19" s="3">
        <f>(Table1[[#This Row],[Amount]]*Table1[[#This Row],[Concentration]])*-10</f>
        <v>-1</v>
      </c>
      <c r="J19" s="3">
        <v>1000</v>
      </c>
      <c r="K19" s="3" t="str">
        <f>"("&amp;Table1[[#This Row],[LB]]&amp;","&amp;Table1[[#This Row],[UB]]&amp;")"</f>
        <v>(-1,1000)</v>
      </c>
    </row>
    <row r="20" spans="1:11" x14ac:dyDescent="0.25">
      <c r="A20" s="1" t="s">
        <v>66</v>
      </c>
      <c r="B20" s="1" t="str">
        <f>""""&amp;Table1[[#This Row],[Reaction]]&amp;""""</f>
        <v>"EX_cpd00066_e0"</v>
      </c>
      <c r="C20" s="1" t="s">
        <v>86</v>
      </c>
      <c r="D20" s="1" t="s">
        <v>106</v>
      </c>
      <c r="E20" s="6"/>
      <c r="F20" s="3" t="s">
        <v>124</v>
      </c>
      <c r="G20" s="3">
        <v>1</v>
      </c>
      <c r="H20" s="3">
        <v>0.1</v>
      </c>
      <c r="I20" s="3">
        <f>(Table1[[#This Row],[Amount]]*Table1[[#This Row],[Concentration]])*-10</f>
        <v>-1</v>
      </c>
      <c r="J20" s="3">
        <v>1000</v>
      </c>
      <c r="K20" s="3" t="str">
        <f>"("&amp;Table1[[#This Row],[LB]]&amp;","&amp;Table1[[#This Row],[UB]]&amp;")"</f>
        <v>(-1,1000)</v>
      </c>
    </row>
    <row r="21" spans="1:11" x14ac:dyDescent="0.25">
      <c r="A21" s="1" t="s">
        <v>25</v>
      </c>
      <c r="B21" s="1" t="str">
        <f>""""&amp;Table1[[#This Row],[Reaction]]&amp;""""</f>
        <v>"EX_cpd00067_e0"</v>
      </c>
      <c r="C21" s="1" t="s">
        <v>10</v>
      </c>
      <c r="D21" s="1" t="s">
        <v>41</v>
      </c>
      <c r="E21" s="6" t="s">
        <v>174</v>
      </c>
      <c r="F21" s="9" t="s">
        <v>62</v>
      </c>
      <c r="G21" s="3">
        <v>10</v>
      </c>
      <c r="H21" s="3">
        <v>10</v>
      </c>
      <c r="I21" s="3">
        <f>(Table1[[#This Row],[Amount]]*Table1[[#This Row],[Concentration]])*-10</f>
        <v>-1000</v>
      </c>
      <c r="J21" s="3">
        <v>1000</v>
      </c>
      <c r="K21" s="3" t="str">
        <f>"("&amp;Table1[[#This Row],[LB]]&amp;","&amp;Table1[[#This Row],[UB]]&amp;")"</f>
        <v>(-1000,1000)</v>
      </c>
    </row>
    <row r="22" spans="1:11" x14ac:dyDescent="0.25">
      <c r="A22" s="1" t="s">
        <v>72</v>
      </c>
      <c r="B22" s="1" t="str">
        <f>""""&amp;Table1[[#This Row],[Reaction]]&amp;""""</f>
        <v>"EX_cpd00069_e0"</v>
      </c>
      <c r="C22" s="1" t="s">
        <v>92</v>
      </c>
      <c r="D22" s="1" t="s">
        <v>112</v>
      </c>
      <c r="E22" s="6"/>
      <c r="F22" s="3" t="s">
        <v>124</v>
      </c>
      <c r="G22" s="3">
        <v>1</v>
      </c>
      <c r="H22" s="3">
        <v>0.1</v>
      </c>
      <c r="I22" s="3">
        <f>(Table1[[#This Row],[Amount]]*Table1[[#This Row],[Concentration]])*-10</f>
        <v>-1</v>
      </c>
      <c r="J22" s="3">
        <v>1000</v>
      </c>
      <c r="K22" s="3" t="str">
        <f>"("&amp;Table1[[#This Row],[LB]]&amp;","&amp;Table1[[#This Row],[UB]]&amp;")"</f>
        <v>(-1,1000)</v>
      </c>
    </row>
    <row r="23" spans="1:11" x14ac:dyDescent="0.25">
      <c r="A23" s="1" t="s">
        <v>83</v>
      </c>
      <c r="B23" s="1" t="str">
        <f>""""&amp;Table1[[#This Row],[Reaction]]&amp;""""</f>
        <v>"EX_cpd00084_e0"</v>
      </c>
      <c r="C23" s="1" t="s">
        <v>103</v>
      </c>
      <c r="D23" s="1" t="s">
        <v>123</v>
      </c>
      <c r="E23" s="6"/>
      <c r="F23" s="3" t="s">
        <v>124</v>
      </c>
      <c r="G23" s="3">
        <v>1</v>
      </c>
      <c r="H23" s="3">
        <v>0.2</v>
      </c>
      <c r="I23" s="3">
        <f>(Table1[[#This Row],[Amount]]*Table1[[#This Row],[Concentration]])*-10</f>
        <v>-2</v>
      </c>
      <c r="J23" s="3">
        <v>1000</v>
      </c>
      <c r="K23" s="3" t="str">
        <f>"("&amp;Table1[[#This Row],[LB]]&amp;","&amp;Table1[[#This Row],[UB]]&amp;")"</f>
        <v>(-2,1000)</v>
      </c>
    </row>
    <row r="24" spans="1:11" x14ac:dyDescent="0.25">
      <c r="A24" s="1" t="s">
        <v>129</v>
      </c>
      <c r="B24" s="1" t="str">
        <f>""""&amp;Table1[[#This Row],[Reaction]]&amp;""""</f>
        <v>"EX_cpd00092_e0"</v>
      </c>
      <c r="C24" s="1" t="s">
        <v>134</v>
      </c>
      <c r="D24" s="1" t="s">
        <v>139</v>
      </c>
      <c r="E24" s="6"/>
      <c r="F24" s="3" t="s">
        <v>140</v>
      </c>
      <c r="G24" s="3">
        <v>1</v>
      </c>
      <c r="H24" s="3">
        <v>0.01</v>
      </c>
      <c r="I24" s="3">
        <f>(Table1[[#This Row],[Amount]]*Table1[[#This Row],[Concentration]])*-10</f>
        <v>-0.1</v>
      </c>
      <c r="J24" s="3">
        <v>1000</v>
      </c>
      <c r="K24" s="3" t="str">
        <f>"("&amp;Table1[[#This Row],[LB]]&amp;","&amp;Table1[[#This Row],[UB]]&amp;")"</f>
        <v>(-0.1,1000)</v>
      </c>
    </row>
    <row r="25" spans="1:11" x14ac:dyDescent="0.25">
      <c r="A25" s="1" t="s">
        <v>30</v>
      </c>
      <c r="B25" s="1" t="str">
        <f>""""&amp;Table1[[#This Row],[Reaction]]&amp;""""</f>
        <v>"EX_cpd00099_e0"</v>
      </c>
      <c r="C25" s="1" t="s">
        <v>15</v>
      </c>
      <c r="D25" s="1" t="s">
        <v>45</v>
      </c>
      <c r="E25" s="6" t="s">
        <v>54</v>
      </c>
      <c r="F25" s="3" t="s">
        <v>60</v>
      </c>
      <c r="G25" s="3">
        <v>2</v>
      </c>
      <c r="H25" s="3">
        <v>1</v>
      </c>
      <c r="I25" s="3">
        <f>(Table1[[#This Row],[Amount]]*Table1[[#This Row],[Concentration]])*-10</f>
        <v>-20</v>
      </c>
      <c r="J25" s="3">
        <v>1000</v>
      </c>
      <c r="K25" s="3" t="str">
        <f>"("&amp;Table1[[#This Row],[LB]]&amp;","&amp;Table1[[#This Row],[UB]]&amp;")"</f>
        <v>(-20,1000)</v>
      </c>
    </row>
    <row r="26" spans="1:11" x14ac:dyDescent="0.25">
      <c r="A26" s="1" t="s">
        <v>164</v>
      </c>
      <c r="B26" s="1" t="str">
        <f>""""&amp;Table1[[#This Row],[Reaction]]&amp;""""</f>
        <v>"EX_cpd00104_e0"</v>
      </c>
      <c r="C26" s="1" t="s">
        <v>166</v>
      </c>
      <c r="D26" s="1" t="s">
        <v>162</v>
      </c>
      <c r="E26" s="7" t="s">
        <v>160</v>
      </c>
      <c r="F26" s="3" t="s">
        <v>149</v>
      </c>
      <c r="G26" s="3">
        <v>1</v>
      </c>
      <c r="H26" s="3">
        <v>5.0000000000000001E-4</v>
      </c>
      <c r="I26" s="3">
        <f>(Table1[[#This Row],[Amount]]*Table1[[#This Row],[Concentration]])*-10</f>
        <v>-5.0000000000000001E-3</v>
      </c>
      <c r="J26" s="3">
        <v>1000</v>
      </c>
      <c r="K26" s="3" t="str">
        <f>"("&amp;Table1[[#This Row],[LB]]&amp;","&amp;Table1[[#This Row],[UB]]&amp;")"</f>
        <v>(-0.005,1000)</v>
      </c>
    </row>
    <row r="27" spans="1:11" x14ac:dyDescent="0.25">
      <c r="A27" s="1" t="s">
        <v>81</v>
      </c>
      <c r="B27" s="1" t="str">
        <f>""""&amp;Table1[[#This Row],[Reaction]]&amp;""""</f>
        <v>"EX_cpd00107_e0"</v>
      </c>
      <c r="C27" s="1" t="s">
        <v>101</v>
      </c>
      <c r="D27" s="1" t="s">
        <v>121</v>
      </c>
      <c r="E27" s="6"/>
      <c r="F27" s="3" t="s">
        <v>124</v>
      </c>
      <c r="G27" s="3">
        <v>1</v>
      </c>
      <c r="H27" s="3">
        <v>0.1</v>
      </c>
      <c r="I27" s="3">
        <f>(Table1[[#This Row],[Amount]]*Table1[[#This Row],[Concentration]])*-10</f>
        <v>-1</v>
      </c>
      <c r="J27" s="3">
        <v>1000</v>
      </c>
      <c r="K27" s="3" t="str">
        <f>"("&amp;Table1[[#This Row],[LB]]&amp;","&amp;Table1[[#This Row],[UB]]&amp;")"</f>
        <v>(-1,1000)</v>
      </c>
    </row>
    <row r="28" spans="1:11" x14ac:dyDescent="0.25">
      <c r="A28" s="1" t="s">
        <v>67</v>
      </c>
      <c r="B28" s="1" t="str">
        <f>""""&amp;Table1[[#This Row],[Reaction]]&amp;""""</f>
        <v>"EX_cpd00119_e0"</v>
      </c>
      <c r="C28" s="1" t="s">
        <v>87</v>
      </c>
      <c r="D28" s="1" t="s">
        <v>107</v>
      </c>
      <c r="E28" s="6"/>
      <c r="F28" s="3" t="s">
        <v>124</v>
      </c>
      <c r="G28" s="3">
        <v>1</v>
      </c>
      <c r="H28" s="3">
        <v>0.25</v>
      </c>
      <c r="I28" s="3">
        <f>(Table1[[#This Row],[Amount]]*Table1[[#This Row],[Concentration]])*-10</f>
        <v>-2.5</v>
      </c>
      <c r="J28" s="3">
        <v>1000</v>
      </c>
      <c r="K28" s="3" t="str">
        <f>"("&amp;Table1[[#This Row],[LB]]&amp;","&amp;Table1[[#This Row],[UB]]&amp;")"</f>
        <v>(-2.5,1000)</v>
      </c>
    </row>
    <row r="29" spans="1:11" x14ac:dyDescent="0.25">
      <c r="A29" s="1" t="s">
        <v>77</v>
      </c>
      <c r="B29" s="1" t="str">
        <f>""""&amp;Table1[[#This Row],[Reaction]]&amp;""""</f>
        <v>"EX_cpd00129_e0"</v>
      </c>
      <c r="C29" s="1" t="s">
        <v>97</v>
      </c>
      <c r="D29" s="1" t="s">
        <v>117</v>
      </c>
      <c r="E29" s="6"/>
      <c r="F29" s="3" t="s">
        <v>124</v>
      </c>
      <c r="G29" s="3">
        <v>1</v>
      </c>
      <c r="H29" s="3">
        <v>0.1</v>
      </c>
      <c r="I29" s="3">
        <f>(Table1[[#This Row],[Amount]]*Table1[[#This Row],[Concentration]])*-10</f>
        <v>-1</v>
      </c>
      <c r="J29" s="3">
        <v>1000</v>
      </c>
      <c r="K29" s="3" t="str">
        <f>"("&amp;Table1[[#This Row],[LB]]&amp;","&amp;Table1[[#This Row],[UB]]&amp;")"</f>
        <v>(-1,1000)</v>
      </c>
    </row>
    <row r="30" spans="1:11" x14ac:dyDescent="0.25">
      <c r="A30" s="1" t="s">
        <v>70</v>
      </c>
      <c r="B30" s="1" t="str">
        <f>""""&amp;Table1[[#This Row],[Reaction]]&amp;""""</f>
        <v>"EX_cpd00132_e0"</v>
      </c>
      <c r="C30" s="1" t="s">
        <v>90</v>
      </c>
      <c r="D30" s="1" t="s">
        <v>110</v>
      </c>
      <c r="E30" s="6"/>
      <c r="F30" s="3" t="s">
        <v>124</v>
      </c>
      <c r="G30" s="3">
        <v>1</v>
      </c>
      <c r="H30" s="3">
        <v>0.2</v>
      </c>
      <c r="I30" s="3">
        <f>(Table1[[#This Row],[Amount]]*Table1[[#This Row],[Concentration]])*-10</f>
        <v>-2</v>
      </c>
      <c r="J30" s="3">
        <v>1000</v>
      </c>
      <c r="K30" s="3" t="str">
        <f>"("&amp;Table1[[#This Row],[LB]]&amp;","&amp;Table1[[#This Row],[UB]]&amp;")"</f>
        <v>(-2,1000)</v>
      </c>
    </row>
    <row r="31" spans="1:11" x14ac:dyDescent="0.25">
      <c r="A31" s="1" t="s">
        <v>75</v>
      </c>
      <c r="B31" s="1" t="str">
        <f>""""&amp;Table1[[#This Row],[Reaction]]&amp;""""</f>
        <v>"EX_cpd00156_e0"</v>
      </c>
      <c r="C31" s="1" t="s">
        <v>95</v>
      </c>
      <c r="D31" s="1" t="s">
        <v>115</v>
      </c>
      <c r="E31" s="6"/>
      <c r="F31" s="3" t="s">
        <v>124</v>
      </c>
      <c r="G31" s="3">
        <v>1</v>
      </c>
      <c r="H31" s="3">
        <v>0.1</v>
      </c>
      <c r="I31" s="3">
        <f>(Table1[[#This Row],[Amount]]*Table1[[#This Row],[Concentration]])*-10</f>
        <v>-1</v>
      </c>
      <c r="J31" s="3">
        <v>1000</v>
      </c>
      <c r="K31" s="3" t="str">
        <f>"("&amp;Table1[[#This Row],[LB]]&amp;","&amp;Table1[[#This Row],[UB]]&amp;")"</f>
        <v>(-1,1000)</v>
      </c>
    </row>
    <row r="32" spans="1:11" x14ac:dyDescent="0.25">
      <c r="A32" s="1" t="s">
        <v>80</v>
      </c>
      <c r="B32" s="1" t="str">
        <f>""""&amp;Table1[[#This Row],[Reaction]]&amp;""""</f>
        <v>"EX_cpd00161_e0"</v>
      </c>
      <c r="C32" s="1" t="s">
        <v>100</v>
      </c>
      <c r="D32" s="1" t="s">
        <v>120</v>
      </c>
      <c r="E32" s="6"/>
      <c r="F32" s="3" t="s">
        <v>124</v>
      </c>
      <c r="G32" s="3">
        <v>1</v>
      </c>
      <c r="H32" s="3">
        <v>0.1</v>
      </c>
      <c r="I32" s="3">
        <f>(Table1[[#This Row],[Amount]]*Table1[[#This Row],[Concentration]])*-10</f>
        <v>-1</v>
      </c>
      <c r="J32" s="3">
        <v>1000</v>
      </c>
      <c r="K32" s="3" t="str">
        <f>"("&amp;Table1[[#This Row],[LB]]&amp;","&amp;Table1[[#This Row],[UB]]&amp;")"</f>
        <v>(-1,1000)</v>
      </c>
    </row>
    <row r="33" spans="1:11" x14ac:dyDescent="0.25">
      <c r="A33" s="1" t="s">
        <v>126</v>
      </c>
      <c r="B33" s="1" t="str">
        <f>""""&amp;Table1[[#This Row],[Reaction]]&amp;""""</f>
        <v>"EX_cpd00182_e0"</v>
      </c>
      <c r="C33" s="1" t="s">
        <v>131</v>
      </c>
      <c r="D33" s="1" t="s">
        <v>136</v>
      </c>
      <c r="E33" s="6"/>
      <c r="F33" s="3" t="s">
        <v>140</v>
      </c>
      <c r="G33" s="3">
        <v>1</v>
      </c>
      <c r="H33" s="3">
        <v>0.01</v>
      </c>
      <c r="I33" s="3">
        <f>(Table1[[#This Row],[Amount]]*Table1[[#This Row],[Concentration]])*-10</f>
        <v>-0.1</v>
      </c>
      <c r="J33" s="3">
        <v>1000</v>
      </c>
      <c r="K33" s="3" t="str">
        <f>"("&amp;Table1[[#This Row],[LB]]&amp;","&amp;Table1[[#This Row],[UB]]&amp;")"</f>
        <v>(-0.1,1000)</v>
      </c>
    </row>
    <row r="34" spans="1:11" x14ac:dyDescent="0.25">
      <c r="A34" s="1" t="s">
        <v>128</v>
      </c>
      <c r="B34" s="1" t="str">
        <f>""""&amp;Table1[[#This Row],[Reaction]]&amp;""""</f>
        <v>"EX_cpd00184_e0"</v>
      </c>
      <c r="C34" s="1" t="s">
        <v>133</v>
      </c>
      <c r="D34" s="1" t="s">
        <v>138</v>
      </c>
      <c r="E34" s="6"/>
      <c r="F34" s="3" t="s">
        <v>140</v>
      </c>
      <c r="G34" s="3">
        <v>1</v>
      </c>
      <c r="H34" s="3">
        <v>0.01</v>
      </c>
      <c r="I34" s="3">
        <f>(Table1[[#This Row],[Amount]]*Table1[[#This Row],[Concentration]])*-10</f>
        <v>-0.1</v>
      </c>
      <c r="J34" s="3">
        <v>1000</v>
      </c>
      <c r="K34" s="3" t="str">
        <f>"("&amp;Table1[[#This Row],[LB]]&amp;","&amp;Table1[[#This Row],[UB]]&amp;")"</f>
        <v>(-0.1,1000)</v>
      </c>
    </row>
    <row r="35" spans="1:11" x14ac:dyDescent="0.25">
      <c r="A35" s="1" t="s">
        <v>24</v>
      </c>
      <c r="B35" s="1" t="str">
        <f>""""&amp;Table1[[#This Row],[Reaction]]&amp;""""</f>
        <v>"EX_cpd00205_e0"</v>
      </c>
      <c r="C35" s="1" t="s">
        <v>9</v>
      </c>
      <c r="D35" s="1" t="s">
        <v>40</v>
      </c>
      <c r="E35" s="6" t="s">
        <v>51</v>
      </c>
      <c r="F35" s="3" t="s">
        <v>60</v>
      </c>
      <c r="G35" s="3">
        <v>3</v>
      </c>
      <c r="H35" s="3">
        <v>3</v>
      </c>
      <c r="I35" s="3">
        <f>(Table1[[#This Row],[Amount]]*Table1[[#This Row],[Concentration]])*-10</f>
        <v>-90</v>
      </c>
      <c r="J35" s="3">
        <v>1000</v>
      </c>
      <c r="K35" s="3" t="str">
        <f>"("&amp;Table1[[#This Row],[LB]]&amp;","&amp;Table1[[#This Row],[UB]]&amp;")"</f>
        <v>(-90,1000)</v>
      </c>
    </row>
    <row r="36" spans="1:11" x14ac:dyDescent="0.25">
      <c r="A36" s="1" t="s">
        <v>141</v>
      </c>
      <c r="B36" s="1" t="str">
        <f>""""&amp;Table1[[#This Row],[Reaction]]&amp;""""</f>
        <v>"EX_cpd00218_e0"</v>
      </c>
      <c r="C36" s="1" t="s">
        <v>143</v>
      </c>
      <c r="D36" s="1" t="s">
        <v>147</v>
      </c>
      <c r="E36" s="1" t="s">
        <v>145</v>
      </c>
      <c r="F36" s="3" t="s">
        <v>149</v>
      </c>
      <c r="G36" s="3">
        <v>1</v>
      </c>
      <c r="H36" s="3">
        <v>1E-4</v>
      </c>
      <c r="I36" s="3">
        <f>(Table1[[#This Row],[Amount]]*Table1[[#This Row],[Concentration]])*-10</f>
        <v>-1E-3</v>
      </c>
      <c r="J36" s="3">
        <v>1000</v>
      </c>
      <c r="K36" s="3" t="str">
        <f>"("&amp;Table1[[#This Row],[LB]]&amp;","&amp;Table1[[#This Row],[UB]]&amp;")"</f>
        <v>(-0.001,1000)</v>
      </c>
    </row>
    <row r="37" spans="1:11" x14ac:dyDescent="0.25">
      <c r="A37" s="1" t="s">
        <v>156</v>
      </c>
      <c r="B37" s="1" t="str">
        <f>""""&amp;Table1[[#This Row],[Reaction]]&amp;""""</f>
        <v>"EX_cpd00220_e0"</v>
      </c>
      <c r="C37" s="1" t="s">
        <v>158</v>
      </c>
      <c r="D37" s="1" t="s">
        <v>154</v>
      </c>
      <c r="E37" s="6"/>
      <c r="F37" s="3" t="s">
        <v>149</v>
      </c>
      <c r="G37" s="3">
        <v>1</v>
      </c>
      <c r="H37" s="3">
        <v>1E-4</v>
      </c>
      <c r="I37" s="3">
        <f>(Table1[[#This Row],[Amount]]*Table1[[#This Row],[Concentration]])*-10</f>
        <v>-1E-3</v>
      </c>
      <c r="J37" s="3">
        <v>1000</v>
      </c>
      <c r="K37" s="3" t="str">
        <f>"("&amp;Table1[[#This Row],[LB]]&amp;","&amp;Table1[[#This Row],[UB]]&amp;")"</f>
        <v>(-0.001,1000)</v>
      </c>
    </row>
    <row r="38" spans="1:11" x14ac:dyDescent="0.25">
      <c r="A38" s="1" t="s">
        <v>26</v>
      </c>
      <c r="B38" s="1" t="str">
        <f>""""&amp;Table1[[#This Row],[Reaction]]&amp;""""</f>
        <v>"EX_cpd00254_e0"</v>
      </c>
      <c r="C38" s="1" t="s">
        <v>11</v>
      </c>
      <c r="D38" s="1" t="s">
        <v>42</v>
      </c>
      <c r="E38" s="6" t="s">
        <v>52</v>
      </c>
      <c r="F38" s="3" t="s">
        <v>60</v>
      </c>
      <c r="G38" s="3">
        <v>1</v>
      </c>
      <c r="H38" s="3">
        <v>2.5</v>
      </c>
      <c r="I38" s="3">
        <f>(Table1[[#This Row],[Amount]]*Table1[[#This Row],[Concentration]])*-10</f>
        <v>-25</v>
      </c>
      <c r="J38" s="3">
        <v>1000</v>
      </c>
      <c r="K38" s="3" t="str">
        <f>"("&amp;Table1[[#This Row],[LB]]&amp;","&amp;Table1[[#This Row],[UB]]&amp;")"</f>
        <v>(-25,1000)</v>
      </c>
    </row>
    <row r="39" spans="1:11" x14ac:dyDescent="0.25">
      <c r="A39" s="1" t="s">
        <v>142</v>
      </c>
      <c r="B39" s="1" t="str">
        <f>""""&amp;Table1[[#This Row],[Reaction]]&amp;""""</f>
        <v>"EX_cpd00305_e0"</v>
      </c>
      <c r="C39" s="1" t="s">
        <v>144</v>
      </c>
      <c r="D39" s="1" t="s">
        <v>148</v>
      </c>
      <c r="E39" s="1" t="s">
        <v>146</v>
      </c>
      <c r="F39" s="3" t="s">
        <v>149</v>
      </c>
      <c r="G39" s="3">
        <v>1</v>
      </c>
      <c r="H39" s="3">
        <v>1E-4</v>
      </c>
      <c r="I39" s="3">
        <f>(Table1[[#This Row],[Amount]]*Table1[[#This Row],[Concentration]])*-10</f>
        <v>-1E-3</v>
      </c>
      <c r="J39" s="3">
        <v>1000</v>
      </c>
      <c r="K39" s="3" t="str">
        <f>"("&amp;Table1[[#This Row],[LB]]&amp;","&amp;Table1[[#This Row],[UB]]&amp;")"</f>
        <v>(-0.001,1000)</v>
      </c>
    </row>
    <row r="40" spans="1:11" x14ac:dyDescent="0.25">
      <c r="A40" s="1" t="s">
        <v>125</v>
      </c>
      <c r="B40" s="1" t="str">
        <f>""""&amp;Table1[[#This Row],[Reaction]]&amp;""""</f>
        <v>"EX_cpd00311_e0"</v>
      </c>
      <c r="C40" s="1" t="s">
        <v>130</v>
      </c>
      <c r="D40" s="1" t="s">
        <v>135</v>
      </c>
      <c r="E40" s="6"/>
      <c r="F40" s="3" t="s">
        <v>140</v>
      </c>
      <c r="G40" s="3">
        <v>1</v>
      </c>
      <c r="H40" s="3">
        <v>0.01</v>
      </c>
      <c r="I40" s="3">
        <f>(Table1[[#This Row],[Amount]]*Table1[[#This Row],[Concentration]])*-10</f>
        <v>-0.1</v>
      </c>
      <c r="J40" s="3">
        <v>1000</v>
      </c>
      <c r="K40" s="3" t="str">
        <f>"("&amp;Table1[[#This Row],[LB]]&amp;","&amp;Table1[[#This Row],[UB]]&amp;")"</f>
        <v>(-0.1,1000)</v>
      </c>
    </row>
    <row r="41" spans="1:11" x14ac:dyDescent="0.25">
      <c r="A41" s="1" t="s">
        <v>64</v>
      </c>
      <c r="B41" s="1" t="str">
        <f>""""&amp;Table1[[#This Row],[Reaction]]&amp;""""</f>
        <v>"EX_cpd00322_e0"</v>
      </c>
      <c r="C41" s="1" t="s">
        <v>84</v>
      </c>
      <c r="D41" s="3" t="s">
        <v>104</v>
      </c>
      <c r="E41" s="6"/>
      <c r="F41" s="3" t="s">
        <v>124</v>
      </c>
      <c r="G41" s="3">
        <v>1</v>
      </c>
      <c r="H41" s="3">
        <v>0.2</v>
      </c>
      <c r="I41" s="3">
        <f>(Table1[[#This Row],[Amount]]*Table1[[#This Row],[Concentration]])*-10</f>
        <v>-2</v>
      </c>
      <c r="J41" s="3">
        <v>1000</v>
      </c>
      <c r="K41" s="3" t="str">
        <f>"("&amp;Table1[[#This Row],[LB]]&amp;","&amp;Table1[[#This Row],[UB]]&amp;")"</f>
        <v>(-2,1000)</v>
      </c>
    </row>
    <row r="42" spans="1:11" x14ac:dyDescent="0.25">
      <c r="A42" s="1" t="s">
        <v>157</v>
      </c>
      <c r="B42" s="1" t="str">
        <f>""""&amp;Table1[[#This Row],[Reaction]]&amp;""""</f>
        <v>"EX_cpd00393_e0"</v>
      </c>
      <c r="C42" s="1" t="s">
        <v>159</v>
      </c>
      <c r="D42" s="1" t="s">
        <v>155</v>
      </c>
      <c r="E42" s="6"/>
      <c r="F42" s="3" t="s">
        <v>149</v>
      </c>
      <c r="G42" s="3">
        <v>1</v>
      </c>
      <c r="H42" s="3">
        <v>1E-4</v>
      </c>
      <c r="I42" s="3">
        <f>(Table1[[#This Row],[Amount]]*Table1[[#This Row],[Concentration]])*-10</f>
        <v>-1E-3</v>
      </c>
      <c r="J42" s="3">
        <v>1000</v>
      </c>
      <c r="K42" s="3" t="str">
        <f>"("&amp;Table1[[#This Row],[LB]]&amp;","&amp;Table1[[#This Row],[UB]]&amp;")"</f>
        <v>(-0.001,1000)</v>
      </c>
    </row>
    <row r="43" spans="1:11" x14ac:dyDescent="0.25">
      <c r="A43" s="1" t="s">
        <v>22</v>
      </c>
      <c r="B43" s="1" t="str">
        <f>""""&amp;Table1[[#This Row],[Reaction]]&amp;""""</f>
        <v>"EX_cpd00588_e0"</v>
      </c>
      <c r="C43" s="1" t="s">
        <v>7</v>
      </c>
      <c r="D43" s="1" t="s">
        <v>38</v>
      </c>
      <c r="E43" s="6" t="s">
        <v>50</v>
      </c>
      <c r="F43" s="3" t="s">
        <v>59</v>
      </c>
      <c r="G43" s="3">
        <v>1</v>
      </c>
      <c r="H43" s="3">
        <v>1</v>
      </c>
      <c r="I43" s="3">
        <f>(Table1[[#This Row],[Amount]]*Table1[[#This Row],[Concentration]])*-10</f>
        <v>-10</v>
      </c>
      <c r="J43" s="3">
        <v>1000</v>
      </c>
      <c r="K43" s="3" t="str">
        <f>"("&amp;Table1[[#This Row],[LB]]&amp;","&amp;Table1[[#This Row],[UB]]&amp;")"</f>
        <v>(-10,1000)</v>
      </c>
    </row>
    <row r="44" spans="1:11" ht="15.75" thickBot="1" x14ac:dyDescent="0.3">
      <c r="A44" s="3" t="s">
        <v>152</v>
      </c>
      <c r="B44" s="1" t="str">
        <f>""""&amp;Table1[[#This Row],[Reaction]]&amp;""""</f>
        <v>"EX_cpd00644_e0"</v>
      </c>
      <c r="C44" s="3" t="s">
        <v>153</v>
      </c>
      <c r="D44" s="1" t="s">
        <v>151</v>
      </c>
      <c r="E44" s="3" t="s">
        <v>150</v>
      </c>
      <c r="F44" s="3" t="s">
        <v>149</v>
      </c>
      <c r="G44" s="3">
        <v>1</v>
      </c>
      <c r="H44" s="3">
        <v>1E-4</v>
      </c>
      <c r="I44" s="3">
        <f>(Table1[[#This Row],[Amount]]*Table1[[#This Row],[Concentration]])*-10</f>
        <v>-1E-3</v>
      </c>
      <c r="J44" s="3">
        <v>1000</v>
      </c>
      <c r="K44" s="3" t="str">
        <f>"("&amp;Table1[[#This Row],[LB]]&amp;","&amp;Table1[[#This Row],[UB]]&amp;")"</f>
        <v>(-0.001,1000)</v>
      </c>
    </row>
    <row r="45" spans="1:11" ht="15.75" thickBot="1" x14ac:dyDescent="0.3">
      <c r="A45" s="4" t="s">
        <v>32</v>
      </c>
      <c r="B45" s="1" t="str">
        <f>""""&amp;Table1[[#This Row],[Reaction]]&amp;""""</f>
        <v>"EX_cpd00971_e0"</v>
      </c>
      <c r="C45" s="4" t="s">
        <v>17</v>
      </c>
      <c r="D45" s="4" t="s">
        <v>173</v>
      </c>
      <c r="E45" s="6" t="s">
        <v>175</v>
      </c>
      <c r="F45" s="3" t="s">
        <v>60</v>
      </c>
      <c r="G45" s="3">
        <v>2</v>
      </c>
      <c r="H45" s="3">
        <v>5</v>
      </c>
      <c r="I45" s="3">
        <f>(Table1[[#This Row],[Amount]]*Table1[[#This Row],[Concentration]])*-10</f>
        <v>-100</v>
      </c>
      <c r="J45" s="3">
        <v>1000</v>
      </c>
      <c r="K45" s="3" t="str">
        <f>"("&amp;Table1[[#This Row],[LB]]&amp;","&amp;Table1[[#This Row],[UB]]&amp;")"</f>
        <v>(-100,1000)</v>
      </c>
    </row>
    <row r="46" spans="1:11" x14ac:dyDescent="0.25">
      <c r="A46" s="5" t="s">
        <v>127</v>
      </c>
      <c r="B46" s="1" t="str">
        <f>""""&amp;Table1[[#This Row],[Reaction]]&amp;""""</f>
        <v>"EX_cpd01217_e0"</v>
      </c>
      <c r="C46" s="5" t="s">
        <v>132</v>
      </c>
      <c r="D46" s="5" t="s">
        <v>137</v>
      </c>
      <c r="E46" s="6"/>
      <c r="F46" s="3" t="s">
        <v>140</v>
      </c>
      <c r="G46" s="3">
        <v>1</v>
      </c>
      <c r="H46" s="3">
        <v>0.01</v>
      </c>
      <c r="I46" s="3">
        <f>(Table1[[#This Row],[Amount]]*Table1[[#This Row],[Concentration]])*-10</f>
        <v>-0.1</v>
      </c>
      <c r="J46" s="3">
        <v>1000</v>
      </c>
      <c r="K46" s="3" t="str">
        <f>"("&amp;Table1[[#This Row],[LB]]&amp;","&amp;Table1[[#This Row],[UB]]&amp;")"</f>
        <v>(-0.1,1000)</v>
      </c>
    </row>
    <row r="47" spans="1:11" x14ac:dyDescent="0.25">
      <c r="A47" s="1" t="s">
        <v>34</v>
      </c>
      <c r="B47" s="1" t="str">
        <f>""""&amp;Table1[[#This Row],[Reaction]]&amp;""""</f>
        <v>"EX_cpd10515_e0"</v>
      </c>
      <c r="C47" s="1" t="s">
        <v>19</v>
      </c>
      <c r="D47" s="1" t="s">
        <v>48</v>
      </c>
      <c r="E47" s="6" t="s">
        <v>56</v>
      </c>
      <c r="F47" s="3" t="s">
        <v>60</v>
      </c>
      <c r="G47" s="3">
        <v>1</v>
      </c>
      <c r="H47" s="3">
        <v>0.02</v>
      </c>
      <c r="I47" s="3">
        <f>(Table1[[#This Row],[Amount]]*Table1[[#This Row],[Concentration]])*-10</f>
        <v>-0.2</v>
      </c>
      <c r="J47" s="3">
        <v>1000</v>
      </c>
      <c r="K47" s="3" t="str">
        <f>"("&amp;Table1[[#This Row],[LB]]&amp;","&amp;Table1[[#This Row],[UB]]&amp;")"</f>
        <v>(-0.2,1000)</v>
      </c>
    </row>
    <row r="48" spans="1:11" x14ac:dyDescent="0.25">
      <c r="A48" s="1" t="s">
        <v>165</v>
      </c>
      <c r="B48" s="1" t="str">
        <f>""""&amp;Table1[[#This Row],[Reaction]]&amp;""""</f>
        <v>"EX_cpd11606_e0"</v>
      </c>
      <c r="C48" s="1" t="s">
        <v>167</v>
      </c>
      <c r="D48" s="1" t="s">
        <v>163</v>
      </c>
      <c r="E48" s="7" t="s">
        <v>161</v>
      </c>
      <c r="F48" s="3" t="s">
        <v>149</v>
      </c>
      <c r="G48" s="3">
        <v>1</v>
      </c>
      <c r="H48" s="3">
        <v>1E-3</v>
      </c>
      <c r="I48" s="3">
        <f>(Table1[[#This Row],[Amount]]*Table1[[#This Row],[Concentration]])*-10</f>
        <v>-0.01</v>
      </c>
      <c r="J48" s="3">
        <v>1000</v>
      </c>
      <c r="K48" s="3" t="str">
        <f>"("&amp;Table1[[#This Row],[LB]]&amp;","&amp;Table1[[#This Row],[UB]]&amp;")"</f>
        <v>(-0.01,1000)</v>
      </c>
    </row>
  </sheetData>
  <phoneticPr fontId="2" type="noConversion"/>
  <pageMargins left="0.7" right="0.7" top="0.75" bottom="0.75" header="0.3" footer="0.3"/>
  <pageSetup paperSize="9" orientation="portrait" horizontalDpi="30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updated media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ARS</dc:creator>
  <cp:lastModifiedBy>Adrian Rendón Schatanek</cp:lastModifiedBy>
  <dcterms:created xsi:type="dcterms:W3CDTF">2015-06-05T18:19:34Z</dcterms:created>
  <dcterms:modified xsi:type="dcterms:W3CDTF">2023-11-28T10:01:02Z</dcterms:modified>
</cp:coreProperties>
</file>