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1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https://studentsrwthaachende-my.sharepoint.com/personal/ycy3t7jjvtr9b5h8_students_rwth-aachen_de/Documents/RWTH/Biotechnologie M. Sc/Masterarbeit/lmurinus_gem/reports/data/November/20112023/"/>
    </mc:Choice>
  </mc:AlternateContent>
  <xr:revisionPtr revIDLastSave="550" documentId="11_AD4DB114E441178AC67DF4C8EED2F042693EDF13" xr6:coauthVersionLast="47" xr6:coauthVersionMax="47" xr10:uidLastSave="{6E38FF88-2F99-48B5-9E09-83EADA2C9843}"/>
  <bookViews>
    <workbookView xWindow="-120" yWindow="-120" windowWidth="38640" windowHeight="21240" tabRatio="823" firstSheet="1" activeTab="16" xr2:uid="{00000000-000D-0000-FFFF-FFFF00000000}"/>
  </bookViews>
  <sheets>
    <sheet name="FBA_Reduced_Uptake" sheetId="1" r:id="rId1"/>
    <sheet name="EX_cpd00033_e0" sheetId="13" r:id="rId2"/>
    <sheet name="EX_cpd00039_e0" sheetId="14" r:id="rId3"/>
    <sheet name="EX_cpd00053_e0" sheetId="16" r:id="rId4"/>
    <sheet name="EX_cpd00054_e0" sheetId="12" r:id="rId5"/>
    <sheet name="EX_cpd00058_e0" sheetId="11" r:id="rId6"/>
    <sheet name="EX_cpd00107_e0" sheetId="10" r:id="rId7"/>
    <sheet name="EX_cpd00149_e0" sheetId="9" r:id="rId8"/>
    <sheet name="EX_cpd00156_e0" sheetId="8" r:id="rId9"/>
    <sheet name="EX_cpd00182_e0" sheetId="15" r:id="rId10"/>
    <sheet name="EX_cpd00218_e0" sheetId="7" r:id="rId11"/>
    <sheet name="EX_cpd00220_e0" sheetId="4" r:id="rId12"/>
    <sheet name="EX_cpd00305_e0" sheetId="17" r:id="rId13"/>
    <sheet name="EX_cpd00311_e0" sheetId="18" r:id="rId14"/>
    <sheet name="EX_cpd00644_e0" sheetId="5" r:id="rId15"/>
    <sheet name="Sheet2" sheetId="6" r:id="rId16"/>
    <sheet name="Analysis" sheetId="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2" i="1" a="1"/>
  <c r="E2" i="1" s="1"/>
  <c r="W58" i="2" a="1"/>
  <c r="W58" i="2" s="1"/>
  <c r="AG3" i="2" a="1"/>
  <c r="AG3" i="2" s="1"/>
  <c r="AG4" i="2" a="1"/>
  <c r="AG4" i="2" s="1"/>
  <c r="AG5" i="2" a="1"/>
  <c r="AG5" i="2" s="1"/>
  <c r="AG6" i="2" a="1"/>
  <c r="AG6" i="2" s="1"/>
  <c r="AG7" i="2" a="1"/>
  <c r="AG7" i="2" s="1"/>
  <c r="AG8" i="2" a="1"/>
  <c r="AG8" i="2" s="1"/>
  <c r="AG9" i="2" a="1"/>
  <c r="AG9" i="2" s="1"/>
  <c r="AG10" i="2" a="1"/>
  <c r="AG10" i="2" s="1"/>
  <c r="AG11" i="2" a="1"/>
  <c r="AG11" i="2" s="1"/>
  <c r="AG12" i="2" a="1"/>
  <c r="AG12" i="2" s="1"/>
  <c r="AG13" i="2" a="1"/>
  <c r="AG13" i="2" s="1"/>
  <c r="AG14" i="2" a="1"/>
  <c r="AG14" i="2" s="1"/>
  <c r="AG15" i="2" a="1"/>
  <c r="AG15" i="2" s="1"/>
  <c r="AG16" i="2" a="1"/>
  <c r="AG16" i="2" s="1"/>
  <c r="AG17" i="2" a="1"/>
  <c r="AG17" i="2" s="1"/>
  <c r="AG18" i="2" a="1"/>
  <c r="AG18" i="2" s="1"/>
  <c r="AG19" i="2" a="1"/>
  <c r="AG19" i="2" s="1"/>
  <c r="AG20" i="2" a="1"/>
  <c r="AG20" i="2" s="1"/>
  <c r="AG21" i="2" a="1"/>
  <c r="AG21" i="2" s="1"/>
  <c r="AG22" i="2" a="1"/>
  <c r="AG22" i="2" s="1"/>
  <c r="AG23" i="2" a="1"/>
  <c r="AG23" i="2" s="1"/>
  <c r="AG24" i="2" a="1"/>
  <c r="AG24" i="2" s="1"/>
  <c r="AG25" i="2" a="1"/>
  <c r="AG25" i="2" s="1"/>
  <c r="AG26" i="2" a="1"/>
  <c r="AG26" i="2" s="1"/>
  <c r="AG27" i="2" a="1"/>
  <c r="AG27" i="2" s="1"/>
  <c r="AG28" i="2" a="1"/>
  <c r="AG28" i="2" s="1"/>
  <c r="AG29" i="2" a="1"/>
  <c r="AG29" i="2" s="1"/>
  <c r="AG30" i="2" a="1"/>
  <c r="AG30" i="2" s="1"/>
  <c r="AG31" i="2" a="1"/>
  <c r="AG31" i="2" s="1"/>
  <c r="AG32" i="2" a="1"/>
  <c r="AG32" i="2" s="1"/>
  <c r="AG33" i="2" a="1"/>
  <c r="AG33" i="2" s="1"/>
  <c r="AG34" i="2" a="1"/>
  <c r="AG34" i="2" s="1"/>
  <c r="AG35" i="2" a="1"/>
  <c r="AG35" i="2" s="1"/>
  <c r="AG36" i="2" a="1"/>
  <c r="AG36" i="2" s="1"/>
  <c r="AG37" i="2" a="1"/>
  <c r="AG37" i="2" s="1"/>
  <c r="AG38" i="2" a="1"/>
  <c r="AG38" i="2" s="1"/>
  <c r="AG39" i="2" a="1"/>
  <c r="AG39" i="2" s="1"/>
  <c r="AG40" i="2" a="1"/>
  <c r="AG40" i="2" s="1"/>
  <c r="AG41" i="2" a="1"/>
  <c r="AG41" i="2" s="1"/>
  <c r="AG42" i="2" a="1"/>
  <c r="AG42" i="2" s="1"/>
  <c r="AG43" i="2" a="1"/>
  <c r="AG43" i="2" s="1"/>
  <c r="AG44" i="2" a="1"/>
  <c r="AG44" i="2" s="1"/>
  <c r="AG45" i="2" a="1"/>
  <c r="AG45" i="2" s="1"/>
  <c r="AG46" i="2" a="1"/>
  <c r="AG46" i="2" s="1"/>
  <c r="AG47" i="2" a="1"/>
  <c r="AG47" i="2" s="1"/>
  <c r="AG48" i="2" a="1"/>
  <c r="AG48" i="2" s="1"/>
  <c r="AG49" i="2" a="1"/>
  <c r="AG49" i="2" s="1"/>
  <c r="AG50" i="2" a="1"/>
  <c r="AG50" i="2" s="1"/>
  <c r="AG51" i="2" a="1"/>
  <c r="AG51" i="2" s="1"/>
  <c r="AG52" i="2" a="1"/>
  <c r="AG52" i="2" s="1"/>
  <c r="AG53" i="2" a="1"/>
  <c r="AG53" i="2" s="1"/>
  <c r="AG54" i="2" a="1"/>
  <c r="AG54" i="2" s="1"/>
  <c r="AG55" i="2" a="1"/>
  <c r="AG55" i="2" s="1"/>
  <c r="AG56" i="2" a="1"/>
  <c r="AG56" i="2" s="1"/>
  <c r="AG57" i="2" a="1"/>
  <c r="AG57" i="2" s="1"/>
  <c r="AG58" i="2" a="1"/>
  <c r="AG58" i="2" s="1"/>
  <c r="AG2" i="2" a="1"/>
  <c r="AG2" i="2" s="1"/>
  <c r="AF3" i="2" a="1"/>
  <c r="AF3" i="2" s="1"/>
  <c r="AF4" i="2" a="1"/>
  <c r="AF4" i="2" s="1"/>
  <c r="AF5" i="2" a="1"/>
  <c r="AF5" i="2" s="1"/>
  <c r="AF6" i="2" a="1"/>
  <c r="AF6" i="2" s="1"/>
  <c r="AF7" i="2" a="1"/>
  <c r="AF7" i="2" s="1"/>
  <c r="AF8" i="2" a="1"/>
  <c r="AF8" i="2" s="1"/>
  <c r="AF9" i="2" a="1"/>
  <c r="AF9" i="2" s="1"/>
  <c r="AF10" i="2" a="1"/>
  <c r="AF10" i="2" s="1"/>
  <c r="AF11" i="2" a="1"/>
  <c r="AF11" i="2" s="1"/>
  <c r="AF12" i="2" a="1"/>
  <c r="AF12" i="2" s="1"/>
  <c r="AF13" i="2" a="1"/>
  <c r="AF13" i="2" s="1"/>
  <c r="AF14" i="2" a="1"/>
  <c r="AF14" i="2" s="1"/>
  <c r="AF15" i="2" a="1"/>
  <c r="AF15" i="2" s="1"/>
  <c r="AF16" i="2" a="1"/>
  <c r="AF16" i="2" s="1"/>
  <c r="AF17" i="2" a="1"/>
  <c r="AF17" i="2" s="1"/>
  <c r="AF18" i="2" a="1"/>
  <c r="AF18" i="2" s="1"/>
  <c r="AF19" i="2" a="1"/>
  <c r="AF19" i="2" s="1"/>
  <c r="AF20" i="2" a="1"/>
  <c r="AF20" i="2" s="1"/>
  <c r="AF21" i="2" a="1"/>
  <c r="AF21" i="2" s="1"/>
  <c r="AF22" i="2" a="1"/>
  <c r="AF22" i="2" s="1"/>
  <c r="AF23" i="2" a="1"/>
  <c r="AF23" i="2" s="1"/>
  <c r="AF24" i="2" a="1"/>
  <c r="AF24" i="2" s="1"/>
  <c r="AF25" i="2" a="1"/>
  <c r="AF25" i="2" s="1"/>
  <c r="AF26" i="2" a="1"/>
  <c r="AF26" i="2" s="1"/>
  <c r="AF27" i="2" a="1"/>
  <c r="AF27" i="2" s="1"/>
  <c r="AF28" i="2" a="1"/>
  <c r="AF28" i="2" s="1"/>
  <c r="AF29" i="2" a="1"/>
  <c r="AF29" i="2" s="1"/>
  <c r="AF30" i="2" a="1"/>
  <c r="AF30" i="2" s="1"/>
  <c r="AF31" i="2" a="1"/>
  <c r="AF31" i="2" s="1"/>
  <c r="AF32" i="2" a="1"/>
  <c r="AF32" i="2" s="1"/>
  <c r="AF33" i="2" a="1"/>
  <c r="AF33" i="2" s="1"/>
  <c r="AF34" i="2" a="1"/>
  <c r="AF34" i="2" s="1"/>
  <c r="AF35" i="2" a="1"/>
  <c r="AF35" i="2" s="1"/>
  <c r="AF36" i="2" a="1"/>
  <c r="AF36" i="2" s="1"/>
  <c r="AF37" i="2" a="1"/>
  <c r="AF37" i="2" s="1"/>
  <c r="AF38" i="2" a="1"/>
  <c r="AF38" i="2" s="1"/>
  <c r="AF39" i="2" a="1"/>
  <c r="AF39" i="2" s="1"/>
  <c r="AF40" i="2" a="1"/>
  <c r="AF40" i="2" s="1"/>
  <c r="AF41" i="2" a="1"/>
  <c r="AF41" i="2" s="1"/>
  <c r="AF42" i="2" a="1"/>
  <c r="AF42" i="2" s="1"/>
  <c r="AF43" i="2" a="1"/>
  <c r="AF43" i="2" s="1"/>
  <c r="AF44" i="2" a="1"/>
  <c r="AF44" i="2" s="1"/>
  <c r="AF45" i="2" a="1"/>
  <c r="AF45" i="2" s="1"/>
  <c r="AF46" i="2" a="1"/>
  <c r="AF46" i="2" s="1"/>
  <c r="AF47" i="2" a="1"/>
  <c r="AF47" i="2" s="1"/>
  <c r="AF48" i="2" a="1"/>
  <c r="AF48" i="2" s="1"/>
  <c r="AF49" i="2" a="1"/>
  <c r="AF49" i="2" s="1"/>
  <c r="AF50" i="2" a="1"/>
  <c r="AF50" i="2" s="1"/>
  <c r="AF51" i="2" a="1"/>
  <c r="AF51" i="2" s="1"/>
  <c r="AF52" i="2" a="1"/>
  <c r="AF52" i="2" s="1"/>
  <c r="AF53" i="2" a="1"/>
  <c r="AF53" i="2" s="1"/>
  <c r="AF54" i="2" a="1"/>
  <c r="AF54" i="2" s="1"/>
  <c r="AF55" i="2" a="1"/>
  <c r="AF55" i="2" s="1"/>
  <c r="AF56" i="2" a="1"/>
  <c r="AF56" i="2" s="1"/>
  <c r="AF57" i="2" a="1"/>
  <c r="AF57" i="2" s="1"/>
  <c r="AF58" i="2" a="1"/>
  <c r="AF58" i="2" s="1"/>
  <c r="AF2" i="2" a="1"/>
  <c r="AF2" i="2" s="1"/>
  <c r="AE3" i="2" a="1"/>
  <c r="AE3" i="2" s="1"/>
  <c r="AE4" i="2" a="1"/>
  <c r="AE4" i="2" s="1"/>
  <c r="AE5" i="2" a="1"/>
  <c r="AE5" i="2" s="1"/>
  <c r="AE6" i="2" a="1"/>
  <c r="AE6" i="2" s="1"/>
  <c r="AE7" i="2" a="1"/>
  <c r="AE7" i="2" s="1"/>
  <c r="AE8" i="2" a="1"/>
  <c r="AE8" i="2" s="1"/>
  <c r="AE9" i="2" a="1"/>
  <c r="AE9" i="2" s="1"/>
  <c r="AE10" i="2" a="1"/>
  <c r="AE10" i="2" s="1"/>
  <c r="AE11" i="2" a="1"/>
  <c r="AE11" i="2" s="1"/>
  <c r="AE12" i="2" a="1"/>
  <c r="AE12" i="2" s="1"/>
  <c r="AE13" i="2" a="1"/>
  <c r="AE13" i="2" s="1"/>
  <c r="AE14" i="2" a="1"/>
  <c r="AE14" i="2" s="1"/>
  <c r="AE15" i="2" a="1"/>
  <c r="AE15" i="2" s="1"/>
  <c r="AE16" i="2" a="1"/>
  <c r="AE16" i="2" s="1"/>
  <c r="AE17" i="2" a="1"/>
  <c r="AE17" i="2" s="1"/>
  <c r="AE18" i="2" a="1"/>
  <c r="AE18" i="2" s="1"/>
  <c r="AE19" i="2" a="1"/>
  <c r="AE19" i="2" s="1"/>
  <c r="AE20" i="2" a="1"/>
  <c r="AE20" i="2" s="1"/>
  <c r="AE21" i="2" a="1"/>
  <c r="AE21" i="2" s="1"/>
  <c r="AE22" i="2" a="1"/>
  <c r="AE22" i="2" s="1"/>
  <c r="AE23" i="2" a="1"/>
  <c r="AE23" i="2" s="1"/>
  <c r="AE24" i="2" a="1"/>
  <c r="AE24" i="2" s="1"/>
  <c r="AE25" i="2" a="1"/>
  <c r="AE25" i="2" s="1"/>
  <c r="AE26" i="2" a="1"/>
  <c r="AE26" i="2" s="1"/>
  <c r="AE27" i="2" a="1"/>
  <c r="AE27" i="2" s="1"/>
  <c r="AE28" i="2" a="1"/>
  <c r="AE28" i="2" s="1"/>
  <c r="AE29" i="2" a="1"/>
  <c r="AE29" i="2" s="1"/>
  <c r="AE30" i="2" a="1"/>
  <c r="AE30" i="2" s="1"/>
  <c r="AE31" i="2" a="1"/>
  <c r="AE31" i="2" s="1"/>
  <c r="AE32" i="2" a="1"/>
  <c r="AE32" i="2" s="1"/>
  <c r="AE33" i="2" a="1"/>
  <c r="AE33" i="2" s="1"/>
  <c r="AE34" i="2" a="1"/>
  <c r="AE34" i="2" s="1"/>
  <c r="AE35" i="2" a="1"/>
  <c r="AE35" i="2" s="1"/>
  <c r="AE36" i="2" a="1"/>
  <c r="AE36" i="2" s="1"/>
  <c r="AE37" i="2" a="1"/>
  <c r="AE37" i="2" s="1"/>
  <c r="AE38" i="2" a="1"/>
  <c r="AE38" i="2" s="1"/>
  <c r="AE39" i="2" a="1"/>
  <c r="AE39" i="2" s="1"/>
  <c r="AE40" i="2" a="1"/>
  <c r="AE40" i="2" s="1"/>
  <c r="AE41" i="2" a="1"/>
  <c r="AE41" i="2" s="1"/>
  <c r="AE42" i="2" a="1"/>
  <c r="AE42" i="2" s="1"/>
  <c r="AE43" i="2" a="1"/>
  <c r="AE43" i="2" s="1"/>
  <c r="AE44" i="2" a="1"/>
  <c r="AE44" i="2" s="1"/>
  <c r="AE45" i="2" a="1"/>
  <c r="AE45" i="2" s="1"/>
  <c r="AE46" i="2" a="1"/>
  <c r="AE46" i="2" s="1"/>
  <c r="AE47" i="2" a="1"/>
  <c r="AE47" i="2" s="1"/>
  <c r="AE48" i="2" a="1"/>
  <c r="AE48" i="2" s="1"/>
  <c r="AE49" i="2" a="1"/>
  <c r="AE49" i="2" s="1"/>
  <c r="AE50" i="2" a="1"/>
  <c r="AE50" i="2" s="1"/>
  <c r="AE51" i="2" a="1"/>
  <c r="AE51" i="2" s="1"/>
  <c r="AE52" i="2" a="1"/>
  <c r="AE52" i="2" s="1"/>
  <c r="AE53" i="2" a="1"/>
  <c r="AE53" i="2" s="1"/>
  <c r="AE54" i="2" a="1"/>
  <c r="AE54" i="2" s="1"/>
  <c r="AE55" i="2" a="1"/>
  <c r="AE55" i="2" s="1"/>
  <c r="AE56" i="2" a="1"/>
  <c r="AE56" i="2" s="1"/>
  <c r="AE57" i="2" a="1"/>
  <c r="AE57" i="2" s="1"/>
  <c r="AE58" i="2" a="1"/>
  <c r="AE58" i="2" s="1"/>
  <c r="AE2" i="2" a="1"/>
  <c r="AE2" i="2" s="1"/>
  <c r="AD3" i="2" a="1"/>
  <c r="AD3" i="2" s="1"/>
  <c r="AD4" i="2" a="1"/>
  <c r="AD4" i="2" s="1"/>
  <c r="AD5" i="2" a="1"/>
  <c r="AD5" i="2" s="1"/>
  <c r="AD6" i="2" a="1"/>
  <c r="AD6" i="2" s="1"/>
  <c r="AD7" i="2" a="1"/>
  <c r="AD7" i="2" s="1"/>
  <c r="AD8" i="2" a="1"/>
  <c r="AD8" i="2" s="1"/>
  <c r="AD9" i="2" a="1"/>
  <c r="AD9" i="2" s="1"/>
  <c r="AD10" i="2" a="1"/>
  <c r="AD10" i="2" s="1"/>
  <c r="AD11" i="2" a="1"/>
  <c r="AD11" i="2" s="1"/>
  <c r="AD12" i="2" a="1"/>
  <c r="AD12" i="2" s="1"/>
  <c r="AD13" i="2" a="1"/>
  <c r="AD13" i="2" s="1"/>
  <c r="AD14" i="2" a="1"/>
  <c r="AD14" i="2" s="1"/>
  <c r="AD15" i="2" a="1"/>
  <c r="AD15" i="2" s="1"/>
  <c r="AD16" i="2" a="1"/>
  <c r="AD16" i="2" s="1"/>
  <c r="AD17" i="2" a="1"/>
  <c r="AD17" i="2" s="1"/>
  <c r="AD18" i="2" a="1"/>
  <c r="AD18" i="2" s="1"/>
  <c r="AD19" i="2" a="1"/>
  <c r="AD19" i="2" s="1"/>
  <c r="AD20" i="2" a="1"/>
  <c r="AD20" i="2" s="1"/>
  <c r="AD21" i="2" a="1"/>
  <c r="AD21" i="2" s="1"/>
  <c r="AD22" i="2" a="1"/>
  <c r="AD22" i="2" s="1"/>
  <c r="AD23" i="2" a="1"/>
  <c r="AD23" i="2" s="1"/>
  <c r="AD24" i="2" a="1"/>
  <c r="AD24" i="2" s="1"/>
  <c r="AD25" i="2" a="1"/>
  <c r="AD25" i="2" s="1"/>
  <c r="AD26" i="2" a="1"/>
  <c r="AD26" i="2" s="1"/>
  <c r="AD27" i="2" a="1"/>
  <c r="AD27" i="2" s="1"/>
  <c r="AD28" i="2" a="1"/>
  <c r="AD28" i="2" s="1"/>
  <c r="AD29" i="2" a="1"/>
  <c r="AD29" i="2" s="1"/>
  <c r="AD30" i="2" a="1"/>
  <c r="AD30" i="2" s="1"/>
  <c r="AD31" i="2" a="1"/>
  <c r="AD31" i="2" s="1"/>
  <c r="AD32" i="2" a="1"/>
  <c r="AD32" i="2" s="1"/>
  <c r="AD33" i="2" a="1"/>
  <c r="AD33" i="2" s="1"/>
  <c r="AD34" i="2" a="1"/>
  <c r="AD34" i="2" s="1"/>
  <c r="AD35" i="2" a="1"/>
  <c r="AD35" i="2" s="1"/>
  <c r="AD36" i="2" a="1"/>
  <c r="AD36" i="2" s="1"/>
  <c r="AD37" i="2" a="1"/>
  <c r="AD37" i="2" s="1"/>
  <c r="AD38" i="2" a="1"/>
  <c r="AD38" i="2" s="1"/>
  <c r="AD39" i="2" a="1"/>
  <c r="AD39" i="2" s="1"/>
  <c r="AD40" i="2" a="1"/>
  <c r="AD40" i="2" s="1"/>
  <c r="AD41" i="2" a="1"/>
  <c r="AD41" i="2" s="1"/>
  <c r="AD42" i="2" a="1"/>
  <c r="AD42" i="2" s="1"/>
  <c r="AD43" i="2" a="1"/>
  <c r="AD43" i="2" s="1"/>
  <c r="AD44" i="2" a="1"/>
  <c r="AD44" i="2" s="1"/>
  <c r="AD45" i="2" a="1"/>
  <c r="AD45" i="2" s="1"/>
  <c r="AD46" i="2" a="1"/>
  <c r="AD46" i="2" s="1"/>
  <c r="AD47" i="2" a="1"/>
  <c r="AD47" i="2" s="1"/>
  <c r="AD48" i="2" a="1"/>
  <c r="AD48" i="2" s="1"/>
  <c r="AD49" i="2" a="1"/>
  <c r="AD49" i="2" s="1"/>
  <c r="AD50" i="2" a="1"/>
  <c r="AD50" i="2" s="1"/>
  <c r="AD51" i="2" a="1"/>
  <c r="AD51" i="2" s="1"/>
  <c r="AD52" i="2" a="1"/>
  <c r="AD52" i="2" s="1"/>
  <c r="AD53" i="2" a="1"/>
  <c r="AD53" i="2" s="1"/>
  <c r="AD54" i="2" a="1"/>
  <c r="AD54" i="2" s="1"/>
  <c r="AD55" i="2" a="1"/>
  <c r="AD55" i="2" s="1"/>
  <c r="AD56" i="2" a="1"/>
  <c r="AD56" i="2" s="1"/>
  <c r="AD57" i="2" a="1"/>
  <c r="AD57" i="2" s="1"/>
  <c r="AD58" i="2" a="1"/>
  <c r="AD58" i="2" s="1"/>
  <c r="AD2" i="2" a="1"/>
  <c r="AD2" i="2" s="1"/>
  <c r="AC3" i="2" a="1"/>
  <c r="AC3" i="2" s="1"/>
  <c r="AC4" i="2" a="1"/>
  <c r="AC4" i="2" s="1"/>
  <c r="AC5" i="2" a="1"/>
  <c r="AC5" i="2" s="1"/>
  <c r="AC6" i="2" a="1"/>
  <c r="AC6" i="2" s="1"/>
  <c r="AC7" i="2" a="1"/>
  <c r="AC7" i="2" s="1"/>
  <c r="AC8" i="2" a="1"/>
  <c r="AC8" i="2" s="1"/>
  <c r="AC9" i="2" a="1"/>
  <c r="AC9" i="2" s="1"/>
  <c r="AC10" i="2" a="1"/>
  <c r="AC10" i="2" s="1"/>
  <c r="AC11" i="2" a="1"/>
  <c r="AC11" i="2" s="1"/>
  <c r="AC12" i="2" a="1"/>
  <c r="AC12" i="2" s="1"/>
  <c r="AC13" i="2" a="1"/>
  <c r="AC13" i="2" s="1"/>
  <c r="AC14" i="2" a="1"/>
  <c r="AC14" i="2" s="1"/>
  <c r="AC15" i="2" a="1"/>
  <c r="AC15" i="2" s="1"/>
  <c r="AC16" i="2" a="1"/>
  <c r="AC16" i="2" s="1"/>
  <c r="AC17" i="2" a="1"/>
  <c r="AC17" i="2" s="1"/>
  <c r="AC18" i="2" a="1"/>
  <c r="AC18" i="2" s="1"/>
  <c r="AC19" i="2" a="1"/>
  <c r="AC19" i="2" s="1"/>
  <c r="AC20" i="2" a="1"/>
  <c r="AC20" i="2" s="1"/>
  <c r="AC21" i="2" a="1"/>
  <c r="AC21" i="2" s="1"/>
  <c r="AC22" i="2" a="1"/>
  <c r="AC22" i="2" s="1"/>
  <c r="AC23" i="2" a="1"/>
  <c r="AC23" i="2" s="1"/>
  <c r="AC24" i="2" a="1"/>
  <c r="AC24" i="2" s="1"/>
  <c r="AC25" i="2" a="1"/>
  <c r="AC25" i="2" s="1"/>
  <c r="AC26" i="2" a="1"/>
  <c r="AC26" i="2" s="1"/>
  <c r="AC27" i="2" a="1"/>
  <c r="AC27" i="2" s="1"/>
  <c r="AC28" i="2" a="1"/>
  <c r="AC28" i="2" s="1"/>
  <c r="AC29" i="2" a="1"/>
  <c r="AC29" i="2" s="1"/>
  <c r="AC30" i="2" a="1"/>
  <c r="AC30" i="2" s="1"/>
  <c r="AC31" i="2" a="1"/>
  <c r="AC31" i="2" s="1"/>
  <c r="AC32" i="2" a="1"/>
  <c r="AC32" i="2" s="1"/>
  <c r="AC33" i="2" a="1"/>
  <c r="AC33" i="2" s="1"/>
  <c r="AC34" i="2" a="1"/>
  <c r="AC34" i="2" s="1"/>
  <c r="AC35" i="2" a="1"/>
  <c r="AC35" i="2" s="1"/>
  <c r="AC36" i="2" a="1"/>
  <c r="AC36" i="2" s="1"/>
  <c r="AC37" i="2" a="1"/>
  <c r="AC37" i="2" s="1"/>
  <c r="AC38" i="2" a="1"/>
  <c r="AC38" i="2" s="1"/>
  <c r="AC39" i="2" a="1"/>
  <c r="AC39" i="2" s="1"/>
  <c r="AC40" i="2" a="1"/>
  <c r="AC40" i="2" s="1"/>
  <c r="AC41" i="2" a="1"/>
  <c r="AC41" i="2" s="1"/>
  <c r="AC42" i="2" a="1"/>
  <c r="AC42" i="2" s="1"/>
  <c r="AC43" i="2" a="1"/>
  <c r="AC43" i="2" s="1"/>
  <c r="AC44" i="2" a="1"/>
  <c r="AC44" i="2" s="1"/>
  <c r="AC45" i="2" a="1"/>
  <c r="AC45" i="2" s="1"/>
  <c r="AC46" i="2" a="1"/>
  <c r="AC46" i="2" s="1"/>
  <c r="AC47" i="2" a="1"/>
  <c r="AC47" i="2" s="1"/>
  <c r="AC48" i="2" a="1"/>
  <c r="AC48" i="2" s="1"/>
  <c r="AC49" i="2" a="1"/>
  <c r="AC49" i="2" s="1"/>
  <c r="AC50" i="2" a="1"/>
  <c r="AC50" i="2" s="1"/>
  <c r="AC51" i="2" a="1"/>
  <c r="AC51" i="2" s="1"/>
  <c r="AC52" i="2" a="1"/>
  <c r="AC52" i="2" s="1"/>
  <c r="AC53" i="2" a="1"/>
  <c r="AC53" i="2" s="1"/>
  <c r="AC54" i="2" a="1"/>
  <c r="AC54" i="2" s="1"/>
  <c r="AC55" i="2" a="1"/>
  <c r="AC55" i="2" s="1"/>
  <c r="AC56" i="2" a="1"/>
  <c r="AC56" i="2" s="1"/>
  <c r="AC57" i="2" a="1"/>
  <c r="AC57" i="2" s="1"/>
  <c r="AC58" i="2" a="1"/>
  <c r="AC58" i="2" s="1"/>
  <c r="AC2" i="2" a="1"/>
  <c r="AC2" i="2" s="1"/>
  <c r="AB3" i="2" a="1"/>
  <c r="AB3" i="2" s="1"/>
  <c r="AB4" i="2" a="1"/>
  <c r="AB4" i="2" s="1"/>
  <c r="AB5" i="2" a="1"/>
  <c r="AB5" i="2" s="1"/>
  <c r="AB6" i="2" a="1"/>
  <c r="AB6" i="2" s="1"/>
  <c r="AB7" i="2" a="1"/>
  <c r="AB7" i="2" s="1"/>
  <c r="AB8" i="2" a="1"/>
  <c r="AB8" i="2" s="1"/>
  <c r="AB9" i="2" a="1"/>
  <c r="AB9" i="2" s="1"/>
  <c r="AB10" i="2" a="1"/>
  <c r="AB10" i="2" s="1"/>
  <c r="AB11" i="2" a="1"/>
  <c r="AB11" i="2" s="1"/>
  <c r="AB12" i="2" a="1"/>
  <c r="AB12" i="2" s="1"/>
  <c r="AB13" i="2" a="1"/>
  <c r="AB13" i="2" s="1"/>
  <c r="AB14" i="2" a="1"/>
  <c r="AB14" i="2" s="1"/>
  <c r="AB15" i="2" a="1"/>
  <c r="AB15" i="2" s="1"/>
  <c r="AB16" i="2" a="1"/>
  <c r="AB16" i="2" s="1"/>
  <c r="AB17" i="2" a="1"/>
  <c r="AB17" i="2" s="1"/>
  <c r="AB18" i="2" a="1"/>
  <c r="AB18" i="2" s="1"/>
  <c r="AB19" i="2" a="1"/>
  <c r="AB19" i="2" s="1"/>
  <c r="AB20" i="2" a="1"/>
  <c r="AB20" i="2" s="1"/>
  <c r="AB21" i="2" a="1"/>
  <c r="AB21" i="2" s="1"/>
  <c r="AB22" i="2" a="1"/>
  <c r="AB22" i="2" s="1"/>
  <c r="AB23" i="2" a="1"/>
  <c r="AB23" i="2" s="1"/>
  <c r="AB24" i="2" a="1"/>
  <c r="AB24" i="2" s="1"/>
  <c r="AB25" i="2" a="1"/>
  <c r="AB25" i="2" s="1"/>
  <c r="AB26" i="2" a="1"/>
  <c r="AB26" i="2" s="1"/>
  <c r="AB27" i="2" a="1"/>
  <c r="AB27" i="2" s="1"/>
  <c r="AB28" i="2" a="1"/>
  <c r="AB28" i="2" s="1"/>
  <c r="AB29" i="2" a="1"/>
  <c r="AB29" i="2" s="1"/>
  <c r="AB30" i="2" a="1"/>
  <c r="AB30" i="2" s="1"/>
  <c r="AB31" i="2" a="1"/>
  <c r="AB31" i="2" s="1"/>
  <c r="AB32" i="2" a="1"/>
  <c r="AB32" i="2" s="1"/>
  <c r="AB33" i="2" a="1"/>
  <c r="AB33" i="2" s="1"/>
  <c r="AB34" i="2" a="1"/>
  <c r="AB34" i="2" s="1"/>
  <c r="AB35" i="2" a="1"/>
  <c r="AB35" i="2" s="1"/>
  <c r="AB36" i="2" a="1"/>
  <c r="AB36" i="2" s="1"/>
  <c r="AB37" i="2" a="1"/>
  <c r="AB37" i="2" s="1"/>
  <c r="AB38" i="2" a="1"/>
  <c r="AB38" i="2" s="1"/>
  <c r="AB39" i="2" a="1"/>
  <c r="AB39" i="2" s="1"/>
  <c r="AB40" i="2" a="1"/>
  <c r="AB40" i="2" s="1"/>
  <c r="AB41" i="2" a="1"/>
  <c r="AB41" i="2" s="1"/>
  <c r="AB42" i="2" a="1"/>
  <c r="AB42" i="2" s="1"/>
  <c r="AB43" i="2" a="1"/>
  <c r="AB43" i="2" s="1"/>
  <c r="AB44" i="2" a="1"/>
  <c r="AB44" i="2" s="1"/>
  <c r="AB45" i="2" a="1"/>
  <c r="AB45" i="2" s="1"/>
  <c r="AB46" i="2" a="1"/>
  <c r="AB46" i="2" s="1"/>
  <c r="AB47" i="2" a="1"/>
  <c r="AB47" i="2" s="1"/>
  <c r="AB48" i="2" a="1"/>
  <c r="AB48" i="2" s="1"/>
  <c r="AB49" i="2" a="1"/>
  <c r="AB49" i="2" s="1"/>
  <c r="AB50" i="2" a="1"/>
  <c r="AB50" i="2" s="1"/>
  <c r="AB51" i="2" a="1"/>
  <c r="AB51" i="2" s="1"/>
  <c r="AB52" i="2" a="1"/>
  <c r="AB52" i="2" s="1"/>
  <c r="AB53" i="2" a="1"/>
  <c r="AB53" i="2" s="1"/>
  <c r="AB54" i="2" a="1"/>
  <c r="AB54" i="2" s="1"/>
  <c r="AB55" i="2" a="1"/>
  <c r="AB55" i="2" s="1"/>
  <c r="AB56" i="2" a="1"/>
  <c r="AB56" i="2" s="1"/>
  <c r="AB57" i="2" a="1"/>
  <c r="AB57" i="2" s="1"/>
  <c r="AB58" i="2" a="1"/>
  <c r="AB58" i="2" s="1"/>
  <c r="AB2" i="2" a="1"/>
  <c r="AB2" i="2" s="1"/>
  <c r="AA3" i="2" a="1"/>
  <c r="AA3" i="2" s="1"/>
  <c r="AA4" i="2" a="1"/>
  <c r="AA4" i="2" s="1"/>
  <c r="AA5" i="2" a="1"/>
  <c r="AA5" i="2" s="1"/>
  <c r="AA6" i="2" a="1"/>
  <c r="AA6" i="2" s="1"/>
  <c r="AA7" i="2" a="1"/>
  <c r="AA7" i="2" s="1"/>
  <c r="AA8" i="2" a="1"/>
  <c r="AA8" i="2" s="1"/>
  <c r="AA9" i="2" a="1"/>
  <c r="AA9" i="2" s="1"/>
  <c r="AA10" i="2" a="1"/>
  <c r="AA10" i="2" s="1"/>
  <c r="AA11" i="2" a="1"/>
  <c r="AA11" i="2" s="1"/>
  <c r="AA12" i="2" a="1"/>
  <c r="AA12" i="2" s="1"/>
  <c r="AA13" i="2" a="1"/>
  <c r="AA13" i="2" s="1"/>
  <c r="AA14" i="2" a="1"/>
  <c r="AA14" i="2" s="1"/>
  <c r="AA15" i="2" a="1"/>
  <c r="AA15" i="2" s="1"/>
  <c r="AA16" i="2" a="1"/>
  <c r="AA16" i="2" s="1"/>
  <c r="AA17" i="2" a="1"/>
  <c r="AA17" i="2" s="1"/>
  <c r="AA18" i="2" a="1"/>
  <c r="AA18" i="2" s="1"/>
  <c r="AA19" i="2" a="1"/>
  <c r="AA19" i="2" s="1"/>
  <c r="AA20" i="2" a="1"/>
  <c r="AA20" i="2" s="1"/>
  <c r="AA21" i="2" a="1"/>
  <c r="AA21" i="2" s="1"/>
  <c r="AA22" i="2" a="1"/>
  <c r="AA22" i="2" s="1"/>
  <c r="AA23" i="2" a="1"/>
  <c r="AA23" i="2" s="1"/>
  <c r="AA24" i="2" a="1"/>
  <c r="AA24" i="2" s="1"/>
  <c r="AA25" i="2" a="1"/>
  <c r="AA25" i="2" s="1"/>
  <c r="AA26" i="2" a="1"/>
  <c r="AA26" i="2" s="1"/>
  <c r="AA27" i="2" a="1"/>
  <c r="AA27" i="2" s="1"/>
  <c r="AA28" i="2" a="1"/>
  <c r="AA28" i="2" s="1"/>
  <c r="AA29" i="2" a="1"/>
  <c r="AA29" i="2" s="1"/>
  <c r="AA30" i="2" a="1"/>
  <c r="AA30" i="2" s="1"/>
  <c r="AA31" i="2" a="1"/>
  <c r="AA31" i="2" s="1"/>
  <c r="AA32" i="2" a="1"/>
  <c r="AA32" i="2" s="1"/>
  <c r="AA33" i="2" a="1"/>
  <c r="AA33" i="2" s="1"/>
  <c r="AA34" i="2" a="1"/>
  <c r="AA34" i="2" s="1"/>
  <c r="AA35" i="2" a="1"/>
  <c r="AA35" i="2" s="1"/>
  <c r="AA36" i="2" a="1"/>
  <c r="AA36" i="2" s="1"/>
  <c r="AA37" i="2" a="1"/>
  <c r="AA37" i="2" s="1"/>
  <c r="AA38" i="2" a="1"/>
  <c r="AA38" i="2" s="1"/>
  <c r="AA39" i="2" a="1"/>
  <c r="AA39" i="2" s="1"/>
  <c r="AA40" i="2" a="1"/>
  <c r="AA40" i="2" s="1"/>
  <c r="AA41" i="2" a="1"/>
  <c r="AA41" i="2" s="1"/>
  <c r="AA42" i="2" a="1"/>
  <c r="AA42" i="2" s="1"/>
  <c r="AA43" i="2" a="1"/>
  <c r="AA43" i="2" s="1"/>
  <c r="AA44" i="2" a="1"/>
  <c r="AA44" i="2" s="1"/>
  <c r="AA45" i="2" a="1"/>
  <c r="AA45" i="2" s="1"/>
  <c r="AA46" i="2" a="1"/>
  <c r="AA46" i="2" s="1"/>
  <c r="AA47" i="2" a="1"/>
  <c r="AA47" i="2" s="1"/>
  <c r="AA48" i="2" a="1"/>
  <c r="AA48" i="2" s="1"/>
  <c r="AA49" i="2" a="1"/>
  <c r="AA49" i="2" s="1"/>
  <c r="AA50" i="2" a="1"/>
  <c r="AA50" i="2" s="1"/>
  <c r="AA51" i="2" a="1"/>
  <c r="AA51" i="2" s="1"/>
  <c r="AA52" i="2" a="1"/>
  <c r="AA52" i="2" s="1"/>
  <c r="AA53" i="2" a="1"/>
  <c r="AA53" i="2" s="1"/>
  <c r="AA54" i="2" a="1"/>
  <c r="AA54" i="2" s="1"/>
  <c r="AA55" i="2" a="1"/>
  <c r="AA55" i="2" s="1"/>
  <c r="AA56" i="2" a="1"/>
  <c r="AA56" i="2" s="1"/>
  <c r="AA57" i="2" a="1"/>
  <c r="AA57" i="2" s="1"/>
  <c r="AA58" i="2" a="1"/>
  <c r="AA58" i="2" s="1"/>
  <c r="AA2" i="2" a="1"/>
  <c r="AA2" i="2" s="1"/>
  <c r="Z3" i="2" a="1"/>
  <c r="Z3" i="2" s="1"/>
  <c r="Z4" i="2" a="1"/>
  <c r="Z4" i="2" s="1"/>
  <c r="Z5" i="2" a="1"/>
  <c r="Z5" i="2" s="1"/>
  <c r="Z6" i="2" a="1"/>
  <c r="Z6" i="2" s="1"/>
  <c r="Z7" i="2" a="1"/>
  <c r="Z7" i="2" s="1"/>
  <c r="Z8" i="2" a="1"/>
  <c r="Z8" i="2" s="1"/>
  <c r="Z9" i="2" a="1"/>
  <c r="Z9" i="2" s="1"/>
  <c r="Z10" i="2" a="1"/>
  <c r="Z10" i="2" s="1"/>
  <c r="Z11" i="2" a="1"/>
  <c r="Z11" i="2" s="1"/>
  <c r="Z12" i="2" a="1"/>
  <c r="Z12" i="2" s="1"/>
  <c r="Z13" i="2" a="1"/>
  <c r="Z13" i="2" s="1"/>
  <c r="Z14" i="2" a="1"/>
  <c r="Z14" i="2" s="1"/>
  <c r="Z15" i="2" a="1"/>
  <c r="Z15" i="2" s="1"/>
  <c r="Z16" i="2" a="1"/>
  <c r="Z16" i="2" s="1"/>
  <c r="Z17" i="2" a="1"/>
  <c r="Z17" i="2" s="1"/>
  <c r="Z18" i="2" a="1"/>
  <c r="Z18" i="2" s="1"/>
  <c r="Z19" i="2" a="1"/>
  <c r="Z19" i="2" s="1"/>
  <c r="Z20" i="2" a="1"/>
  <c r="Z20" i="2" s="1"/>
  <c r="Z21" i="2" a="1"/>
  <c r="Z21" i="2" s="1"/>
  <c r="Z22" i="2" a="1"/>
  <c r="Z22" i="2" s="1"/>
  <c r="Z23" i="2" a="1"/>
  <c r="Z23" i="2" s="1"/>
  <c r="Z24" i="2" a="1"/>
  <c r="Z24" i="2" s="1"/>
  <c r="Z25" i="2" a="1"/>
  <c r="Z25" i="2" s="1"/>
  <c r="Z26" i="2" a="1"/>
  <c r="Z26" i="2" s="1"/>
  <c r="Z27" i="2" a="1"/>
  <c r="Z27" i="2" s="1"/>
  <c r="Z28" i="2" a="1"/>
  <c r="Z28" i="2" s="1"/>
  <c r="Z29" i="2" a="1"/>
  <c r="Z29" i="2" s="1"/>
  <c r="Z30" i="2" a="1"/>
  <c r="Z30" i="2" s="1"/>
  <c r="Z31" i="2" a="1"/>
  <c r="Z31" i="2" s="1"/>
  <c r="Z32" i="2" a="1"/>
  <c r="Z32" i="2" s="1"/>
  <c r="Z33" i="2" a="1"/>
  <c r="Z33" i="2" s="1"/>
  <c r="Z34" i="2" a="1"/>
  <c r="Z34" i="2" s="1"/>
  <c r="Z35" i="2" a="1"/>
  <c r="Z35" i="2" s="1"/>
  <c r="Z36" i="2" a="1"/>
  <c r="Z36" i="2" s="1"/>
  <c r="Z37" i="2" a="1"/>
  <c r="Z37" i="2" s="1"/>
  <c r="Z38" i="2" a="1"/>
  <c r="Z38" i="2" s="1"/>
  <c r="Z39" i="2" a="1"/>
  <c r="Z39" i="2" s="1"/>
  <c r="Z40" i="2" a="1"/>
  <c r="Z40" i="2" s="1"/>
  <c r="Z41" i="2" a="1"/>
  <c r="Z41" i="2" s="1"/>
  <c r="Z42" i="2" a="1"/>
  <c r="Z42" i="2" s="1"/>
  <c r="Z43" i="2" a="1"/>
  <c r="Z43" i="2" s="1"/>
  <c r="Z44" i="2" a="1"/>
  <c r="Z44" i="2" s="1"/>
  <c r="Z45" i="2" a="1"/>
  <c r="Z45" i="2" s="1"/>
  <c r="Z46" i="2" a="1"/>
  <c r="Z46" i="2" s="1"/>
  <c r="Z47" i="2" a="1"/>
  <c r="Z47" i="2" s="1"/>
  <c r="Z48" i="2" a="1"/>
  <c r="Z48" i="2" s="1"/>
  <c r="Z49" i="2" a="1"/>
  <c r="Z49" i="2" s="1"/>
  <c r="Z50" i="2" a="1"/>
  <c r="Z50" i="2" s="1"/>
  <c r="Z51" i="2" a="1"/>
  <c r="Z51" i="2" s="1"/>
  <c r="Z52" i="2" a="1"/>
  <c r="Z52" i="2" s="1"/>
  <c r="Z53" i="2" a="1"/>
  <c r="Z53" i="2" s="1"/>
  <c r="Z54" i="2" a="1"/>
  <c r="Z54" i="2" s="1"/>
  <c r="Z55" i="2" a="1"/>
  <c r="Z55" i="2" s="1"/>
  <c r="Z56" i="2" a="1"/>
  <c r="Z56" i="2" s="1"/>
  <c r="Z57" i="2" a="1"/>
  <c r="Z57" i="2" s="1"/>
  <c r="Z58" i="2" a="1"/>
  <c r="Z58" i="2" s="1"/>
  <c r="Z2" i="2" a="1"/>
  <c r="Z2" i="2" s="1"/>
  <c r="Y3" i="2" a="1"/>
  <c r="Y3" i="2" s="1"/>
  <c r="Y4" i="2" a="1"/>
  <c r="Y4" i="2" s="1"/>
  <c r="Y5" i="2" a="1"/>
  <c r="Y5" i="2" s="1"/>
  <c r="Y6" i="2" a="1"/>
  <c r="Y6" i="2" s="1"/>
  <c r="Y7" i="2" a="1"/>
  <c r="Y7" i="2" s="1"/>
  <c r="Y8" i="2" a="1"/>
  <c r="Y8" i="2" s="1"/>
  <c r="Y9" i="2" a="1"/>
  <c r="Y9" i="2" s="1"/>
  <c r="Y10" i="2" a="1"/>
  <c r="Y10" i="2" s="1"/>
  <c r="Y11" i="2" a="1"/>
  <c r="Y11" i="2" s="1"/>
  <c r="Y12" i="2" a="1"/>
  <c r="Y12" i="2" s="1"/>
  <c r="Y13" i="2" a="1"/>
  <c r="Y13" i="2" s="1"/>
  <c r="Y14" i="2" a="1"/>
  <c r="Y14" i="2" s="1"/>
  <c r="Y15" i="2" a="1"/>
  <c r="Y15" i="2" s="1"/>
  <c r="Y16" i="2" a="1"/>
  <c r="Y16" i="2" s="1"/>
  <c r="Y17" i="2" a="1"/>
  <c r="Y17" i="2" s="1"/>
  <c r="Y18" i="2" a="1"/>
  <c r="Y18" i="2" s="1"/>
  <c r="Y19" i="2" a="1"/>
  <c r="Y19" i="2" s="1"/>
  <c r="Y20" i="2" a="1"/>
  <c r="Y20" i="2" s="1"/>
  <c r="Y21" i="2" a="1"/>
  <c r="Y21" i="2" s="1"/>
  <c r="Y22" i="2" a="1"/>
  <c r="Y22" i="2" s="1"/>
  <c r="Y23" i="2" a="1"/>
  <c r="Y23" i="2" s="1"/>
  <c r="Y24" i="2" a="1"/>
  <c r="Y24" i="2" s="1"/>
  <c r="Y25" i="2" a="1"/>
  <c r="Y25" i="2" s="1"/>
  <c r="Y26" i="2" a="1"/>
  <c r="Y26" i="2" s="1"/>
  <c r="Y27" i="2" a="1"/>
  <c r="Y27" i="2" s="1"/>
  <c r="Y28" i="2" a="1"/>
  <c r="Y28" i="2" s="1"/>
  <c r="Y29" i="2" a="1"/>
  <c r="Y29" i="2" s="1"/>
  <c r="Y30" i="2" a="1"/>
  <c r="Y30" i="2" s="1"/>
  <c r="Y31" i="2" a="1"/>
  <c r="Y31" i="2" s="1"/>
  <c r="Y32" i="2" a="1"/>
  <c r="Y32" i="2" s="1"/>
  <c r="Y33" i="2" a="1"/>
  <c r="Y33" i="2" s="1"/>
  <c r="Y34" i="2" a="1"/>
  <c r="Y34" i="2" s="1"/>
  <c r="Y35" i="2" a="1"/>
  <c r="Y35" i="2" s="1"/>
  <c r="Y36" i="2" a="1"/>
  <c r="Y36" i="2" s="1"/>
  <c r="Y37" i="2" a="1"/>
  <c r="Y37" i="2" s="1"/>
  <c r="Y38" i="2" a="1"/>
  <c r="Y38" i="2" s="1"/>
  <c r="Y39" i="2" a="1"/>
  <c r="Y39" i="2" s="1"/>
  <c r="Y40" i="2" a="1"/>
  <c r="Y40" i="2" s="1"/>
  <c r="Y41" i="2" a="1"/>
  <c r="Y41" i="2" s="1"/>
  <c r="Y42" i="2" a="1"/>
  <c r="Y42" i="2" s="1"/>
  <c r="Y43" i="2" a="1"/>
  <c r="Y43" i="2" s="1"/>
  <c r="Y44" i="2" a="1"/>
  <c r="Y44" i="2" s="1"/>
  <c r="Y45" i="2" a="1"/>
  <c r="Y45" i="2" s="1"/>
  <c r="Y46" i="2" a="1"/>
  <c r="Y46" i="2" s="1"/>
  <c r="Y47" i="2" a="1"/>
  <c r="Y47" i="2" s="1"/>
  <c r="Y48" i="2" a="1"/>
  <c r="Y48" i="2" s="1"/>
  <c r="Y49" i="2" a="1"/>
  <c r="Y49" i="2" s="1"/>
  <c r="Y50" i="2" a="1"/>
  <c r="Y50" i="2" s="1"/>
  <c r="Y51" i="2" a="1"/>
  <c r="Y51" i="2" s="1"/>
  <c r="Y52" i="2" a="1"/>
  <c r="Y52" i="2" s="1"/>
  <c r="Y53" i="2" a="1"/>
  <c r="Y53" i="2" s="1"/>
  <c r="Y54" i="2" a="1"/>
  <c r="Y54" i="2" s="1"/>
  <c r="Y55" i="2" a="1"/>
  <c r="Y55" i="2" s="1"/>
  <c r="Y56" i="2" a="1"/>
  <c r="Y56" i="2" s="1"/>
  <c r="Y57" i="2" a="1"/>
  <c r="Y57" i="2" s="1"/>
  <c r="Y58" i="2" a="1"/>
  <c r="Y58" i="2" s="1"/>
  <c r="Y2" i="2" a="1"/>
  <c r="Y2" i="2" s="1"/>
  <c r="X3" i="2" a="1"/>
  <c r="X3" i="2" s="1"/>
  <c r="X4" i="2" a="1"/>
  <c r="X4" i="2" s="1"/>
  <c r="X5" i="2" a="1"/>
  <c r="X5" i="2" s="1"/>
  <c r="X6" i="2" a="1"/>
  <c r="X6" i="2" s="1"/>
  <c r="X7" i="2" a="1"/>
  <c r="X7" i="2" s="1"/>
  <c r="X8" i="2" a="1"/>
  <c r="X8" i="2" s="1"/>
  <c r="X9" i="2" a="1"/>
  <c r="X9" i="2" s="1"/>
  <c r="X10" i="2" a="1"/>
  <c r="X10" i="2" s="1"/>
  <c r="X11" i="2" a="1"/>
  <c r="X11" i="2" s="1"/>
  <c r="X12" i="2" a="1"/>
  <c r="X12" i="2" s="1"/>
  <c r="X13" i="2" a="1"/>
  <c r="X13" i="2" s="1"/>
  <c r="X14" i="2" a="1"/>
  <c r="X14" i="2" s="1"/>
  <c r="X15" i="2" a="1"/>
  <c r="X15" i="2" s="1"/>
  <c r="X16" i="2" a="1"/>
  <c r="X16" i="2" s="1"/>
  <c r="X17" i="2" a="1"/>
  <c r="X17" i="2" s="1"/>
  <c r="X18" i="2" a="1"/>
  <c r="X18" i="2" s="1"/>
  <c r="X19" i="2" a="1"/>
  <c r="X19" i="2" s="1"/>
  <c r="X20" i="2" a="1"/>
  <c r="X20" i="2" s="1"/>
  <c r="X21" i="2" a="1"/>
  <c r="X21" i="2" s="1"/>
  <c r="X22" i="2" a="1"/>
  <c r="X22" i="2" s="1"/>
  <c r="X23" i="2" a="1"/>
  <c r="X23" i="2" s="1"/>
  <c r="X24" i="2" a="1"/>
  <c r="X24" i="2" s="1"/>
  <c r="X25" i="2" a="1"/>
  <c r="X25" i="2" s="1"/>
  <c r="X26" i="2" a="1"/>
  <c r="X26" i="2" s="1"/>
  <c r="X27" i="2" a="1"/>
  <c r="X27" i="2" s="1"/>
  <c r="X28" i="2" a="1"/>
  <c r="X28" i="2" s="1"/>
  <c r="X29" i="2" a="1"/>
  <c r="X29" i="2" s="1"/>
  <c r="X30" i="2" a="1"/>
  <c r="X30" i="2" s="1"/>
  <c r="X31" i="2" a="1"/>
  <c r="X31" i="2" s="1"/>
  <c r="X32" i="2" a="1"/>
  <c r="X32" i="2" s="1"/>
  <c r="X33" i="2" a="1"/>
  <c r="X33" i="2" s="1"/>
  <c r="X34" i="2" a="1"/>
  <c r="X34" i="2" s="1"/>
  <c r="X35" i="2" a="1"/>
  <c r="X35" i="2" s="1"/>
  <c r="X36" i="2" a="1"/>
  <c r="X36" i="2" s="1"/>
  <c r="X37" i="2" a="1"/>
  <c r="X37" i="2" s="1"/>
  <c r="X38" i="2" a="1"/>
  <c r="X38" i="2" s="1"/>
  <c r="X39" i="2" a="1"/>
  <c r="X39" i="2" s="1"/>
  <c r="X40" i="2" a="1"/>
  <c r="X40" i="2" s="1"/>
  <c r="X41" i="2" a="1"/>
  <c r="X41" i="2" s="1"/>
  <c r="X42" i="2" a="1"/>
  <c r="X42" i="2" s="1"/>
  <c r="X43" i="2" a="1"/>
  <c r="X43" i="2" s="1"/>
  <c r="X44" i="2" a="1"/>
  <c r="X44" i="2" s="1"/>
  <c r="X45" i="2" a="1"/>
  <c r="X45" i="2" s="1"/>
  <c r="X46" i="2" a="1"/>
  <c r="X46" i="2" s="1"/>
  <c r="X47" i="2" a="1"/>
  <c r="X47" i="2" s="1"/>
  <c r="X48" i="2" a="1"/>
  <c r="X48" i="2" s="1"/>
  <c r="X49" i="2" a="1"/>
  <c r="X49" i="2" s="1"/>
  <c r="X50" i="2" a="1"/>
  <c r="X50" i="2" s="1"/>
  <c r="X51" i="2" a="1"/>
  <c r="X51" i="2" s="1"/>
  <c r="X52" i="2" a="1"/>
  <c r="X52" i="2" s="1"/>
  <c r="X53" i="2" a="1"/>
  <c r="X53" i="2" s="1"/>
  <c r="X54" i="2" a="1"/>
  <c r="X54" i="2" s="1"/>
  <c r="X55" i="2" a="1"/>
  <c r="X55" i="2" s="1"/>
  <c r="X56" i="2" a="1"/>
  <c r="X56" i="2" s="1"/>
  <c r="X57" i="2" a="1"/>
  <c r="X57" i="2" s="1"/>
  <c r="X58" i="2" a="1"/>
  <c r="X58" i="2" s="1"/>
  <c r="X2" i="2" a="1"/>
  <c r="X2" i="2" s="1"/>
  <c r="W7" i="2" a="1"/>
  <c r="W7" i="2" s="1"/>
  <c r="W8" i="2" a="1"/>
  <c r="W8" i="2" s="1"/>
  <c r="W9" i="2" a="1"/>
  <c r="W9" i="2" s="1"/>
  <c r="W10" i="2" a="1"/>
  <c r="W10" i="2" s="1"/>
  <c r="W11" i="2" a="1"/>
  <c r="W11" i="2" s="1"/>
  <c r="W12" i="2" a="1"/>
  <c r="W12" i="2" s="1"/>
  <c r="W13" i="2" a="1"/>
  <c r="W13" i="2" s="1"/>
  <c r="W14" i="2" a="1"/>
  <c r="W14" i="2" s="1"/>
  <c r="W15" i="2" a="1"/>
  <c r="W15" i="2" s="1"/>
  <c r="W16" i="2" a="1"/>
  <c r="W16" i="2" s="1"/>
  <c r="W17" i="2" a="1"/>
  <c r="W17" i="2" s="1"/>
  <c r="W18" i="2" a="1"/>
  <c r="W18" i="2" s="1"/>
  <c r="W19" i="2" a="1"/>
  <c r="W19" i="2" s="1"/>
  <c r="W20" i="2" a="1"/>
  <c r="W20" i="2" s="1"/>
  <c r="W21" i="2" a="1"/>
  <c r="W21" i="2" s="1"/>
  <c r="W22" i="2" a="1"/>
  <c r="W22" i="2" s="1"/>
  <c r="W23" i="2" a="1"/>
  <c r="W23" i="2" s="1"/>
  <c r="W24" i="2" a="1"/>
  <c r="W24" i="2" s="1"/>
  <c r="W25" i="2" a="1"/>
  <c r="W25" i="2" s="1"/>
  <c r="W26" i="2" a="1"/>
  <c r="W26" i="2" s="1"/>
  <c r="W27" i="2" a="1"/>
  <c r="W27" i="2" s="1"/>
  <c r="W28" i="2" a="1"/>
  <c r="W28" i="2" s="1"/>
  <c r="W29" i="2" a="1"/>
  <c r="W29" i="2" s="1"/>
  <c r="W30" i="2" a="1"/>
  <c r="W30" i="2" s="1"/>
  <c r="W31" i="2" a="1"/>
  <c r="W31" i="2" s="1"/>
  <c r="W32" i="2" a="1"/>
  <c r="W32" i="2" s="1"/>
  <c r="W33" i="2" a="1"/>
  <c r="W33" i="2" s="1"/>
  <c r="W34" i="2" a="1"/>
  <c r="W34" i="2" s="1"/>
  <c r="W35" i="2" a="1"/>
  <c r="W35" i="2" s="1"/>
  <c r="W36" i="2" a="1"/>
  <c r="W36" i="2" s="1"/>
  <c r="W37" i="2" a="1"/>
  <c r="W37" i="2" s="1"/>
  <c r="W38" i="2" a="1"/>
  <c r="W38" i="2" s="1"/>
  <c r="W39" i="2" a="1"/>
  <c r="W39" i="2" s="1"/>
  <c r="W40" i="2" a="1"/>
  <c r="W40" i="2" s="1"/>
  <c r="W41" i="2" a="1"/>
  <c r="W41" i="2" s="1"/>
  <c r="W42" i="2" a="1"/>
  <c r="W42" i="2" s="1"/>
  <c r="W43" i="2" a="1"/>
  <c r="W43" i="2" s="1"/>
  <c r="W44" i="2" a="1"/>
  <c r="W44" i="2" s="1"/>
  <c r="W45" i="2" a="1"/>
  <c r="W45" i="2" s="1"/>
  <c r="W46" i="2" a="1"/>
  <c r="W46" i="2" s="1"/>
  <c r="W47" i="2" a="1"/>
  <c r="W47" i="2" s="1"/>
  <c r="W48" i="2" a="1"/>
  <c r="W48" i="2" s="1"/>
  <c r="W49" i="2" a="1"/>
  <c r="W49" i="2" s="1"/>
  <c r="W50" i="2" a="1"/>
  <c r="W50" i="2" s="1"/>
  <c r="W51" i="2" a="1"/>
  <c r="W51" i="2" s="1"/>
  <c r="W52" i="2" a="1"/>
  <c r="W52" i="2" s="1"/>
  <c r="W53" i="2" a="1"/>
  <c r="W53" i="2" s="1"/>
  <c r="W54" i="2" a="1"/>
  <c r="W54" i="2" s="1"/>
  <c r="W55" i="2" a="1"/>
  <c r="W55" i="2" s="1"/>
  <c r="W56" i="2" a="1"/>
  <c r="W56" i="2" s="1"/>
  <c r="W57" i="2" a="1"/>
  <c r="W57" i="2" s="1"/>
  <c r="W5" i="2" a="1"/>
  <c r="W5" i="2" s="1"/>
  <c r="W6" i="2" a="1"/>
  <c r="W6" i="2" s="1"/>
  <c r="W3" i="2" a="1"/>
  <c r="W3" i="2" s="1"/>
  <c r="W4" i="2" a="1"/>
  <c r="W4" i="2" s="1"/>
  <c r="W2" i="2" a="1"/>
  <c r="W2" i="2" s="1"/>
  <c r="V58" i="2" a="1"/>
  <c r="V58" i="2" s="1"/>
  <c r="V57" i="2" a="1"/>
  <c r="V57" i="2" s="1"/>
  <c r="V56" i="2" a="1"/>
  <c r="V56" i="2" s="1"/>
  <c r="V55" i="2" a="1"/>
  <c r="V55" i="2" s="1"/>
  <c r="V54" i="2" a="1"/>
  <c r="V54" i="2" s="1"/>
  <c r="V53" i="2" a="1"/>
  <c r="V53" i="2" s="1"/>
  <c r="V52" i="2" a="1"/>
  <c r="V52" i="2" s="1"/>
  <c r="V51" i="2" a="1"/>
  <c r="V51" i="2" s="1"/>
  <c r="V50" i="2" a="1"/>
  <c r="V50" i="2" s="1"/>
  <c r="V49" i="2" a="1"/>
  <c r="V49" i="2" s="1"/>
  <c r="V48" i="2" a="1"/>
  <c r="V48" i="2" s="1"/>
  <c r="V47" i="2" a="1"/>
  <c r="V47" i="2" s="1"/>
  <c r="V46" i="2" a="1"/>
  <c r="V46" i="2" s="1"/>
  <c r="V45" i="2" a="1"/>
  <c r="V45" i="2" s="1"/>
  <c r="V44" i="2" a="1"/>
  <c r="V44" i="2" s="1"/>
  <c r="V43" i="2" a="1"/>
  <c r="V43" i="2" s="1"/>
  <c r="V42" i="2" a="1"/>
  <c r="V42" i="2" s="1"/>
  <c r="V41" i="2" a="1"/>
  <c r="V41" i="2" s="1"/>
  <c r="V40" i="2" a="1"/>
  <c r="V40" i="2" s="1"/>
  <c r="V39" i="2" a="1"/>
  <c r="V39" i="2" s="1"/>
  <c r="V38" i="2" a="1"/>
  <c r="V38" i="2" s="1"/>
  <c r="V37" i="2" a="1"/>
  <c r="V37" i="2" s="1"/>
  <c r="V36" i="2" a="1"/>
  <c r="V36" i="2" s="1"/>
  <c r="V35" i="2" a="1"/>
  <c r="V35" i="2" s="1"/>
  <c r="V34" i="2" a="1"/>
  <c r="V34" i="2" s="1"/>
  <c r="V33" i="2" a="1"/>
  <c r="V33" i="2" s="1"/>
  <c r="V32" i="2" a="1"/>
  <c r="V32" i="2" s="1"/>
  <c r="V31" i="2" a="1"/>
  <c r="V31" i="2" s="1"/>
  <c r="V30" i="2" a="1"/>
  <c r="V30" i="2" s="1"/>
  <c r="V29" i="2" a="1"/>
  <c r="V29" i="2" s="1"/>
  <c r="V28" i="2" a="1"/>
  <c r="V28" i="2" s="1"/>
  <c r="V27" i="2" a="1"/>
  <c r="V27" i="2" s="1"/>
  <c r="V26" i="2" a="1"/>
  <c r="V26" i="2" s="1"/>
  <c r="V25" i="2" a="1"/>
  <c r="V25" i="2" s="1"/>
  <c r="V24" i="2" a="1"/>
  <c r="V24" i="2" s="1"/>
  <c r="V23" i="2" a="1"/>
  <c r="V23" i="2" s="1"/>
  <c r="V22" i="2" a="1"/>
  <c r="V22" i="2" s="1"/>
  <c r="V21" i="2" a="1"/>
  <c r="V21" i="2" s="1"/>
  <c r="V20" i="2" a="1"/>
  <c r="V20" i="2" s="1"/>
  <c r="V19" i="2" a="1"/>
  <c r="V19" i="2" s="1"/>
  <c r="V18" i="2" a="1"/>
  <c r="V18" i="2" s="1"/>
  <c r="V17" i="2" a="1"/>
  <c r="V17" i="2" s="1"/>
  <c r="V16" i="2" a="1"/>
  <c r="V16" i="2" s="1"/>
  <c r="V15" i="2" a="1"/>
  <c r="V15" i="2" s="1"/>
  <c r="V14" i="2" a="1"/>
  <c r="V14" i="2" s="1"/>
  <c r="V13" i="2" a="1"/>
  <c r="V13" i="2" s="1"/>
  <c r="V12" i="2" a="1"/>
  <c r="V12" i="2" s="1"/>
  <c r="V11" i="2" a="1"/>
  <c r="V11" i="2" s="1"/>
  <c r="V10" i="2" a="1"/>
  <c r="V10" i="2" s="1"/>
  <c r="V9" i="2" a="1"/>
  <c r="V9" i="2" s="1"/>
  <c r="V8" i="2" a="1"/>
  <c r="V8" i="2" s="1"/>
  <c r="V7" i="2" a="1"/>
  <c r="V7" i="2" s="1"/>
  <c r="V6" i="2" a="1"/>
  <c r="V6" i="2" s="1"/>
  <c r="V5" i="2" a="1"/>
  <c r="V5" i="2" s="1"/>
  <c r="V4" i="2" a="1"/>
  <c r="V4" i="2" s="1"/>
  <c r="V3" i="2" a="1"/>
  <c r="V3" i="2" s="1"/>
  <c r="V2" i="2" a="1"/>
  <c r="V2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E22" i="2" a="1"/>
  <c r="E22" i="2" s="1"/>
  <c r="E21" i="2" a="1"/>
  <c r="E21" i="2" s="1"/>
  <c r="E20" i="2" a="1"/>
  <c r="E20" i="2" s="1"/>
  <c r="E19" i="2" a="1"/>
  <c r="E19" i="2" s="1"/>
  <c r="E18" i="2" a="1"/>
  <c r="E18" i="2" s="1"/>
  <c r="E17" i="2" a="1"/>
  <c r="E17" i="2" s="1"/>
  <c r="E16" i="2" a="1"/>
  <c r="E16" i="2" s="1"/>
  <c r="E15" i="2" a="1"/>
  <c r="E15" i="2" s="1"/>
  <c r="E14" i="2" a="1"/>
  <c r="E14" i="2" s="1"/>
  <c r="E13" i="2" a="1"/>
  <c r="E13" i="2" s="1"/>
  <c r="E12" i="2" a="1"/>
  <c r="E12" i="2" s="1"/>
  <c r="E11" i="2" a="1"/>
  <c r="E11" i="2" s="1"/>
  <c r="E10" i="2" a="1"/>
  <c r="E10" i="2" s="1"/>
  <c r="E9" i="2" a="1"/>
  <c r="E9" i="2" s="1"/>
  <c r="E8" i="2" a="1"/>
  <c r="E8" i="2" s="1"/>
  <c r="E7" i="2" a="1"/>
  <c r="E7" i="2" s="1"/>
  <c r="E6" i="2" a="1"/>
  <c r="E6" i="2" s="1"/>
  <c r="E5" i="2" a="1"/>
  <c r="E5" i="2" s="1"/>
  <c r="E4" i="2" a="1"/>
  <c r="E4" i="2" s="1"/>
  <c r="E3" i="2" a="1"/>
  <c r="E3" i="2" s="1"/>
  <c r="E2" i="2" a="1"/>
  <c r="E2" i="2" s="1"/>
  <c r="AF62" i="2" l="1"/>
  <c r="AE60" i="2"/>
  <c r="X62" i="2"/>
  <c r="Y62" i="2"/>
  <c r="AA62" i="2"/>
  <c r="AC61" i="2"/>
  <c r="AA61" i="2"/>
  <c r="AG60" i="2"/>
  <c r="W62" i="2"/>
  <c r="AB60" i="2"/>
  <c r="Z61" i="2"/>
  <c r="AC60" i="2"/>
  <c r="AE61" i="2"/>
  <c r="AF60" i="2"/>
  <c r="AF61" i="2"/>
  <c r="AD60" i="2"/>
  <c r="AA60" i="2"/>
  <c r="Y61" i="2"/>
  <c r="Z60" i="2"/>
  <c r="X61" i="2"/>
  <c r="Y60" i="2"/>
  <c r="AG62" i="2"/>
  <c r="W60" i="2"/>
  <c r="X60" i="2"/>
  <c r="W61" i="2"/>
  <c r="AG61" i="2"/>
  <c r="AE62" i="2"/>
  <c r="AD62" i="2"/>
  <c r="AC62" i="2"/>
  <c r="AD61" i="2"/>
  <c r="AB62" i="2"/>
  <c r="AB61" i="2"/>
  <c r="Z6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<sst xmlns="http://schemas.openxmlformats.org/spreadsheetml/2006/main" count="3569" uniqueCount="214">
  <si>
    <t>reaction</t>
  </si>
  <si>
    <t>metabolite</t>
  </si>
  <si>
    <t>met. names</t>
  </si>
  <si>
    <t>original</t>
  </si>
  <si>
    <t>EX_cpd00001_e0</t>
  </si>
  <si>
    <t>EX_cpd00033_e0</t>
  </si>
  <si>
    <t>EX_cpd00009_e0</t>
  </si>
  <si>
    <t>EX_cpd00023_e0</t>
  </si>
  <si>
    <t>EX_cpd00027_e0</t>
  </si>
  <si>
    <t>EX_cpd00028_e0</t>
  </si>
  <si>
    <t>EX_cpd00030_e0</t>
  </si>
  <si>
    <t>EX_cpd00034_e0</t>
  </si>
  <si>
    <t>EX_cpd00039_e0</t>
  </si>
  <si>
    <t>EX_cpd00041_e0</t>
  </si>
  <si>
    <t>EX_cpd00048_e0</t>
  </si>
  <si>
    <t>EX_cpd00051_e0</t>
  </si>
  <si>
    <t>EX_cpd00053_e0</t>
  </si>
  <si>
    <t>EX_cpd00119_e0</t>
  </si>
  <si>
    <t>EX_cpd00129_e0</t>
  </si>
  <si>
    <t>EX_cpd00149_e0</t>
  </si>
  <si>
    <t>EX_cpd00156_e0</t>
  </si>
  <si>
    <t>EX_cpd00161_e0</t>
  </si>
  <si>
    <t>EX_cpd00305_e0</t>
  </si>
  <si>
    <t>EX_cpd10516_e0</t>
  </si>
  <si>
    <t>EX_cpd00067_e0</t>
  </si>
  <si>
    <t>EX_cpd00092_e0</t>
  </si>
  <si>
    <t>EX_cpd00311_e0</t>
  </si>
  <si>
    <t>EX_cpd00971_e0</t>
  </si>
  <si>
    <t>EX_cpd00035_e0</t>
  </si>
  <si>
    <t>EX_cpd00060_e0</t>
  </si>
  <si>
    <t>EX_cpd00104_e0</t>
  </si>
  <si>
    <t>EX_cpd00084_e0</t>
  </si>
  <si>
    <t>EX_cpd00107_e0</t>
  </si>
  <si>
    <t>EX_cpd00322_e0</t>
  </si>
  <si>
    <t>EX_cpd00069_e0</t>
  </si>
  <si>
    <t>EX_cpd00066_e0</t>
  </si>
  <si>
    <t>EX_cpd00054_e0</t>
  </si>
  <si>
    <t>EX_cpd00013_e0</t>
  </si>
  <si>
    <t>EX_cpd00029_e0</t>
  </si>
  <si>
    <t>EX_cpd00132_e0</t>
  </si>
  <si>
    <t>EX_cpd00063_e0</t>
  </si>
  <si>
    <t>EX_cpd00058_e0</t>
  </si>
  <si>
    <t>EX_cpd10515_e0</t>
  </si>
  <si>
    <t>EX_cpd00205_e0</t>
  </si>
  <si>
    <t>EX_cpd00588_e0</t>
  </si>
  <si>
    <t>EX_cpd00065_e0</t>
  </si>
  <si>
    <t>EX_cpd01217_e0</t>
  </si>
  <si>
    <t>EX_cpd00254_e0</t>
  </si>
  <si>
    <t>EX_cpd11606_e0</t>
  </si>
  <si>
    <t>EX_cpd00393_e0</t>
  </si>
  <si>
    <t>EX_cpd00011_e0</t>
  </si>
  <si>
    <t>EX_cpd00220_e0</t>
  </si>
  <si>
    <t>EX_cpd00218_e0</t>
  </si>
  <si>
    <t>EX_cpd00644_e0</t>
  </si>
  <si>
    <t>EX_cpd00099_e0</t>
  </si>
  <si>
    <t>EX_cpd00182_e0</t>
  </si>
  <si>
    <t>EX_cpd00184_e0</t>
  </si>
  <si>
    <t>cpd00001_e0</t>
  </si>
  <si>
    <t>H2O-e0</t>
  </si>
  <si>
    <t>cpd00009_e0</t>
  </si>
  <si>
    <t>Phosphate-e0</t>
  </si>
  <si>
    <t>cpd00011_e0</t>
  </si>
  <si>
    <t>CO2-e0</t>
  </si>
  <si>
    <t>cpd00013_e0</t>
  </si>
  <si>
    <t>NH3-e0</t>
  </si>
  <si>
    <t>cpd00023_e0</t>
  </si>
  <si>
    <t>L-Glutamate-e0</t>
  </si>
  <si>
    <t>cpd00027_e0</t>
  </si>
  <si>
    <t>D-Glucose-e0</t>
  </si>
  <si>
    <t>cpd00028_e0</t>
  </si>
  <si>
    <t>Heme-e0</t>
  </si>
  <si>
    <t>cpd00029_e0</t>
  </si>
  <si>
    <t>Acetate-e0</t>
  </si>
  <si>
    <t>cpd00030_e0</t>
  </si>
  <si>
    <t>Mn2+-e0</t>
  </si>
  <si>
    <t>cpd00033_e0</t>
  </si>
  <si>
    <t>Glycine-e0</t>
  </si>
  <si>
    <t>cpd00034_e0</t>
  </si>
  <si>
    <t>Zn2+-e0</t>
  </si>
  <si>
    <t>cpd00035_e0</t>
  </si>
  <si>
    <t>L-Alanine-e0</t>
  </si>
  <si>
    <t>cpd00039_e0</t>
  </si>
  <si>
    <t>L-Lysine-e0</t>
  </si>
  <si>
    <t>cpd00041_e0</t>
  </si>
  <si>
    <t>L-Aspartate-e0</t>
  </si>
  <si>
    <t>EX_cpd00047_e0</t>
  </si>
  <si>
    <t>cpd00047_e0</t>
  </si>
  <si>
    <t>Formic Acid</t>
  </si>
  <si>
    <t>cpd00048_e0</t>
  </si>
  <si>
    <t>Sulfate-e0</t>
  </si>
  <si>
    <t>cpd00051_e0</t>
  </si>
  <si>
    <t>L-Arginine-e0</t>
  </si>
  <si>
    <t>cpd00053_e0</t>
  </si>
  <si>
    <t>L-Glutamine-e0</t>
  </si>
  <si>
    <t>cpd00054_e0</t>
  </si>
  <si>
    <t>L-Serine-e0</t>
  </si>
  <si>
    <t>cpd00058_e0</t>
  </si>
  <si>
    <t>Cu2+-e0</t>
  </si>
  <si>
    <t>cpd00060_e0</t>
  </si>
  <si>
    <t>L-Methionine-e0</t>
  </si>
  <si>
    <t>cpd00063_e0</t>
  </si>
  <si>
    <t>Ca2+-e0</t>
  </si>
  <si>
    <t>cpd00065_e0</t>
  </si>
  <si>
    <t>L-Tryptophan-e0</t>
  </si>
  <si>
    <t>cpd00066_e0</t>
  </si>
  <si>
    <t>L-Phenylalanine-e0</t>
  </si>
  <si>
    <t>cpd00069_e0</t>
  </si>
  <si>
    <t>L-Tyrosine-e0</t>
  </si>
  <si>
    <t>EX_cpd00073_e0</t>
  </si>
  <si>
    <t>cpd00073_e0</t>
  </si>
  <si>
    <t>Urea-e0</t>
  </si>
  <si>
    <t>cpd00084_e0</t>
  </si>
  <si>
    <t>L-Cysteine-e0</t>
  </si>
  <si>
    <t>cpd00092_e0</t>
  </si>
  <si>
    <t>Uracil-e0</t>
  </si>
  <si>
    <t>cpd00099_e0</t>
  </si>
  <si>
    <t>Cl</t>
  </si>
  <si>
    <t>cpd00107_e0</t>
  </si>
  <si>
    <t>L-Leucine-e0</t>
  </si>
  <si>
    <t>cpd00119_e0</t>
  </si>
  <si>
    <t>L-Histidine-e0</t>
  </si>
  <si>
    <t>cpd00129_e0</t>
  </si>
  <si>
    <t>L-Proline-e0</t>
  </si>
  <si>
    <t>cpd00132_e0</t>
  </si>
  <si>
    <t>L-Asparagine-e0</t>
  </si>
  <si>
    <t>EX_cpd00141_e0</t>
  </si>
  <si>
    <t>cpd00141_e0</t>
  </si>
  <si>
    <t>Propionate-e0</t>
  </si>
  <si>
    <t>cpd00149_e0</t>
  </si>
  <si>
    <t>Co2+-e0</t>
  </si>
  <si>
    <t>cpd00156_e0</t>
  </si>
  <si>
    <t>L-Valine-e0</t>
  </si>
  <si>
    <t>cpd00161_e0</t>
  </si>
  <si>
    <t>L-Threonine-e0</t>
  </si>
  <si>
    <t>cpd00182_e0</t>
  </si>
  <si>
    <t>Adenosine-e0</t>
  </si>
  <si>
    <t>cpd00184_e0</t>
  </si>
  <si>
    <t>Thymidine-e0</t>
  </si>
  <si>
    <t>cpd00205_e0</t>
  </si>
  <si>
    <t>K+-e0</t>
  </si>
  <si>
    <t>cpd00218_e0</t>
  </si>
  <si>
    <t>Niacin</t>
  </si>
  <si>
    <t>cpd00220_e0</t>
  </si>
  <si>
    <t>Riboflavin</t>
  </si>
  <si>
    <t>EX_cpd00229_e0</t>
  </si>
  <si>
    <t>cpd00229_e0</t>
  </si>
  <si>
    <t>Glycolaldehyde-e0</t>
  </si>
  <si>
    <t>EX_cpd00239_e0</t>
  </si>
  <si>
    <t>cpd00239_e0</t>
  </si>
  <si>
    <t>H2S-e0</t>
  </si>
  <si>
    <t>cpd00254_e0</t>
  </si>
  <si>
    <t>Mg-e0</t>
  </si>
  <si>
    <t>cpd00305_e0</t>
  </si>
  <si>
    <t>Thiamin-e0</t>
  </si>
  <si>
    <t>EX_cpd00309_e0</t>
  </si>
  <si>
    <t>cpd00309_e0</t>
  </si>
  <si>
    <t>XAN-e0</t>
  </si>
  <si>
    <t>cpd00311_e0</t>
  </si>
  <si>
    <t>Guanosine-e0</t>
  </si>
  <si>
    <t>cpd00322_e0</t>
  </si>
  <si>
    <t>L-Isoleucine-e0</t>
  </si>
  <si>
    <t>cpd00393_e0</t>
  </si>
  <si>
    <t>Folate-e0</t>
  </si>
  <si>
    <t>cpd00644_e0</t>
  </si>
  <si>
    <t>PAN</t>
  </si>
  <si>
    <t>cpd01217_e0</t>
  </si>
  <si>
    <t>Xanthosine-e0</t>
  </si>
  <si>
    <t>EX_cpd01981_e0</t>
  </si>
  <si>
    <t>cpd01981_e0</t>
  </si>
  <si>
    <t>5-Methylthio-D-ribose-e0</t>
  </si>
  <si>
    <t>cpd10515_e0</t>
  </si>
  <si>
    <t>Fe2+-e0</t>
  </si>
  <si>
    <t>cpd10516_e0</t>
  </si>
  <si>
    <t>fe3-e0</t>
  </si>
  <si>
    <t>EX_cpd11416_c0</t>
  </si>
  <si>
    <t>cpd11416_c0</t>
  </si>
  <si>
    <t>Biomass</t>
  </si>
  <si>
    <t>EX_cpd00106_e0</t>
  </si>
  <si>
    <t>cpd00106_e0</t>
  </si>
  <si>
    <t>Fumarate-e0</t>
  </si>
  <si>
    <t>Reduced</t>
  </si>
  <si>
    <t>Type</t>
  </si>
  <si>
    <t>Same</t>
  </si>
  <si>
    <t>Increased</t>
  </si>
  <si>
    <t>cpd00588_e0</t>
  </si>
  <si>
    <t>Sorbitol-e0</t>
  </si>
  <si>
    <t>DM_cpd01042_c0</t>
  </si>
  <si>
    <t>cpd01042_c0</t>
  </si>
  <si>
    <t>p-Cresol</t>
  </si>
  <si>
    <t>EX_cpd03091_e0</t>
  </si>
  <si>
    <t>cpd03091_e0</t>
  </si>
  <si>
    <t>5'-Deoxyadenosine-e0</t>
  </si>
  <si>
    <t>FBA 10%</t>
  </si>
  <si>
    <t>FBA 20%</t>
  </si>
  <si>
    <t>FBA 30%</t>
  </si>
  <si>
    <t>FBA 40%</t>
  </si>
  <si>
    <t>FBA 50%</t>
  </si>
  <si>
    <t>FBA 60%</t>
  </si>
  <si>
    <t>FBA 70%</t>
  </si>
  <si>
    <t>FBA 80%</t>
  </si>
  <si>
    <t>FBA 90%</t>
  </si>
  <si>
    <t>FBA 100%</t>
  </si>
  <si>
    <t>FBA 110%</t>
  </si>
  <si>
    <t>FBA 120%</t>
  </si>
  <si>
    <t>FBA 130%</t>
  </si>
  <si>
    <t>FBA 140%</t>
  </si>
  <si>
    <t>FBA 150%</t>
  </si>
  <si>
    <t>FBA 160%</t>
  </si>
  <si>
    <t>FBA 170%</t>
  </si>
  <si>
    <t>FBA 180%</t>
  </si>
  <si>
    <t>FBA 190%</t>
  </si>
  <si>
    <t>FBA 200%</t>
  </si>
  <si>
    <t>cpd00067_e0</t>
  </si>
  <si>
    <t>H+-e0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</si>
</sst>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492">
    <dxf>
      <font>
        <b/>
        <i val="0"/>
      </font>
      <border>
        <left style="dashDot">
          <color auto="1"/>
        </left>
        <right style="dashDot">
          <color auto="1"/>
        </right>
        <top style="dashDot">
          <color auto="1"/>
        </top>
        <bottom style="dashDot">
          <color auto="1"/>
        </bottom>
      </border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7" tint="0.59996337778862885"/>
        </patternFill>
      </fill>
    </dxf>
    <dxf>
      <fill>
        <patternFill>
          <bgColor rgb="FFF5B88F"/>
        </patternFill>
      </fill>
    </dxf>
    <dxf>
      <fill>
        <patternFill>
          <bgColor rgb="FFC59EE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border>
        <left style="dashDot">
          <color auto="1"/>
        </left>
        <right style="dashDot">
          <color auto="1"/>
        </right>
        <top style="dashDot">
          <color auto="1"/>
        </top>
        <bottom style="dashDot">
          <color auto="1"/>
        </bottom>
      </border>
    </dxf>
    <dxf>
      <fill>
        <patternFill>
          <bgColor theme="4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rgb="FFF5B88F"/>
        </patternFill>
      </fill>
    </dxf>
    <dxf>
      <fill>
        <patternFill>
          <bgColor rgb="FFC59EE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border>
        <left style="dashDot">
          <color auto="1"/>
        </left>
        <right style="dashDot">
          <color auto="1"/>
        </right>
        <top style="dashDot">
          <color auto="1"/>
        </top>
        <bottom style="dashDot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BC8FDD"/>
      <color rgb="FFF5B88F"/>
      <color rgb="FFC59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DE" sz="1800"/>
              <a:t>Reduced</a:t>
            </a:r>
            <a:r>
              <a:rPr lang="en-DE" sz="1800" baseline="0"/>
              <a:t> Uptake FBA Analysis 50%</a:t>
            </a:r>
            <a:endParaRPr lang="es-MX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Analysis!$V$60</c:f>
              <c:strCache>
                <c:ptCount val="1"/>
                <c:pt idx="0">
                  <c:v>Reduced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Analysis!$W$1:$AG$1</c:f>
              <c:strCache>
                <c:ptCount val="11"/>
                <c:pt idx="0">
                  <c:v>EX_cpd00149_e0</c:v>
                </c:pt>
                <c:pt idx="1">
                  <c:v>EX_cpd00092_e0</c:v>
                </c:pt>
                <c:pt idx="2">
                  <c:v>EX_cpd00311_e0</c:v>
                </c:pt>
                <c:pt idx="3">
                  <c:v>EX_cpd00035_e0</c:v>
                </c:pt>
                <c:pt idx="4">
                  <c:v>EX_cpd00058_e0</c:v>
                </c:pt>
                <c:pt idx="5">
                  <c:v>EX_cpd01217_e0</c:v>
                </c:pt>
                <c:pt idx="6">
                  <c:v>EX_cpd00393_e0</c:v>
                </c:pt>
                <c:pt idx="7">
                  <c:v>EX_cpd00220_e0</c:v>
                </c:pt>
                <c:pt idx="8">
                  <c:v>EX_cpd00218_e0</c:v>
                </c:pt>
                <c:pt idx="9">
                  <c:v>EX_cpd00644_e0</c:v>
                </c:pt>
                <c:pt idx="10">
                  <c:v>EX_cpd00182_e0</c:v>
                </c:pt>
              </c:strCache>
            </c:strRef>
          </c:cat>
          <c:val>
            <c:numRef>
              <c:f>Analysis!$W$60:$AG$60</c:f>
              <c:numCache>
                <c:formatCode>General</c:formatCode>
                <c:ptCount val="11"/>
                <c:pt idx="0">
                  <c:v>55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55</c:v>
                </c:pt>
                <c:pt idx="5">
                  <c:v>4</c:v>
                </c:pt>
                <c:pt idx="6">
                  <c:v>4</c:v>
                </c:pt>
                <c:pt idx="7">
                  <c:v>56</c:v>
                </c:pt>
                <c:pt idx="8">
                  <c:v>56</c:v>
                </c:pt>
                <c:pt idx="9">
                  <c:v>56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C13-ADAF-7EBDB61747BA}"/>
            </c:ext>
          </c:extLst>
        </c:ser>
        <c:ser>
          <c:idx val="1"/>
          <c:order val="1"/>
          <c:tx>
            <c:strRef>
              <c:f>Analysis!$V$61</c:f>
              <c:strCache>
                <c:ptCount val="1"/>
                <c:pt idx="0">
                  <c:v>Same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Analysis!$W$1:$AG$1</c:f>
              <c:strCache>
                <c:ptCount val="11"/>
                <c:pt idx="0">
                  <c:v>EX_cpd00149_e0</c:v>
                </c:pt>
                <c:pt idx="1">
                  <c:v>EX_cpd00092_e0</c:v>
                </c:pt>
                <c:pt idx="2">
                  <c:v>EX_cpd00311_e0</c:v>
                </c:pt>
                <c:pt idx="3">
                  <c:v>EX_cpd00035_e0</c:v>
                </c:pt>
                <c:pt idx="4">
                  <c:v>EX_cpd00058_e0</c:v>
                </c:pt>
                <c:pt idx="5">
                  <c:v>EX_cpd01217_e0</c:v>
                </c:pt>
                <c:pt idx="6">
                  <c:v>EX_cpd00393_e0</c:v>
                </c:pt>
                <c:pt idx="7">
                  <c:v>EX_cpd00220_e0</c:v>
                </c:pt>
                <c:pt idx="8">
                  <c:v>EX_cpd00218_e0</c:v>
                </c:pt>
                <c:pt idx="9">
                  <c:v>EX_cpd00644_e0</c:v>
                </c:pt>
                <c:pt idx="10">
                  <c:v>EX_cpd00182_e0</c:v>
                </c:pt>
              </c:strCache>
            </c:strRef>
          </c:cat>
          <c:val>
            <c:numRef>
              <c:f>Analysis!$W$61:$AG$61</c:f>
              <c:numCache>
                <c:formatCode>General</c:formatCode>
                <c:ptCount val="11"/>
                <c:pt idx="0">
                  <c:v>2</c:v>
                </c:pt>
                <c:pt idx="1">
                  <c:v>49</c:v>
                </c:pt>
                <c:pt idx="2">
                  <c:v>46</c:v>
                </c:pt>
                <c:pt idx="3">
                  <c:v>50</c:v>
                </c:pt>
                <c:pt idx="4">
                  <c:v>2</c:v>
                </c:pt>
                <c:pt idx="5">
                  <c:v>50</c:v>
                </c:pt>
                <c:pt idx="6">
                  <c:v>45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1A-4C13-ADAF-7EBDB61747BA}"/>
            </c:ext>
          </c:extLst>
        </c:ser>
        <c:ser>
          <c:idx val="2"/>
          <c:order val="2"/>
          <c:tx>
            <c:strRef>
              <c:f>Analysis!$V$62</c:f>
              <c:strCache>
                <c:ptCount val="1"/>
                <c:pt idx="0">
                  <c:v>Increased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Analysis!$W$1:$AG$1</c:f>
              <c:strCache>
                <c:ptCount val="11"/>
                <c:pt idx="0">
                  <c:v>EX_cpd00149_e0</c:v>
                </c:pt>
                <c:pt idx="1">
                  <c:v>EX_cpd00092_e0</c:v>
                </c:pt>
                <c:pt idx="2">
                  <c:v>EX_cpd00311_e0</c:v>
                </c:pt>
                <c:pt idx="3">
                  <c:v>EX_cpd00035_e0</c:v>
                </c:pt>
                <c:pt idx="4">
                  <c:v>EX_cpd00058_e0</c:v>
                </c:pt>
                <c:pt idx="5">
                  <c:v>EX_cpd01217_e0</c:v>
                </c:pt>
                <c:pt idx="6">
                  <c:v>EX_cpd00393_e0</c:v>
                </c:pt>
                <c:pt idx="7">
                  <c:v>EX_cpd00220_e0</c:v>
                </c:pt>
                <c:pt idx="8">
                  <c:v>EX_cpd00218_e0</c:v>
                </c:pt>
                <c:pt idx="9">
                  <c:v>EX_cpd00644_e0</c:v>
                </c:pt>
                <c:pt idx="10">
                  <c:v>EX_cpd00182_e0</c:v>
                </c:pt>
              </c:strCache>
            </c:strRef>
          </c:cat>
          <c:val>
            <c:numRef>
              <c:f>Analysis!$W$62:$AG$62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0</c:v>
                </c:pt>
                <c:pt idx="5">
                  <c:v>3</c:v>
                </c:pt>
                <c:pt idx="6">
                  <c:v>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1A-4C13-ADAF-7EBDB6174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2957264"/>
        <c:axId val="533156032"/>
      </c:barChart>
      <c:catAx>
        <c:axId val="362957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33156032"/>
        <c:crosses val="autoZero"/>
        <c:auto val="1"/>
        <c:lblAlgn val="ctr"/>
        <c:lblOffset val="100"/>
        <c:noMultiLvlLbl val="0"/>
      </c:catAx>
      <c:valAx>
        <c:axId val="53315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6295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25494</xdr:colOff>
      <xdr:row>8</xdr:row>
      <xdr:rowOff>4761</xdr:rowOff>
    </xdr:from>
    <xdr:to>
      <xdr:col>48</xdr:col>
      <xdr:colOff>358589</xdr:colOff>
      <xdr:row>37</xdr:row>
      <xdr:rowOff>120161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5F91B8-2505-825E-5F37-BBD3585EB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178BF-BBE8-4C97-9614-C0401F86FEC1}" name="Table1" displayName="Table1" ref="A1:BF61" totalsRowShown="0" headerRowDxfId="491" dataDxfId="490">
  <autoFilter ref="A1:BF61" xr:uid="{E45178BF-BBE8-4C97-9614-C0401F86FEC1}"/>
  <tableColumns count="58">
    <tableColumn id="2" xr3:uid="{34367E57-B040-4F73-ADAF-E66F28AFD2C4}" name="reaction" dataDxfId="489"/>
    <tableColumn id="3" xr3:uid="{B2A825D6-C886-4248-A167-DDD9CCDF0086}" name="metabolite" dataDxfId="488"/>
    <tableColumn id="4" xr3:uid="{E2305941-C6FE-48A4-9F78-2FE388AB30D1}" name="met. names" dataDxfId="487"/>
    <tableColumn id="5" xr3:uid="{AD665930-6800-4968-8414-9C9C47859A69}" name="original" dataDxfId="486"/>
    <tableColumn id="59" xr3:uid="{8AB122D1-BD08-42A0-9522-16413E0998F7}" name="Type" dataDxfId="485">
      <calculatedColumnFormula array="1">_xlfn.IFS(Table1[[#This Row],[original]]&gt;0,"Uptake",Table1[[#This Row],[original]]=0,"No Flux",Table1[[#This Row],[original]]&lt;0,"Secretion")</calculatedColumnFormula>
    </tableColumn>
    <tableColumn id="6" xr3:uid="{F742B8AD-82A4-40EE-86D7-D1FC704BB410}" name="EX_cpd00001_e0" dataDxfId="484"/>
    <tableColumn id="7" xr3:uid="{03E301B6-2DF3-4D52-A626-DD868422295D}" name="EX_cpd00033_e0" dataDxfId="483"/>
    <tableColumn id="8" xr3:uid="{0D124F61-FFF2-45F8-A807-4506A2EDA3AB}" name="EX_cpd00009_e0" dataDxfId="482"/>
    <tableColumn id="9" xr3:uid="{D7F4E9CF-0D9F-4CDF-87DF-F274C6B50028}" name="EX_cpd00023_e0" dataDxfId="481"/>
    <tableColumn id="10" xr3:uid="{9D9C8EE7-D1E6-4EC1-8176-DE4DE824FABC}" name="EX_cpd00027_e0" dataDxfId="480"/>
    <tableColumn id="11" xr3:uid="{C9760423-D1EF-4B5F-B88C-1EE43B30128F}" name="EX_cpd00028_e0" dataDxfId="479"/>
    <tableColumn id="12" xr3:uid="{AA7B7E19-8815-451A-862E-42AFE2352FF5}" name="EX_cpd00030_e0" dataDxfId="478"/>
    <tableColumn id="13" xr3:uid="{C7889032-A4D9-4AD3-ADE9-07C596B297CC}" name="EX_cpd00034_e0" dataDxfId="477"/>
    <tableColumn id="14" xr3:uid="{7B3273C3-10F4-455B-A3AD-B3BA503240C5}" name="EX_cpd00039_e0" dataDxfId="476"/>
    <tableColumn id="15" xr3:uid="{9D0CB2FE-03E9-4A13-83F8-FA396C59F50F}" name="EX_cpd00041_e0" dataDxfId="475"/>
    <tableColumn id="16" xr3:uid="{89B62CFB-1421-4039-8931-60E8DBF191F7}" name="EX_cpd00048_e0" dataDxfId="474"/>
    <tableColumn id="17" xr3:uid="{168891C7-AC8C-45F9-8B00-F0AF1F77952C}" name="EX_cpd00051_e0" dataDxfId="473"/>
    <tableColumn id="18" xr3:uid="{38A37FE0-C230-4737-8A15-37A159CA91BA}" name="EX_cpd00053_e0" dataDxfId="472"/>
    <tableColumn id="19" xr3:uid="{C19D5C03-20A0-4BC1-AE22-BD25D63E9AE2}" name="EX_cpd00119_e0" dataDxfId="471"/>
    <tableColumn id="20" xr3:uid="{D5BC30E2-FC50-4D79-8E42-421081C43ABE}" name="EX_cpd00129_e0" dataDxfId="470"/>
    <tableColumn id="21" xr3:uid="{DC57755A-F1C1-4B3E-B4E5-A63B2CAEA63C}" name="EX_cpd00149_e0" dataDxfId="469"/>
    <tableColumn id="22" xr3:uid="{4AEF9A01-E9A3-4EC6-ABC0-4ED396BF025A}" name="EX_cpd00156_e0" dataDxfId="468"/>
    <tableColumn id="23" xr3:uid="{C4258796-1614-4F1F-94D4-683B155B2410}" name="EX_cpd00161_e0" dataDxfId="467"/>
    <tableColumn id="24" xr3:uid="{8690D327-52FD-45CA-A4E5-BADD4CCB2699}" name="EX_cpd00305_e0" dataDxfId="466"/>
    <tableColumn id="25" xr3:uid="{00F80805-1795-4C19-A421-99C89BF90B32}" name="EX_cpd10516_e0" dataDxfId="465"/>
    <tableColumn id="26" xr3:uid="{3C36D285-5132-4D00-9C07-DE9A71B108E8}" name="EX_cpd00067_e0" dataDxfId="464"/>
    <tableColumn id="27" xr3:uid="{88F65B0C-31AF-4AE2-BDFC-25896D83BADC}" name="EX_cpd00092_e0" dataDxfId="463"/>
    <tableColumn id="28" xr3:uid="{02B21EBA-F06D-4F8D-88D5-AEF801BD2D99}" name="EX_cpd00311_e0" dataDxfId="462"/>
    <tableColumn id="29" xr3:uid="{440F752C-1EAC-49E3-8786-D9F8D311D6AC}" name="EX_cpd00971_e0" dataDxfId="461"/>
    <tableColumn id="30" xr3:uid="{06B6878A-4757-4948-8A94-25412E6F6CC2}" name="EX_cpd00035_e0" dataDxfId="460"/>
    <tableColumn id="31" xr3:uid="{686A46BE-F6E6-4D27-8C2A-02CF4AC5E40C}" name="EX_cpd00060_e0" dataDxfId="459"/>
    <tableColumn id="32" xr3:uid="{6D03AAF6-9F1E-492A-86FD-FF2D4F70F863}" name="EX_cpd00104_e0" dataDxfId="458"/>
    <tableColumn id="33" xr3:uid="{72180685-8AFF-4B74-854B-1D03EE1EE3C6}" name="EX_cpd00084_e0" dataDxfId="457"/>
    <tableColumn id="34" xr3:uid="{D0A9A9CC-AA07-428C-9744-5C7B61786B56}" name="EX_cpd00107_e0" dataDxfId="456"/>
    <tableColumn id="35" xr3:uid="{D53DAA30-D197-490F-93F4-31B48CDDD287}" name="EX_cpd00322_e0" dataDxfId="455"/>
    <tableColumn id="36" xr3:uid="{F569E51A-18E8-4406-B114-6F9938440349}" name="EX_cpd00069_e0" dataDxfId="454"/>
    <tableColumn id="37" xr3:uid="{72734910-21CB-4379-BF12-C36A73D810DB}" name="EX_cpd00066_e0" dataDxfId="453"/>
    <tableColumn id="38" xr3:uid="{21E774EF-E7B1-4A51-9C2F-2346039DCE3F}" name="EX_cpd00054_e0" dataDxfId="452"/>
    <tableColumn id="39" xr3:uid="{7FA8DAA9-2CF1-4CEA-BE84-CA8192342A03}" name="EX_cpd00013_e0" dataDxfId="451"/>
    <tableColumn id="40" xr3:uid="{70EE340B-4D96-4FD9-AB92-002D8F3DD743}" name="EX_cpd00029_e0" dataDxfId="450"/>
    <tableColumn id="41" xr3:uid="{4651E562-7921-4C8E-9126-1928313DFD0E}" name="EX_cpd00132_e0" dataDxfId="449"/>
    <tableColumn id="42" xr3:uid="{955D01DA-090E-49E4-96FE-EC561A3208C4}" name="EX_cpd00063_e0" dataDxfId="448"/>
    <tableColumn id="43" xr3:uid="{559CEBEE-9727-4839-AF78-B70CD3641CB3}" name="EX_cpd00058_e0" dataDxfId="447"/>
    <tableColumn id="44" xr3:uid="{998F83FE-BBE5-477B-AF92-23355BCC6C77}" name="EX_cpd10515_e0" dataDxfId="446"/>
    <tableColumn id="45" xr3:uid="{4C8D99B0-A61C-446F-B7D4-43B5F6CAE8CD}" name="EX_cpd00205_e0" dataDxfId="445"/>
    <tableColumn id="46" xr3:uid="{91431E5A-8FF4-424D-8AA3-382DB3735D63}" name="EX_cpd00588_e0" dataDxfId="444"/>
    <tableColumn id="47" xr3:uid="{F0457B1E-AF86-482A-B440-1E8DB2DA013A}" name="EX_cpd00065_e0" dataDxfId="443"/>
    <tableColumn id="48" xr3:uid="{72FA584B-FC3A-4CEB-B5ED-FF6016C206B7}" name="EX_cpd01217_e0" dataDxfId="442"/>
    <tableColumn id="49" xr3:uid="{712CA56B-17B5-494B-A4AD-9FEB2D0837DA}" name="EX_cpd00254_e0" dataDxfId="441"/>
    <tableColumn id="50" xr3:uid="{847034D0-1A3A-4320-9FB9-B2035B789338}" name="EX_cpd11606_e0" dataDxfId="440"/>
    <tableColumn id="51" xr3:uid="{07124526-FE20-4F54-9C67-775E4120C940}" name="EX_cpd00393_e0" dataDxfId="439"/>
    <tableColumn id="52" xr3:uid="{ABEB311D-C460-4A09-9EDC-AAFC0308352D}" name="EX_cpd00011_e0" dataDxfId="438"/>
    <tableColumn id="53" xr3:uid="{6D7BAD49-8622-437E-AF7E-3130DA7CBBAB}" name="EX_cpd00220_e0" dataDxfId="437"/>
    <tableColumn id="54" xr3:uid="{1E3595B9-32F0-44E3-81EE-BA24DFA41C96}" name="EX_cpd00218_e0" dataDxfId="436"/>
    <tableColumn id="55" xr3:uid="{1579EBE1-29DB-485F-BF67-7A97582731E2}" name="EX_cpd00644_e0" dataDxfId="435"/>
    <tableColumn id="56" xr3:uid="{69EFC8ED-A924-4A84-849A-8CB3CFB79C2B}" name="EX_cpd00099_e0" dataDxfId="434"/>
    <tableColumn id="57" xr3:uid="{7EDBE29F-B27E-45EF-810F-0A55E62BEB7B}" name="EX_cpd00182_e0" dataDxfId="433"/>
    <tableColumn id="58" xr3:uid="{2C0393FF-B58E-4A8B-9D5E-9EFD2FC94D5A}" name="EX_cpd00184_e0" dataDxfId="43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7388B25-DF7E-4DF3-B397-4D21F0554F08}" name="Table2613" displayName="Table2613" ref="A1:X59" totalsRowShown="0" headerRowDxfId="431" dataDxfId="430">
  <autoFilter ref="A1:X59" xr:uid="{55140746-1549-4FB8-8537-CC182F278459}"/>
  <tableColumns count="24">
    <tableColumn id="1" xr3:uid="{5AC2B0C0-7E10-4C50-9BF2-080886B0B87F}" name="reaction" dataDxfId="429"/>
    <tableColumn id="2" xr3:uid="{7CA278F1-1FC7-4973-8FF3-FE9D8A9E4B49}" name="metabolite" dataDxfId="428"/>
    <tableColumn id="3" xr3:uid="{065E1578-16D6-4885-8E6A-28B71FF9378F}" name="met. names" dataDxfId="427"/>
    <tableColumn id="4" xr3:uid="{6F50E118-AAB6-4038-924B-FFF997EB5E3D}" name="original" dataDxfId="426"/>
    <tableColumn id="5" xr3:uid="{74A18442-91D0-4C22-A3C0-E7E6B2254DA2}" name="FBA 10%" dataDxfId="425"/>
    <tableColumn id="6" xr3:uid="{1585F314-3592-4ED8-9499-2C8DE604FF57}" name="FBA 20%" dataDxfId="424"/>
    <tableColumn id="7" xr3:uid="{FE9F7B58-DEA2-4583-A28F-BE99DF5A549C}" name="FBA 30%" dataDxfId="423"/>
    <tableColumn id="8" xr3:uid="{187719F6-ED8B-48A9-BE96-EFCB3D9AEE5A}" name="FBA 40%" dataDxfId="422"/>
    <tableColumn id="9" xr3:uid="{67C77F2B-E467-46EF-AF0C-5F82230A23E8}" name="FBA 50%" dataDxfId="421"/>
    <tableColumn id="10" xr3:uid="{14B97C58-4A87-47A0-A78D-9895C91B1399}" name="FBA 60%" dataDxfId="420"/>
    <tableColumn id="11" xr3:uid="{4E836640-08BB-450C-9C7A-EA2220AB6821}" name="FBA 70%" dataDxfId="419"/>
    <tableColumn id="12" xr3:uid="{7027351D-1F4A-4138-9350-BDBA523B4569}" name="FBA 80%" dataDxfId="418"/>
    <tableColumn id="13" xr3:uid="{1FAE2556-743D-4562-838E-DDE10093237C}" name="FBA 90%" dataDxfId="417"/>
    <tableColumn id="14" xr3:uid="{26803A62-A068-492B-83B9-8B8C3931818A}" name="FBA 100%" dataDxfId="416"/>
    <tableColumn id="15" xr3:uid="{0413B24C-54E4-4DC1-BFB0-8E42F1FCB551}" name="FBA 110%" dataDxfId="415"/>
    <tableColumn id="16" xr3:uid="{EDEE5CF9-20B6-4BDF-8C09-0AFF10C1C91C}" name="FBA 120%" dataDxfId="414"/>
    <tableColumn id="17" xr3:uid="{4FA6E6D7-C5A6-488E-82C2-896B125100A9}" name="FBA 130%" dataDxfId="413"/>
    <tableColumn id="18" xr3:uid="{D520148B-26BA-4825-B9F1-9A1611E43DEA}" name="FBA 140%" dataDxfId="412"/>
    <tableColumn id="19" xr3:uid="{9EF853FD-7EFB-4257-B445-5620E25D487C}" name="FBA 150%" dataDxfId="411"/>
    <tableColumn id="20" xr3:uid="{BCCF4532-1266-4F94-92D1-1B223595F84C}" name="FBA 160%" dataDxfId="410"/>
    <tableColumn id="21" xr3:uid="{6C44F63A-3AE9-4398-8B5D-C7CA96FF8581}" name="FBA 170%" dataDxfId="409"/>
    <tableColumn id="22" xr3:uid="{1CFC1656-D0BF-4DF3-B851-A9A303CA8EB6}" name="FBA 180%" dataDxfId="408"/>
    <tableColumn id="23" xr3:uid="{6A35D2E5-C719-46B9-9894-7AF0A9FB9BA6}" name="FBA 190%" dataDxfId="407"/>
    <tableColumn id="24" xr3:uid="{CF090C90-A84C-494B-82BC-A3D85BDDF6FF}" name="FBA 200%" dataDxfId="40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B871647-7E6A-4A91-BF61-1CE414320D1A}" name="Table2614" displayName="Table2614" ref="A1:X57" totalsRowShown="0" headerRowDxfId="405" dataDxfId="404">
  <autoFilter ref="A1:X57" xr:uid="{55140746-1549-4FB8-8537-CC182F278459}"/>
  <tableColumns count="24">
    <tableColumn id="1" xr3:uid="{A44F3876-4B15-4C4C-9B9E-362A03DD8480}" name="reaction" dataDxfId="403"/>
    <tableColumn id="2" xr3:uid="{E36010E3-1906-48E1-BD41-8518D0405F81}" name="metabolite" dataDxfId="402"/>
    <tableColumn id="3" xr3:uid="{AEC2F4BE-7261-4988-A422-74B5A49F031B}" name="met. names" dataDxfId="401"/>
    <tableColumn id="4" xr3:uid="{A9A139EE-D2BB-49E6-B441-C534D8C4F498}" name="original" dataDxfId="400"/>
    <tableColumn id="5" xr3:uid="{44E990D9-3357-463C-8B65-4E84C2A172B7}" name="FBA 10%" dataDxfId="399"/>
    <tableColumn id="6" xr3:uid="{004CF97E-A850-4949-BB12-95361BDCCB23}" name="FBA 20%" dataDxfId="398"/>
    <tableColumn id="7" xr3:uid="{DA7B4E41-641C-4EDB-BFD4-AE18035C23B1}" name="FBA 30%" dataDxfId="397"/>
    <tableColumn id="8" xr3:uid="{962F278A-5EDE-442F-A864-229308E27217}" name="FBA 40%" dataDxfId="396"/>
    <tableColumn id="9" xr3:uid="{E3D448FD-D7DB-4A15-B0B8-1600619BCD74}" name="FBA 50%" dataDxfId="395"/>
    <tableColumn id="10" xr3:uid="{9A2DE3F8-669E-44F9-B954-6724FC8CADCA}" name="FBA 60%" dataDxfId="394"/>
    <tableColumn id="11" xr3:uid="{538DC693-1EAB-4CA9-AEA6-04175C3B41E6}" name="FBA 70%" dataDxfId="393"/>
    <tableColumn id="12" xr3:uid="{830F6B57-0F15-43F8-AAB1-66812547248A}" name="FBA 80%" dataDxfId="392"/>
    <tableColumn id="13" xr3:uid="{AB425076-E5F2-4145-B11D-BC274A92C162}" name="FBA 90%" dataDxfId="391"/>
    <tableColumn id="14" xr3:uid="{6A189333-9F1D-49F0-A914-231C8770A231}" name="FBA 100%" dataDxfId="390"/>
    <tableColumn id="15" xr3:uid="{2A1E551C-5E11-4025-A516-E74E243E9CAB}" name="FBA 110%" dataDxfId="389"/>
    <tableColumn id="16" xr3:uid="{DB8815C4-7669-4BD6-90CC-5FC08AD6AEFA}" name="FBA 120%" dataDxfId="388"/>
    <tableColumn id="17" xr3:uid="{01F0F082-3161-4C0F-880B-C2E084EA0C1F}" name="FBA 130%" dataDxfId="387"/>
    <tableColumn id="18" xr3:uid="{93AF1374-957B-4A53-8E10-9BCEC5DD156E}" name="FBA 140%" dataDxfId="386"/>
    <tableColumn id="19" xr3:uid="{8AF416CA-3FAD-4604-A3EE-D02D4D5146AF}" name="FBA 150%" dataDxfId="385"/>
    <tableColumn id="20" xr3:uid="{3E6BA160-4D84-423A-B2A7-6334D26D12F0}" name="FBA 160%" dataDxfId="384"/>
    <tableColumn id="21" xr3:uid="{A7A4D5CD-DEA3-4376-BFA0-98FD624938DA}" name="FBA 170%" dataDxfId="383"/>
    <tableColumn id="22" xr3:uid="{44B15E78-255E-43D8-9370-979394445F17}" name="FBA 180%" dataDxfId="382"/>
    <tableColumn id="23" xr3:uid="{52459D72-DF95-472F-A68D-7116F39D55E0}" name="FBA 190%" dataDxfId="381"/>
    <tableColumn id="24" xr3:uid="{87766413-EA3A-417E-93E1-CC3E08215130}" name="FBA 200%" dataDxfId="38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9278DB3-EB56-457E-8755-7465EA2F54E0}" name="Table261416" displayName="Table261416" ref="A1:X57" totalsRowShown="0" headerRowDxfId="379" dataDxfId="378">
  <autoFilter ref="A1:X57" xr:uid="{55140746-1549-4FB8-8537-CC182F278459}"/>
  <tableColumns count="24">
    <tableColumn id="1" xr3:uid="{6947AEAF-067E-4B0D-B30C-F7CCCE2D93A3}" name="reaction" dataDxfId="377"/>
    <tableColumn id="2" xr3:uid="{06DF9762-A794-47C8-ADC5-C1282BB3245E}" name="metabolite" dataDxfId="376"/>
    <tableColumn id="3" xr3:uid="{47A0A7AB-C5ED-4709-805E-79870EF12814}" name="met. names" dataDxfId="375"/>
    <tableColumn id="4" xr3:uid="{DF269912-A982-42DA-B708-BCD7AA6813BE}" name="original" dataDxfId="374"/>
    <tableColumn id="5" xr3:uid="{5C2630F0-7408-4DA8-994D-B4B0D434627E}" name="FBA 10%" dataDxfId="373"/>
    <tableColumn id="6" xr3:uid="{7AAD2481-8908-4329-92E4-5F7DF0E63C9C}" name="FBA 20%" dataDxfId="372"/>
    <tableColumn id="7" xr3:uid="{81B41079-FE38-47DF-9ECB-8A21DAE21118}" name="FBA 30%" dataDxfId="371"/>
    <tableColumn id="8" xr3:uid="{989002F9-1402-4A70-84BE-39912930076B}" name="FBA 40%" dataDxfId="370"/>
    <tableColumn id="9" xr3:uid="{AC3503B0-572D-4D82-9FF5-8E6AE664E440}" name="FBA 50%" dataDxfId="369"/>
    <tableColumn id="10" xr3:uid="{ED1F3BBB-D3C0-473D-B31E-BC0710848634}" name="FBA 60%" dataDxfId="368"/>
    <tableColumn id="11" xr3:uid="{33435BFE-4ACB-4CA1-9FD2-A6806D0A3AB0}" name="FBA 70%" dataDxfId="367"/>
    <tableColumn id="12" xr3:uid="{2B03F2FA-1A7E-4EBE-A06D-755C957CCC36}" name="FBA 80%" dataDxfId="366"/>
    <tableColumn id="13" xr3:uid="{44554ADE-1E10-4A64-8623-BF3C28CF7E48}" name="FBA 90%" dataDxfId="365"/>
    <tableColumn id="14" xr3:uid="{0019A45D-B642-4988-B5F6-4A5FCF84CCFF}" name="FBA 100%" dataDxfId="364"/>
    <tableColumn id="15" xr3:uid="{21FFF6E1-E264-4A96-B657-0FCAC125FC20}" name="FBA 110%" dataDxfId="363"/>
    <tableColumn id="16" xr3:uid="{35ABEA43-6044-43A6-A2A1-2FA45B4CCA82}" name="FBA 120%" dataDxfId="362"/>
    <tableColumn id="17" xr3:uid="{D9B71A9A-A3D9-4191-BF8F-B06866B61816}" name="FBA 130%" dataDxfId="361"/>
    <tableColumn id="18" xr3:uid="{FD9D1F6A-F209-4C61-ABBA-22CB050B03D7}" name="FBA 140%" dataDxfId="360"/>
    <tableColumn id="19" xr3:uid="{B8356F22-C6B8-4265-8687-4A7F9C5FE560}" name="FBA 150%" dataDxfId="359"/>
    <tableColumn id="20" xr3:uid="{DDA35796-C039-402E-927C-BC143AE48BB5}" name="FBA 160%" dataDxfId="358"/>
    <tableColumn id="21" xr3:uid="{A85CB66E-2E3D-4D2A-85A6-5D8B8316897E}" name="FBA 170%" dataDxfId="357"/>
    <tableColumn id="22" xr3:uid="{EEED1FBD-1151-4885-97F3-7559F711F94B}" name="FBA 180%" dataDxfId="356"/>
    <tableColumn id="23" xr3:uid="{605132B5-5074-46BB-A098-01EC408BB809}" name="FBA 190%" dataDxfId="355"/>
    <tableColumn id="24" xr3:uid="{2233A7C4-5004-4766-BC12-4D479A0E8AB4}" name="FBA 200%" dataDxfId="35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632EEA-15B9-41C1-8F92-E2CEFFCE6D90}" name="Table2612" displayName="Table2612" ref="A1:X57" totalsRowShown="0" headerRowDxfId="353" dataDxfId="352">
  <autoFilter ref="A1:X57" xr:uid="{55140746-1549-4FB8-8537-CC182F278459}"/>
  <tableColumns count="24">
    <tableColumn id="1" xr3:uid="{2392446B-9670-44DF-A54E-BE6826A29740}" name="reaction" dataDxfId="351"/>
    <tableColumn id="2" xr3:uid="{7F528297-F3A1-4A34-81A3-B0A4F845258D}" name="metabolite" dataDxfId="350"/>
    <tableColumn id="3" xr3:uid="{CE29CADE-91FB-4C92-91C1-141EBF062D67}" name="met. names" dataDxfId="349"/>
    <tableColumn id="4" xr3:uid="{72B6AE10-1F67-4D97-BAA0-EE6A2BB688A0}" name="original" dataDxfId="348"/>
    <tableColumn id="5" xr3:uid="{7884C221-5696-4E92-B2F7-09D33A825FFC}" name="FBA 10%" dataDxfId="347"/>
    <tableColumn id="6" xr3:uid="{FDF86D06-9B53-41F3-A04D-CE5146014A9A}" name="FBA 20%" dataDxfId="346"/>
    <tableColumn id="7" xr3:uid="{EDD78E6B-ECCC-458D-BD00-A70636884206}" name="FBA 30%" dataDxfId="345"/>
    <tableColumn id="8" xr3:uid="{2517EAA8-66A9-45A7-9DA8-9B81709D87EB}" name="FBA 40%" dataDxfId="344"/>
    <tableColumn id="9" xr3:uid="{7F9AF154-1E31-4B1E-A6ED-98C275E13A29}" name="FBA 50%" dataDxfId="343"/>
    <tableColumn id="10" xr3:uid="{5131CE43-49FE-4B0C-910B-FC3ECEBFF6AF}" name="FBA 60%" dataDxfId="342"/>
    <tableColumn id="11" xr3:uid="{AAF6EDB8-7423-42C5-8F54-717B26DB9D33}" name="FBA 70%" dataDxfId="341"/>
    <tableColumn id="12" xr3:uid="{C73FBE78-CFA4-427B-8C24-1448289B8F61}" name="FBA 80%" dataDxfId="340"/>
    <tableColumn id="13" xr3:uid="{646B8DCB-7A15-40C8-A42F-95EA4B64396E}" name="FBA 90%" dataDxfId="339"/>
    <tableColumn id="14" xr3:uid="{79BE7B07-BA4A-4A90-9980-42152722F3AA}" name="FBA 100%" dataDxfId="338"/>
    <tableColumn id="15" xr3:uid="{B7FA7D30-C1E1-4AA4-8BB1-C31E0E8819F3}" name="FBA 110%" dataDxfId="337"/>
    <tableColumn id="16" xr3:uid="{F45EA112-8239-45DF-ACE9-87B264D34097}" name="FBA 120%" dataDxfId="336"/>
    <tableColumn id="17" xr3:uid="{C6294846-98D6-49B2-B38B-5B5E6420DA2E}" name="FBA 130%" dataDxfId="335"/>
    <tableColumn id="18" xr3:uid="{B8AD205C-0B8D-4FFC-BBC9-28DA63526678}" name="FBA 140%" dataDxfId="334"/>
    <tableColumn id="19" xr3:uid="{5EA28945-1155-4968-B8D9-ECE623C1D105}" name="FBA 150%" dataDxfId="333"/>
    <tableColumn id="20" xr3:uid="{F98207A7-D4D7-43DF-BCB6-2FD339E300EF}" name="FBA 160%" dataDxfId="332"/>
    <tableColumn id="21" xr3:uid="{95285F70-D8C0-4460-BF2D-1718B84BF225}" name="FBA 170%" dataDxfId="331"/>
    <tableColumn id="22" xr3:uid="{5B728B11-DEBF-4BBE-B08D-C13FF15C2E0A}" name="FBA 180%" dataDxfId="330"/>
    <tableColumn id="23" xr3:uid="{DA564E5F-0E79-4018-853C-4F3A4787273F}" name="FBA 190%" dataDxfId="329"/>
    <tableColumn id="24" xr3:uid="{46CEF336-1B21-49C2-B09D-C68019DF168D}" name="FBA 200%" dataDxfId="32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D7736F2-DA4E-4DDA-9033-7FB0C7BAD1F0}" name="Table261011" displayName="Table261011" ref="A1:X57" totalsRowShown="0" headerRowDxfId="327" dataDxfId="326">
  <autoFilter ref="A1:X57" xr:uid="{55140746-1549-4FB8-8537-CC182F278459}"/>
  <tableColumns count="24">
    <tableColumn id="1" xr3:uid="{20AF04FE-0A85-4271-9FBA-B2ED74DA26AF}" name="reaction" dataDxfId="325"/>
    <tableColumn id="2" xr3:uid="{37564F4C-D5F9-4365-AEF2-9D7D76DC5216}" name="metabolite" dataDxfId="324"/>
    <tableColumn id="3" xr3:uid="{CF76CD77-3921-4B8B-AABD-A557F49511F0}" name="met. names" dataDxfId="323"/>
    <tableColumn id="4" xr3:uid="{65771916-D643-412C-8EE6-DE66B59A801A}" name="original" dataDxfId="322"/>
    <tableColumn id="5" xr3:uid="{FF7C5202-C30A-4CFB-926E-55B0ADBA2152}" name="FBA 10%" dataDxfId="321"/>
    <tableColumn id="6" xr3:uid="{0E3C894C-EF96-4E50-A733-057323CE9C5B}" name="FBA 20%" dataDxfId="320"/>
    <tableColumn id="7" xr3:uid="{822819C2-67C4-405E-83AE-9C435B2AA4FE}" name="FBA 30%" dataDxfId="319"/>
    <tableColumn id="8" xr3:uid="{C0890F9F-90B0-4B90-AA23-62A96697ED9B}" name="FBA 40%" dataDxfId="318"/>
    <tableColumn id="9" xr3:uid="{C3857B6D-3D7F-42CF-89C8-2BFD5212B8C5}" name="FBA 50%" dataDxfId="317"/>
    <tableColumn id="10" xr3:uid="{FD35655B-321A-49B9-B10F-894A50C905E1}" name="FBA 60%" dataDxfId="316"/>
    <tableColumn id="11" xr3:uid="{A1BA2068-DE15-4436-B68E-02B95586F273}" name="FBA 70%" dataDxfId="315"/>
    <tableColumn id="12" xr3:uid="{6D38D82B-4920-46C6-9BE8-AEC8D2C87FDD}" name="FBA 80%" dataDxfId="314"/>
    <tableColumn id="13" xr3:uid="{1B2C767A-6E39-4F86-AD9B-ECE8ACFB8660}" name="FBA 90%" dataDxfId="313"/>
    <tableColumn id="14" xr3:uid="{DF044806-7D9C-424F-8B8A-42862B8AA138}" name="FBA 100%" dataDxfId="312"/>
    <tableColumn id="15" xr3:uid="{EF39FA25-E704-4BDF-9FA2-59C9B00E968B}" name="FBA 110%" dataDxfId="311"/>
    <tableColumn id="16" xr3:uid="{7E39C9D1-ADD1-436C-B231-9A01EAB5AA2A}" name="FBA 120%" dataDxfId="310"/>
    <tableColumn id="17" xr3:uid="{1F06805F-5FC7-41C2-8D0D-1B09AC1D49EB}" name="FBA 130%" dataDxfId="309"/>
    <tableColumn id="18" xr3:uid="{80DF60B7-AEB7-432B-852F-3149B5876A23}" name="FBA 140%" dataDxfId="308"/>
    <tableColumn id="19" xr3:uid="{506F29CE-9375-4C8C-B4EF-8FB897021788}" name="FBA 150%" dataDxfId="307"/>
    <tableColumn id="20" xr3:uid="{C9CA47D9-3D5D-461F-A973-264682A7AED7}" name="FBA 160%" dataDxfId="306"/>
    <tableColumn id="21" xr3:uid="{78BBC3BD-74E4-45E8-9A91-27B1A46314B0}" name="FBA 170%" dataDxfId="305"/>
    <tableColumn id="22" xr3:uid="{CAF96863-1DD6-49B0-B944-F2CDEEAC5B00}" name="FBA 180%" dataDxfId="304"/>
    <tableColumn id="23" xr3:uid="{D5FC8DFF-0256-4294-9618-859D5E2905E4}" name="FBA 190%" dataDxfId="303"/>
    <tableColumn id="24" xr3:uid="{25C2CC4E-D963-44D4-927F-FD56D5138867}" name="FBA 200%" dataDxfId="30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3CB34A3-1089-4EED-8D2C-81C4C575DE21}" name="Table2610" displayName="Table2610" ref="A1:X57" totalsRowShown="0" headerRowDxfId="301" dataDxfId="300">
  <autoFilter ref="A1:X57" xr:uid="{55140746-1549-4FB8-8537-CC182F278459}"/>
  <tableColumns count="24">
    <tableColumn id="1" xr3:uid="{0994AB1B-6A53-4626-B92B-A856F4F93AC7}" name="reaction" dataDxfId="299"/>
    <tableColumn id="2" xr3:uid="{63224882-CD0D-44F9-8740-F0F46FA52555}" name="metabolite" dataDxfId="298"/>
    <tableColumn id="3" xr3:uid="{530075F8-7988-4329-B13E-97EF6199F9BE}" name="met. names" dataDxfId="297"/>
    <tableColumn id="4" xr3:uid="{C24FC958-D693-4607-A248-703D2E381AEF}" name="original" dataDxfId="296"/>
    <tableColumn id="5" xr3:uid="{AD564B8F-5104-4F34-914D-862818157609}" name="FBA 10%" dataDxfId="295"/>
    <tableColumn id="6" xr3:uid="{1AC14E41-C831-49CD-8B0C-E23CADFCC0A8}" name="FBA 20%" dataDxfId="294"/>
    <tableColumn id="7" xr3:uid="{3C9B4BE8-96F2-47F8-A312-2619D4ED2BFE}" name="FBA 30%" dataDxfId="293"/>
    <tableColumn id="8" xr3:uid="{EE86D509-82D3-4E54-99B4-4BD57CD8C382}" name="FBA 40%" dataDxfId="292"/>
    <tableColumn id="9" xr3:uid="{8888E9D7-6E59-47D5-8A57-72376E30AA54}" name="FBA 50%" dataDxfId="291"/>
    <tableColumn id="10" xr3:uid="{AA4737C0-2C40-49A3-93C8-628154FBB688}" name="FBA 60%" dataDxfId="290"/>
    <tableColumn id="11" xr3:uid="{56BBA10B-5B02-44C3-AB09-FE316D7FFEB7}" name="FBA 70%" dataDxfId="289"/>
    <tableColumn id="12" xr3:uid="{DE7E66EA-A311-4D2F-8291-821AD45E1846}" name="FBA 80%" dataDxfId="288"/>
    <tableColumn id="13" xr3:uid="{44536A20-0764-4FC6-9989-14C72572A0F4}" name="FBA 90%" dataDxfId="287"/>
    <tableColumn id="14" xr3:uid="{33B8D02C-ACE7-4A92-963C-AF66575E1AA1}" name="FBA 100%" dataDxfId="286"/>
    <tableColumn id="15" xr3:uid="{9DCA21EF-E662-47D3-A416-53F605F4045C}" name="FBA 110%" dataDxfId="285"/>
    <tableColumn id="16" xr3:uid="{B726811B-2FFF-4048-AAC2-F05A1EFE74DA}" name="FBA 120%" dataDxfId="284"/>
    <tableColumn id="17" xr3:uid="{83AF2BEF-3BA7-4027-BF56-182C54ABE4B2}" name="FBA 130%" dataDxfId="283"/>
    <tableColumn id="18" xr3:uid="{6CD1A71F-B760-4BF5-AE1B-2EF1B8ABFB0F}" name="FBA 140%" dataDxfId="282"/>
    <tableColumn id="19" xr3:uid="{1404D50D-42A8-4AFA-BFD5-41E815A69B86}" name="FBA 150%" dataDxfId="281"/>
    <tableColumn id="20" xr3:uid="{69A71A8B-6257-45F4-B606-E03A85F30F87}" name="FBA 160%" dataDxfId="280"/>
    <tableColumn id="21" xr3:uid="{539EC82D-9559-45F5-95B9-D678537EBA60}" name="FBA 170%" dataDxfId="279"/>
    <tableColumn id="22" xr3:uid="{F572C9D8-CBD6-44EA-A3E2-DFA3761C2E7C}" name="FBA 180%" dataDxfId="278"/>
    <tableColumn id="23" xr3:uid="{3B5132BE-2512-4524-AB9B-6EF59D387B5A}" name="FBA 190%" dataDxfId="277"/>
    <tableColumn id="24" xr3:uid="{9D579BDB-7388-4DD4-897D-1CB69906267F}" name="FBA 200%" dataDxfId="27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CA0E6C-516C-42AC-9CBA-B7324895EBAE}" name="Table269" displayName="Table269" ref="A1:X57" totalsRowShown="0" headerRowDxfId="275" dataDxfId="274">
  <autoFilter ref="A1:X57" xr:uid="{55140746-1549-4FB8-8537-CC182F278459}"/>
  <tableColumns count="24">
    <tableColumn id="1" xr3:uid="{2A20172E-5A36-47D8-A908-3BE19172A8C1}" name="reaction" dataDxfId="273"/>
    <tableColumn id="2" xr3:uid="{F2356946-7A9E-410C-9A1C-1956A8FA3DE4}" name="metabolite" dataDxfId="272"/>
    <tableColumn id="3" xr3:uid="{609AECB9-AB4D-45CC-921B-0E47E41EEAEB}" name="met. names" dataDxfId="271"/>
    <tableColumn id="4" xr3:uid="{C7C929FB-29F3-484A-A4A6-B51923CECF6F}" name="original" dataDxfId="270"/>
    <tableColumn id="5" xr3:uid="{C7EBCC04-91F7-42D1-B5AA-C14332B6571B}" name="FBA 10%" dataDxfId="269"/>
    <tableColumn id="6" xr3:uid="{D06A7EFA-1274-45AA-802E-6EB0489C0F28}" name="FBA 20%" dataDxfId="268"/>
    <tableColumn id="7" xr3:uid="{EFF755FE-78FC-46AC-B65D-A500E11597D1}" name="FBA 30%" dataDxfId="267"/>
    <tableColumn id="8" xr3:uid="{F0BC8DFE-25C1-4CD7-81B8-BC8375F30AD7}" name="FBA 40%" dataDxfId="266"/>
    <tableColumn id="9" xr3:uid="{B59704E3-A2BB-49D3-8D8E-4A6781A5A05A}" name="FBA 50%" dataDxfId="265"/>
    <tableColumn id="10" xr3:uid="{B4F56AD7-A59C-49D7-9AD7-D4B4885BA0EF}" name="FBA 60%" dataDxfId="264"/>
    <tableColumn id="11" xr3:uid="{6CC04507-5543-4E72-A390-40D68AAFFF67}" name="FBA 70%" dataDxfId="263"/>
    <tableColumn id="12" xr3:uid="{C7E28FFA-65E1-49BD-BEEB-433F37CDB39C}" name="FBA 80%" dataDxfId="262"/>
    <tableColumn id="13" xr3:uid="{E14D6F5D-503A-40C9-BA74-7C3C63C9E07E}" name="FBA 90%" dataDxfId="261"/>
    <tableColumn id="14" xr3:uid="{EA817292-F999-4228-8A3A-8C40B5086601}" name="FBA 100%" dataDxfId="260"/>
    <tableColumn id="15" xr3:uid="{21F5ECE5-52F3-4F52-9354-9E11A7EC9B84}" name="FBA 110%" dataDxfId="259"/>
    <tableColumn id="16" xr3:uid="{E284DE3F-0253-4E5B-9AF4-F282414D4D8B}" name="FBA 120%" dataDxfId="258"/>
    <tableColumn id="17" xr3:uid="{4FC5AE11-4ED5-47BC-BDC4-3A2CCFB8A63B}" name="FBA 130%" dataDxfId="257"/>
    <tableColumn id="18" xr3:uid="{FFDDA4CF-54AD-4067-AA13-CE57DDE310C0}" name="FBA 140%" dataDxfId="256"/>
    <tableColumn id="19" xr3:uid="{1C103DB8-BA02-42BE-A94E-64B80A141AEC}" name="FBA 150%" dataDxfId="255"/>
    <tableColumn id="20" xr3:uid="{C40AAE15-7A98-4481-BC08-40231DE40C85}" name="FBA 160%" dataDxfId="254"/>
    <tableColumn id="21" xr3:uid="{6C59DC98-7963-41E0-869C-41AF96432300}" name="FBA 170%" dataDxfId="253"/>
    <tableColumn id="22" xr3:uid="{03E58CFC-1CF6-497B-9F48-9BA4FA4E2163}" name="FBA 180%" dataDxfId="252"/>
    <tableColumn id="23" xr3:uid="{D53CC618-0169-4258-8C4D-93A317491B41}" name="FBA 190%" dataDxfId="251"/>
    <tableColumn id="24" xr3:uid="{3BC72DA5-0A68-4EA2-AF57-90959353D581}" name="FBA 200%" dataDxfId="25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220ED3-9E98-44C6-AF7E-D3DD5467812E}" name="Table2678" displayName="Table2678" ref="A1:X57" totalsRowShown="0" headerRowDxfId="249" dataDxfId="248">
  <autoFilter ref="A1:X57" xr:uid="{55140746-1549-4FB8-8537-CC182F278459}"/>
  <tableColumns count="24">
    <tableColumn id="1" xr3:uid="{E8729EC7-55D5-47A3-9310-4482C23173B6}" name="reaction" dataDxfId="247"/>
    <tableColumn id="2" xr3:uid="{47592433-0A3D-49F7-BCD5-CF45E0419437}" name="metabolite" dataDxfId="246"/>
    <tableColumn id="3" xr3:uid="{E4018241-AAB1-4632-B4F7-8D55F2536E16}" name="met. names" dataDxfId="245"/>
    <tableColumn id="4" xr3:uid="{F1EBCD21-836E-4642-9AF4-F15C54EFA3DE}" name="original" dataDxfId="244"/>
    <tableColumn id="5" xr3:uid="{B6D2A194-B161-477D-A0EB-A787C2D50C82}" name="FBA 10%" dataDxfId="243"/>
    <tableColumn id="6" xr3:uid="{F78D78CF-BFD9-4D7F-90BC-FF2AA6F29099}" name="FBA 20%" dataDxfId="242"/>
    <tableColumn id="7" xr3:uid="{AE00B4F4-67DF-4067-9D2F-FFAD0F6E34E0}" name="FBA 30%" dataDxfId="241"/>
    <tableColumn id="8" xr3:uid="{FDB94F14-42D9-4CD6-8AA7-4F1C72D18785}" name="FBA 40%" dataDxfId="240"/>
    <tableColumn id="9" xr3:uid="{3E51AC12-0572-4056-98F9-A4F00F5E2AC2}" name="FBA 50%" dataDxfId="239"/>
    <tableColumn id="10" xr3:uid="{38221092-77B9-4D10-A337-48E56E83209C}" name="FBA 60%" dataDxfId="238"/>
    <tableColumn id="11" xr3:uid="{A269A76B-3EAB-4626-B602-02F3241EF43F}" name="FBA 70%" dataDxfId="237"/>
    <tableColumn id="12" xr3:uid="{6F75D78A-DD72-45A2-BB74-995DDEDD7023}" name="FBA 80%" dataDxfId="236"/>
    <tableColumn id="13" xr3:uid="{DF7F998C-2BC0-4B23-8607-7961B54B4E33}" name="FBA 90%" dataDxfId="235"/>
    <tableColumn id="14" xr3:uid="{EA4C204E-C591-45F9-9105-A7EBC63A3E03}" name="FBA 100%" dataDxfId="234"/>
    <tableColumn id="15" xr3:uid="{AA6817D1-6E8A-4B3A-AC45-8BFBDFDCF7FF}" name="FBA 110%" dataDxfId="233"/>
    <tableColumn id="16" xr3:uid="{39411189-34AE-49F6-908F-A17F3F9BABE2}" name="FBA 120%" dataDxfId="232"/>
    <tableColumn id="17" xr3:uid="{09AE6639-2317-46A0-9B17-F47413DB7B3A}" name="FBA 130%" dataDxfId="231"/>
    <tableColumn id="18" xr3:uid="{80923787-24CE-4B86-8D1D-1F909393F883}" name="FBA 140%" dataDxfId="230"/>
    <tableColumn id="19" xr3:uid="{5E0490BA-1E82-4840-9499-C17B973E349C}" name="FBA 150%" dataDxfId="229"/>
    <tableColumn id="20" xr3:uid="{3DE19A29-ADE0-43D5-B6C4-A9FE698CAD4A}" name="FBA 160%" dataDxfId="228"/>
    <tableColumn id="21" xr3:uid="{EEE6D511-F6BE-4ADA-A98D-BE0CBADAAAD2}" name="FBA 170%" dataDxfId="227"/>
    <tableColumn id="22" xr3:uid="{7A7B9344-02FE-4147-B295-3161AF30E5CC}" name="FBA 180%" dataDxfId="226"/>
    <tableColumn id="23" xr3:uid="{A0E34A20-15D9-4DB6-9C85-52F0EEEC9E24}" name="FBA 190%" dataDxfId="225"/>
    <tableColumn id="24" xr3:uid="{C610EA46-9C99-470C-A325-2F286DC52DAE}" name="FBA 200%" dataDxfId="22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A4235BF-8657-41FF-972D-7A1DD7A3868B}" name="Table2615" displayName="Table2615" ref="A1:X58" totalsRowShown="0" headerRowDxfId="223" dataDxfId="222">
  <autoFilter ref="A1:X58" xr:uid="{55140746-1549-4FB8-8537-CC182F278459}"/>
  <tableColumns count="24">
    <tableColumn id="1" xr3:uid="{FE5BA182-98F9-4D04-AB37-908406DBCF0A}" name="reaction" dataDxfId="221"/>
    <tableColumn id="2" xr3:uid="{1A5C858A-FA62-4347-AAA0-E82EE34CF98A}" name="metabolite" dataDxfId="220"/>
    <tableColumn id="3" xr3:uid="{415AF83C-3539-4CEE-888B-DAEB95EBD8B7}" name="met. names" dataDxfId="219"/>
    <tableColumn id="4" xr3:uid="{98470294-7EF7-4F94-99F3-EE96903829AC}" name="original" dataDxfId="218"/>
    <tableColumn id="5" xr3:uid="{DE0F7B82-065B-492D-AE5F-0D222BBBA552}" name="FBA 10%" dataDxfId="217"/>
    <tableColumn id="6" xr3:uid="{E5DC05E1-4F2E-4EFB-ACCF-8962205A6610}" name="FBA 20%" dataDxfId="216"/>
    <tableColumn id="7" xr3:uid="{71939C92-13F6-4A65-8FCC-C5BEB61AF1B3}" name="FBA 30%" dataDxfId="215"/>
    <tableColumn id="8" xr3:uid="{AC6D9682-346E-4B1D-BCCA-1B9F1AE315D7}" name="FBA 40%" dataDxfId="214"/>
    <tableColumn id="9" xr3:uid="{FF9E3795-1744-4719-83BE-7176303426C6}" name="FBA 50%" dataDxfId="213"/>
    <tableColumn id="10" xr3:uid="{90CDF5B7-47E1-4557-89F5-55AE2363798E}" name="FBA 60%" dataDxfId="212"/>
    <tableColumn id="11" xr3:uid="{451A74A3-375B-4651-A7EF-9CD9EDEEB34E}" name="FBA 70%" dataDxfId="211"/>
    <tableColumn id="12" xr3:uid="{C7CF3853-B507-4EC6-91D6-E011D56CC051}" name="FBA 80%" dataDxfId="210"/>
    <tableColumn id="13" xr3:uid="{5604E1AA-4B40-475E-ACF9-8C54A6A4255F}" name="FBA 90%" dataDxfId="209"/>
    <tableColumn id="14" xr3:uid="{11FC8CAE-2002-4A95-9F3C-66E47C9AE12E}" name="FBA 100%" dataDxfId="208"/>
    <tableColumn id="15" xr3:uid="{344AE624-E424-495A-9D98-FC0A425BF220}" name="FBA 110%" dataDxfId="207"/>
    <tableColumn id="16" xr3:uid="{5D91FB42-A849-46CB-A823-4078866F8B32}" name="FBA 120%" dataDxfId="206"/>
    <tableColumn id="17" xr3:uid="{C62E1102-04AB-415D-A49C-94D9FEA978C9}" name="FBA 130%" dataDxfId="205"/>
    <tableColumn id="18" xr3:uid="{3011872E-87CA-4384-B527-BBCAF0DCCF17}" name="FBA 140%" dataDxfId="204"/>
    <tableColumn id="19" xr3:uid="{4CD4ED8A-7422-43CD-BBC1-F8AF038EF6B5}" name="FBA 150%" dataDxfId="203"/>
    <tableColumn id="20" xr3:uid="{42C5B69C-2628-40E4-B8F1-E1B2B0F51D3A}" name="FBA 160%" dataDxfId="202"/>
    <tableColumn id="21" xr3:uid="{43FF442E-79D8-470D-BBEF-0C518426B5F7}" name="FBA 170%" dataDxfId="201"/>
    <tableColumn id="22" xr3:uid="{3E2B284F-D033-480C-A10B-B7A4F95E2482}" name="FBA 180%" dataDxfId="200"/>
    <tableColumn id="23" xr3:uid="{1F08BC84-14AE-449A-97B0-AC6DB8B1DBE9}" name="FBA 190%" dataDxfId="199"/>
    <tableColumn id="24" xr3:uid="{8F002E2D-C5DA-4ED7-A41A-28C566D2C735}" name="FBA 200%" dataDxfId="19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EB1696-D7C9-4BE2-9BAA-17F8BCA044E7}" name="Table267" displayName="Table267" ref="A1:X57" totalsRowShown="0" headerRowDxfId="197" dataDxfId="196">
  <autoFilter ref="A1:X57" xr:uid="{55140746-1549-4FB8-8537-CC182F278459}"/>
  <tableColumns count="24">
    <tableColumn id="1" xr3:uid="{A85CBD20-7B6D-436D-B63A-C5ECA45AA660}" name="reaction" dataDxfId="195"/>
    <tableColumn id="2" xr3:uid="{CD6FDFA9-108C-4F01-B841-B3F577789C66}" name="metabolite" dataDxfId="194"/>
    <tableColumn id="3" xr3:uid="{F379E921-4019-4BBB-B240-C975ADFDD471}" name="met. names" dataDxfId="193"/>
    <tableColumn id="4" xr3:uid="{41A822B3-F230-4F57-BE6C-2D3E255334B2}" name="original" dataDxfId="192"/>
    <tableColumn id="5" xr3:uid="{276D159C-06AD-4A29-AC84-14A9154D4695}" name="FBA 10%" dataDxfId="191"/>
    <tableColumn id="6" xr3:uid="{B9BBE25F-A554-4A33-9838-5AC26F6A86F3}" name="FBA 20%" dataDxfId="190"/>
    <tableColumn id="7" xr3:uid="{ACD9A11C-8914-486E-98F7-29115544355E}" name="FBA 30%" dataDxfId="189"/>
    <tableColumn id="8" xr3:uid="{FFE42ECB-ADED-4EE0-BD03-6EAE761D0C38}" name="FBA 40%" dataDxfId="188"/>
    <tableColumn id="9" xr3:uid="{1F3C6087-7E3E-4C85-8ACC-83CCAE54C8A9}" name="FBA 50%" dataDxfId="187"/>
    <tableColumn id="10" xr3:uid="{7C1E4AE5-1245-45D2-91F8-45324419F01F}" name="FBA 60%" dataDxfId="186"/>
    <tableColumn id="11" xr3:uid="{634F2E80-C1F8-44DB-9A31-FF20E1B63E5D}" name="FBA 70%" dataDxfId="185"/>
    <tableColumn id="12" xr3:uid="{AEDD8791-FC8A-47C4-B7A5-AC3B233A9C44}" name="FBA 80%" dataDxfId="184"/>
    <tableColumn id="13" xr3:uid="{494ED07F-B301-4196-BFA0-9290FCB130DB}" name="FBA 90%" dataDxfId="183"/>
    <tableColumn id="14" xr3:uid="{2AD55684-D13A-4D09-ABCB-9367144BFCC2}" name="FBA 100%" dataDxfId="182"/>
    <tableColumn id="15" xr3:uid="{9D121357-F2CF-492C-A800-02D7FB74A69B}" name="FBA 110%" dataDxfId="181"/>
    <tableColumn id="16" xr3:uid="{935B9DE9-7AF8-475B-A3A5-D37E77AF82CD}" name="FBA 120%" dataDxfId="180"/>
    <tableColumn id="17" xr3:uid="{10CD7990-AF05-4A70-AC1A-44070B4368F3}" name="FBA 130%" dataDxfId="179"/>
    <tableColumn id="18" xr3:uid="{C1906788-DEED-4C13-A08A-CEA710BB4201}" name="FBA 140%" dataDxfId="178"/>
    <tableColumn id="19" xr3:uid="{838D7978-2A2B-4764-81E2-9F9F647AD57D}" name="FBA 150%" dataDxfId="177"/>
    <tableColumn id="20" xr3:uid="{02D77C0C-7F8E-4F33-BF64-17F3C65FB30F}" name="FBA 160%" dataDxfId="176"/>
    <tableColumn id="21" xr3:uid="{97C0F5A1-44CD-46E9-AAC6-DD12360FB020}" name="FBA 170%" dataDxfId="175"/>
    <tableColumn id="22" xr3:uid="{A139E301-0E9E-4C75-9F0B-3778D4334718}" name="FBA 180%" dataDxfId="174"/>
    <tableColumn id="23" xr3:uid="{168E07E5-8270-4072-8A8D-A69A0045A203}" name="FBA 190%" dataDxfId="173"/>
    <tableColumn id="24" xr3:uid="{9739CDE6-6B90-4762-B08A-84795588D4BE}" name="FBA 200%" dataDxfId="17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140746-1549-4FB8-8537-CC182F278459}" name="Table2" displayName="Table2" ref="A1:X57" totalsRowShown="0" headerRowDxfId="171" dataDxfId="170">
  <autoFilter ref="A1:X57" xr:uid="{55140746-1549-4FB8-8537-CC182F278459}"/>
  <tableColumns count="24">
    <tableColumn id="1" xr3:uid="{D8BD970B-46AC-4C4A-B1DB-152D0391A378}" name="reaction" dataDxfId="169"/>
    <tableColumn id="2" xr3:uid="{6B2CC287-671A-4D38-8C8A-9C5E14BAF4DE}" name="metabolite" dataDxfId="168"/>
    <tableColumn id="3" xr3:uid="{CEA36053-B0DB-47E3-B7CB-02F2513283EC}" name="met. names" dataDxfId="167"/>
    <tableColumn id="4" xr3:uid="{25F51477-66DF-4800-8D4A-C68AC8209587}" name="original" dataDxfId="166"/>
    <tableColumn id="5" xr3:uid="{4AFA6FEE-FE78-4392-AF95-970D09AB42E6}" name="FBA 10%" dataDxfId="165"/>
    <tableColumn id="6" xr3:uid="{08385D96-012D-460B-8119-F3A7A43E0D29}" name="FBA 20%" dataDxfId="164"/>
    <tableColumn id="7" xr3:uid="{33A9C8D7-D0A2-4BB3-8C82-577923C1B8CC}" name="FBA 30%" dataDxfId="163"/>
    <tableColumn id="8" xr3:uid="{6F6A41C1-E8D6-41A1-929D-76B52EDB5738}" name="FBA 40%" dataDxfId="162"/>
    <tableColumn id="9" xr3:uid="{6BC875A4-A34A-4F02-949B-F53BA405D685}" name="FBA 50%" dataDxfId="161"/>
    <tableColumn id="10" xr3:uid="{5E386BDE-4FFE-4D67-8715-2B26FA3B76B0}" name="FBA 60%" dataDxfId="160"/>
    <tableColumn id="11" xr3:uid="{3E07B3AA-ED26-4AD9-80D0-BE8B4FFF8A86}" name="FBA 70%" dataDxfId="159"/>
    <tableColumn id="12" xr3:uid="{D6687F92-1A84-45F5-8707-A80D8DAFB271}" name="FBA 80%" dataDxfId="158"/>
    <tableColumn id="13" xr3:uid="{27069518-5658-44B1-8D28-F65DA883E329}" name="FBA 90%" dataDxfId="157"/>
    <tableColumn id="14" xr3:uid="{1A0052ED-0048-42B0-AC98-423AFD9F59C5}" name="FBA 100%" dataDxfId="156"/>
    <tableColumn id="15" xr3:uid="{6C9D5F2C-5022-4AAC-8E11-A92875E60A5A}" name="FBA 110%" dataDxfId="155"/>
    <tableColumn id="16" xr3:uid="{7921496F-919A-4FE9-8F8A-9EEA5245B8E3}" name="FBA 120%" dataDxfId="154"/>
    <tableColumn id="17" xr3:uid="{F4D4ED1F-29B9-4F49-AA30-7A7AFA2299F7}" name="FBA 130%" dataDxfId="153"/>
    <tableColumn id="18" xr3:uid="{830F1829-5D29-446D-8087-4163232DA741}" name="FBA 140%" dataDxfId="152"/>
    <tableColumn id="19" xr3:uid="{EF51BEA0-D301-40BC-869B-D76669B2D35C}" name="FBA 150%" dataDxfId="151"/>
    <tableColumn id="20" xr3:uid="{39D80E86-4D14-4BBE-BC66-358B5FCE7598}" name="FBA 160%" dataDxfId="150"/>
    <tableColumn id="21" xr3:uid="{42A993DB-F631-412F-B25F-1BD7CA64B3C9}" name="FBA 170%" dataDxfId="149"/>
    <tableColumn id="22" xr3:uid="{75858CC0-ADC0-4330-9F10-B222743F42EF}" name="FBA 180%" dataDxfId="148"/>
    <tableColumn id="23" xr3:uid="{3A36CB83-505E-4B1B-844C-AE03F7EE2CBE}" name="FBA 190%" dataDxfId="147"/>
    <tableColumn id="24" xr3:uid="{6CDA7F31-23C0-459A-B1D3-A04730C2FE30}" name="FBA 200%" dataDxfId="14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67AAF8-B992-495B-A019-90A60DB6DE24}" name="Table261417" displayName="Table261417" ref="A1:X59" totalsRowShown="0" headerRowDxfId="145" dataDxfId="144">
  <autoFilter ref="A1:X59" xr:uid="{55140746-1549-4FB8-8537-CC182F278459}"/>
  <tableColumns count="24">
    <tableColumn id="1" xr3:uid="{FCADB82C-9EC8-4423-B86B-17661156F683}" name="reaction" dataDxfId="143"/>
    <tableColumn id="2" xr3:uid="{BE9B3392-CE41-4031-A3BA-662840C35386}" name="metabolite" dataDxfId="142"/>
    <tableColumn id="3" xr3:uid="{B9E59EB1-4B29-478C-86AB-A4C2658AA1C5}" name="met. names" dataDxfId="141"/>
    <tableColumn id="4" xr3:uid="{85C8A181-F4C9-4CBB-A8C5-8881B9220F48}" name="original" dataDxfId="140"/>
    <tableColumn id="5" xr3:uid="{8130F52E-BF7A-4125-9F5E-DB78B673D4AE}" name="FBA 10%" dataDxfId="139"/>
    <tableColumn id="6" xr3:uid="{CBE4C8FD-6EC9-4DEB-9FCC-B95C311ED45A}" name="FBA 20%" dataDxfId="138"/>
    <tableColumn id="7" xr3:uid="{2AF5D6ED-6CA1-40B7-AF2B-394C71C36016}" name="FBA 30%" dataDxfId="137"/>
    <tableColumn id="8" xr3:uid="{68C0A7E7-65BF-47C6-9F40-B666077012EB}" name="FBA 40%" dataDxfId="136"/>
    <tableColumn id="9" xr3:uid="{D6FAF1AF-AD25-4A3C-9696-3DA48893F657}" name="FBA 50%" dataDxfId="135"/>
    <tableColumn id="10" xr3:uid="{542E8F92-AB86-4B90-B5EA-63730102D47F}" name="FBA 60%" dataDxfId="134"/>
    <tableColumn id="11" xr3:uid="{1F210212-3821-449F-BAE8-D13BB534C73D}" name="FBA 70%" dataDxfId="133"/>
    <tableColumn id="12" xr3:uid="{2961B9B1-066E-479D-9B28-BBD9415459D0}" name="FBA 80%" dataDxfId="132"/>
    <tableColumn id="13" xr3:uid="{B5CA49E6-57DB-4311-873A-852F85226828}" name="FBA 90%" dataDxfId="131"/>
    <tableColumn id="14" xr3:uid="{25D13B69-9AAD-4B46-92A5-4F50ED9CCA8F}" name="FBA 100%" dataDxfId="130"/>
    <tableColumn id="15" xr3:uid="{DA3F8BB0-B5B3-4ADE-A730-27D8B0A2DBD8}" name="FBA 110%" dataDxfId="129"/>
    <tableColumn id="16" xr3:uid="{B5F29AF4-24FC-4734-9D86-C46C09ACCC5E}" name="FBA 120%" dataDxfId="128"/>
    <tableColumn id="17" xr3:uid="{E1877855-E40D-4CBF-ACA9-72D7FF329B61}" name="FBA 130%" dataDxfId="127"/>
    <tableColumn id="18" xr3:uid="{594AFDB4-B071-465A-B221-B28DA9F69D0E}" name="FBA 140%" dataDxfId="126"/>
    <tableColumn id="19" xr3:uid="{7CC21289-E37A-44E4-9011-CDAFC2140880}" name="FBA 150%" dataDxfId="125"/>
    <tableColumn id="20" xr3:uid="{C00DC55A-F898-4808-8F8F-D67062D098AD}" name="FBA 160%" dataDxfId="124"/>
    <tableColumn id="21" xr3:uid="{031B0439-7A89-4526-B22A-E440F9BF53E8}" name="FBA 170%" dataDxfId="123"/>
    <tableColumn id="22" xr3:uid="{8D9C2784-1700-4C7C-9C0F-FB616727F337}" name="FBA 180%" dataDxfId="122"/>
    <tableColumn id="23" xr3:uid="{4B928324-1568-4CB6-9033-6D067208146A}" name="FBA 190%" dataDxfId="121"/>
    <tableColumn id="24" xr3:uid="{4CDB71DE-0116-490C-A598-E3EC7CBE4C12}" name="FBA 200%" dataDxfId="12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944F7E9-4DCD-4B34-8DFB-B89CADC2C1CE}" name="Table26141718" displayName="Table26141718" ref="A1:X57" totalsRowShown="0" headerRowDxfId="119" dataDxfId="118">
  <autoFilter ref="A1:X57" xr:uid="{55140746-1549-4FB8-8537-CC182F278459}"/>
  <tableColumns count="24">
    <tableColumn id="1" xr3:uid="{01D2CE9D-E927-4DC9-9893-21C387C81ECE}" name="reaction" dataDxfId="117"/>
    <tableColumn id="2" xr3:uid="{87F0DA28-4DAC-49DE-83F5-9814EDAE0927}" name="metabolite" dataDxfId="116"/>
    <tableColumn id="3" xr3:uid="{CB20A233-DDF6-4990-A6B6-2BABFC8BC0FC}" name="met. names" dataDxfId="115"/>
    <tableColumn id="4" xr3:uid="{7C4FAD08-3713-4351-9C01-59E712C07D17}" name="original" dataDxfId="114"/>
    <tableColumn id="5" xr3:uid="{21120037-0FB2-4F8F-AB5C-A40F02D87222}" name="FBA 10%" dataDxfId="113"/>
    <tableColumn id="6" xr3:uid="{8957FA55-04C5-477D-B9FD-EC440AAD17B4}" name="FBA 20%" dataDxfId="112"/>
    <tableColumn id="7" xr3:uid="{18D6B244-0987-47CC-B233-839521A026C6}" name="FBA 30%" dataDxfId="111"/>
    <tableColumn id="8" xr3:uid="{FE709BBB-0237-4A7A-97CB-B83ABC643D37}" name="FBA 40%" dataDxfId="110"/>
    <tableColumn id="9" xr3:uid="{C6D0BA5E-E816-42E2-BFBB-271DE279A8B0}" name="FBA 50%" dataDxfId="109"/>
    <tableColumn id="10" xr3:uid="{B115A964-5013-44A9-8C09-2591CBD822C1}" name="FBA 60%" dataDxfId="108"/>
    <tableColumn id="11" xr3:uid="{367DD7C3-B46B-467E-8520-8F8882F69447}" name="FBA 70%" dataDxfId="107"/>
    <tableColumn id="12" xr3:uid="{6FD7B096-150D-445A-92F0-439E2EEC661A}" name="FBA 80%" dataDxfId="106"/>
    <tableColumn id="13" xr3:uid="{38A31F78-ED14-4364-9B5C-7880E4B6E31B}" name="FBA 90%" dataDxfId="105"/>
    <tableColumn id="14" xr3:uid="{7FFB03D2-EF9A-425D-B180-35FD8D1BE489}" name="FBA 100%" dataDxfId="104"/>
    <tableColumn id="15" xr3:uid="{501F426E-3F74-4601-A2C4-6725B6F8F853}" name="FBA 110%" dataDxfId="103"/>
    <tableColumn id="16" xr3:uid="{8B7CD81C-992C-479C-9484-9BBE8C045AE3}" name="FBA 120%" dataDxfId="102"/>
    <tableColumn id="17" xr3:uid="{C1E7CCC0-E280-4D65-9462-442DD263CE6D}" name="FBA 130%" dataDxfId="101"/>
    <tableColumn id="18" xr3:uid="{C11B9757-AECF-4239-8042-B15832DAD1D4}" name="FBA 140%" dataDxfId="100"/>
    <tableColumn id="19" xr3:uid="{67759ED7-B974-4FD6-8A4F-55D4DA79E620}" name="FBA 150%" dataDxfId="99"/>
    <tableColumn id="20" xr3:uid="{67C723DA-F791-473C-89FD-620A05E8CF84}" name="FBA 160%" dataDxfId="98"/>
    <tableColumn id="21" xr3:uid="{D58B582E-30E2-4C72-BFBD-D180173DB5DC}" name="FBA 170%" dataDxfId="97"/>
    <tableColumn id="22" xr3:uid="{5185CC47-FC54-49D4-AA19-4D8F63B57EA8}" name="FBA 180%" dataDxfId="96"/>
    <tableColumn id="23" xr3:uid="{60B3955E-DC5E-4944-BECA-1D8599613E74}" name="FBA 190%" dataDxfId="95"/>
    <tableColumn id="24" xr3:uid="{8C684E03-9AB0-4E3D-864D-0C9604B8FE72}" name="FBA 200%" dataDxfId="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FE5063-96B5-4AD4-81F3-3EE5AD8D2B3D}" name="Table26" displayName="Table26" ref="A1:X57" totalsRowShown="0" headerRowDxfId="93" dataDxfId="92">
  <autoFilter ref="A1:X57" xr:uid="{55140746-1549-4FB8-8537-CC182F278459}"/>
  <tableColumns count="24">
    <tableColumn id="1" xr3:uid="{FF96D65D-7935-4BAC-AFF5-D43A3E179E2F}" name="reaction" dataDxfId="91"/>
    <tableColumn id="2" xr3:uid="{A184241E-DA0D-457B-9654-014033BC8F96}" name="metabolite" dataDxfId="90"/>
    <tableColumn id="3" xr3:uid="{F61F6C1A-FC44-4E77-9D5B-A7FC1D9EA188}" name="met. names" dataDxfId="89"/>
    <tableColumn id="4" xr3:uid="{D8524A41-8842-4B57-8C5F-165CCAF433CE}" name="original" dataDxfId="88"/>
    <tableColumn id="5" xr3:uid="{799BD804-76BD-4F82-92E4-DFEB7D3848A1}" name="FBA 10%" dataDxfId="87"/>
    <tableColumn id="6" xr3:uid="{AE8B9DB1-DE6F-448E-8310-F029E149C005}" name="FBA 20%" dataDxfId="86"/>
    <tableColumn id="7" xr3:uid="{7E90FB5E-EF19-4909-A39C-AC7F790BCAFD}" name="FBA 30%" dataDxfId="85"/>
    <tableColumn id="8" xr3:uid="{91E33AA5-E76B-4F59-BB32-57B69738FD56}" name="FBA 40%" dataDxfId="84"/>
    <tableColumn id="9" xr3:uid="{0B7A6149-8D29-492D-A3BF-41691B873011}" name="FBA 50%" dataDxfId="83"/>
    <tableColumn id="10" xr3:uid="{E455ED1C-7EBC-4EEB-B5E0-658142EED7AA}" name="FBA 60%" dataDxfId="82"/>
    <tableColumn id="11" xr3:uid="{F238FE26-5CEC-4049-BDE7-F5937870DDF5}" name="FBA 70%" dataDxfId="81"/>
    <tableColumn id="12" xr3:uid="{4026074F-A4B0-433F-9E2D-24CDEAC71A05}" name="FBA 80%" dataDxfId="80"/>
    <tableColumn id="13" xr3:uid="{BF2D8D19-ABC8-48D4-871B-C01CF2E6F3DB}" name="FBA 90%" dataDxfId="79"/>
    <tableColumn id="14" xr3:uid="{2BA73367-8A07-4A0A-AE92-B745A253CED9}" name="FBA 100%" dataDxfId="78"/>
    <tableColumn id="15" xr3:uid="{76F00C45-9964-483F-823C-E6AFBA54C6FE}" name="FBA 110%" dataDxfId="77"/>
    <tableColumn id="16" xr3:uid="{953CB1C6-84A8-49BD-A90C-A033DDB33C4B}" name="FBA 120%" dataDxfId="76"/>
    <tableColumn id="17" xr3:uid="{E616CD06-755B-4003-96A6-F630D1B1A3B1}" name="FBA 130%" dataDxfId="75"/>
    <tableColumn id="18" xr3:uid="{B0D47013-5031-4F75-8E87-084B84CF9E7C}" name="FBA 140%" dataDxfId="74"/>
    <tableColumn id="19" xr3:uid="{CCC3E18B-103D-404C-955E-986E56A4FC9E}" name="FBA 150%" dataDxfId="73"/>
    <tableColumn id="20" xr3:uid="{70F1882C-7AE2-4FE9-90CD-DDA866848D90}" name="FBA 160%" dataDxfId="72"/>
    <tableColumn id="21" xr3:uid="{09ACD69F-4975-42A3-BC62-D295AE37CFC6}" name="FBA 170%" dataDxfId="71"/>
    <tableColumn id="22" xr3:uid="{787098FE-354A-4B58-80A8-C5ABA710E74F}" name="FBA 180%" dataDxfId="70"/>
    <tableColumn id="23" xr3:uid="{3ED1C9DE-A76C-416B-80E9-A07FDF36459D}" name="FBA 190%" dataDxfId="69"/>
    <tableColumn id="24" xr3:uid="{6904E9B5-A011-49D0-9211-915B7EA1EB20}" name="FBA 200%" dataDxfId="6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20E3A3-2071-4929-9FA6-8978CEF95562}" name="Table3" displayName="Table3" ref="A1:P58" totalsRowShown="0" headerRowDxfId="67" dataDxfId="66" tableBorderDxfId="65">
  <autoFilter ref="A1:P58" xr:uid="{4A20E3A3-2071-4929-9FA6-8978CEF95562}"/>
  <tableColumns count="16">
    <tableColumn id="1" xr3:uid="{B9ECE3D1-5972-4FFF-812D-4C2865C63D41}" name="reaction" dataDxfId="64"/>
    <tableColumn id="2" xr3:uid="{01A0559A-B0BC-4307-9EB2-7ECE9AFBA213}" name="metabolite" dataDxfId="63"/>
    <tableColumn id="3" xr3:uid="{CC8128A4-E76A-4AE1-9987-70F6A1B51AA2}" name="met. names" dataDxfId="62"/>
    <tableColumn id="4" xr3:uid="{2EE32B8C-DB80-4FED-8C85-249BF4836C5E}" name="original" dataDxfId="61"/>
    <tableColumn id="5" xr3:uid="{0AC6875A-163F-4470-80E4-4D96364C9423}" name="Type" dataDxfId="60">
      <calculatedColumnFormula array="1">_xlfn.IFS(Table1[[#This Row],[original]]&gt;0,"Uptake",Table1[[#This Row],[original]]=0,"No Flux",Table1[[#This Row],[original]]&lt;0,"Secretion")</calculatedColumnFormula>
    </tableColumn>
    <tableColumn id="6" xr3:uid="{F734988C-A791-43F7-B5CA-69DCF6211E3A}" name="EX_cpd00149_e0" dataDxfId="59"/>
    <tableColumn id="7" xr3:uid="{38707FE1-0DF2-473D-877A-FE40973CB40F}" name="EX_cpd00092_e0" dataDxfId="58"/>
    <tableColumn id="8" xr3:uid="{6866F728-8B98-41AD-A409-9A9B43B82709}" name="EX_cpd00311_e0" dataDxfId="57"/>
    <tableColumn id="9" xr3:uid="{7AFE318B-79DB-4E05-A8AF-58E8AFF26675}" name="EX_cpd00035_e0" dataDxfId="56"/>
    <tableColumn id="10" xr3:uid="{BE0775FE-5F2A-418A-8CCB-BE0259884597}" name="EX_cpd00058_e0" dataDxfId="55"/>
    <tableColumn id="11" xr3:uid="{02125F57-7D55-4C66-B4FE-EAE5EE98AF00}" name="EX_cpd01217_e0" dataDxfId="54"/>
    <tableColumn id="12" xr3:uid="{73A462CF-8FD1-4499-8FDC-D7B2FAF453F2}" name="EX_cpd00393_e0" dataDxfId="53"/>
    <tableColumn id="13" xr3:uid="{3CCC64EF-11EF-4BA5-B483-BD5757DB8312}" name="EX_cpd00220_e0" dataDxfId="52"/>
    <tableColumn id="14" xr3:uid="{FDB6BBB4-BD58-48B7-A17D-1817CD116C97}" name="EX_cpd00218_e0" dataDxfId="51"/>
    <tableColumn id="15" xr3:uid="{88055131-EF25-4FC6-8A23-D99959BCA962}" name="EX_cpd00644_e0" dataDxfId="50"/>
    <tableColumn id="16" xr3:uid="{9E1CC753-207E-41C2-B494-E95A7E1391D5}" name="EX_cpd00182_e0" dataDxfId="4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EE45EA-554C-4DD9-9A8A-47B4007674BC}" name="Table35" displayName="Table35" ref="R1:AG58" totalsRowShown="0" headerRowDxfId="48" dataDxfId="47" tableBorderDxfId="46">
  <autoFilter ref="R1:AG58" xr:uid="{2FEE45EA-554C-4DD9-9A8A-47B4007674BC}"/>
  <tableColumns count="16">
    <tableColumn id="1" xr3:uid="{E32742B8-5566-44DB-B4B5-1F42BDDF8580}" name="reaction" dataDxfId="45"/>
    <tableColumn id="2" xr3:uid="{9AA251FD-98CA-44E7-8D09-C18EE786A82E}" name="metabolite" dataDxfId="44"/>
    <tableColumn id="3" xr3:uid="{C43C45E7-5A1A-4EFD-A6AC-D8D379F8248F}" name="met. names" dataDxfId="43"/>
    <tableColumn id="4" xr3:uid="{F2A44C00-F93F-461B-BACC-2C0DA970A9D6}" name="original" dataDxfId="42"/>
    <tableColumn id="5" xr3:uid="{4D3288C2-BDD3-40C9-8191-3D9D8EC68152}" name="Type" dataDxfId="41">
      <calculatedColumnFormula array="1">_xlfn.IFS(Table1[[#This Row],[original]]&gt;0,"Uptake",Table1[[#This Row],[original]]=0,"No Flux",Table1[[#This Row],[original]]&lt;0,"Secretion")</calculatedColumnFormula>
    </tableColumn>
    <tableColumn id="6" xr3:uid="{DB43F12A-C1C8-48ED-86FA-564BACBC6678}" name="EX_cpd00149_e0" dataDxfId="40"/>
    <tableColumn id="7" xr3:uid="{16B4DCC9-9381-4F3C-B61C-419FEF4060D5}" name="EX_cpd00092_e0" dataDxfId="39">
      <calculatedColumnFormula array="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calculatedColumnFormula>
    </tableColumn>
    <tableColumn id="8" xr3:uid="{6CE3A005-BF71-48EF-AB0A-E875052C6EE3}" name="EX_cpd00311_e0" dataDxfId="38">
      <calculatedColumnFormula array="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calculatedColumnFormula>
    </tableColumn>
    <tableColumn id="9" xr3:uid="{DAE6524C-4007-4682-982F-72EEB705CBFD}" name="EX_cpd00035_e0" dataDxfId="37">
      <calculatedColumnFormula array="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calculatedColumnFormula>
    </tableColumn>
    <tableColumn id="10" xr3:uid="{E6E5F124-8931-4BD1-8820-C1A544E1FD21}" name="EX_cpd00058_e0" dataDxfId="36">
      <calculatedColumnFormula array="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calculatedColumnFormula>
    </tableColumn>
    <tableColumn id="11" xr3:uid="{365B43E2-45AB-44AC-BFFA-B6D017C6BCB7}" name="EX_cpd01217_e0" dataDxfId="35">
      <calculatedColumnFormula array="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calculatedColumnFormula>
    </tableColumn>
    <tableColumn id="12" xr3:uid="{F544B335-07D8-40F0-B80B-3074925A9FB8}" name="EX_cpd00393_e0" dataDxfId="34">
      <calculatedColumnFormula array="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calculatedColumnFormula>
    </tableColumn>
    <tableColumn id="13" xr3:uid="{49469AFE-9923-4753-9E09-75720E2E4637}" name="EX_cpd00220_e0" dataDxfId="33">
      <calculatedColumnFormula array="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calculatedColumnFormula>
    </tableColumn>
    <tableColumn id="14" xr3:uid="{6F48AF3F-901B-465C-A4A2-7B1432FFA360}" name="EX_cpd00218_e0" dataDxfId="32">
      <calculatedColumnFormula array="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calculatedColumnFormula>
    </tableColumn>
    <tableColumn id="15" xr3:uid="{812EB453-BCFC-47AC-9057-E2C24B1C18CC}" name="EX_cpd00644_e0" dataDxfId="31">
      <calculatedColumnFormula array="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calculatedColumnFormula>
    </tableColumn>
    <tableColumn id="16" xr3:uid="{A29054B2-31DE-489C-B4A4-BF4A9B87EE22}" name="EX_cpd00182_e0" dataDxfId="30">
      <calculatedColumnFormula array="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1"/>
  <sheetViews>
    <sheetView topLeftCell="L1" zoomScale="85" zoomScaleNormal="85" workbookViewId="0">
      <selection activeCell="A49" sqref="A49"/>
    </sheetView>
  </sheetViews>
  <sheetFormatPr defaultRowHeight="15" x14ac:dyDescent="0.25"/>
  <cols>
    <col min="1" max="1" width="15.7109375" bestFit="1" customWidth="1"/>
    <col min="2" max="2" width="15.5703125" bestFit="1" customWidth="1"/>
    <col min="3" max="3" width="24.7109375" bestFit="1" customWidth="1"/>
    <col min="4" max="4" width="12.7109375" bestFit="1" customWidth="1"/>
    <col min="5" max="5" width="12.7109375" customWidth="1"/>
    <col min="6" max="58" width="20.85546875" bestFit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25">
      <c r="A2" s="1" t="s">
        <v>4</v>
      </c>
      <c r="B2" s="1" t="s">
        <v>57</v>
      </c>
      <c r="C2" s="1" t="s">
        <v>58</v>
      </c>
      <c r="D2" s="1">
        <v>-19.357230000000001</v>
      </c>
      <c r="E2" s="1" t="str" cm="1">
        <f t="array" ref="E2">_xlfn.IFS(Table1[[#This Row],[original]]&gt;0,"Uptake",Table1[[#This Row],[original]]=0,"No Flux",Table1[[#This Row],[original]]&lt;0,"Secretion")</f>
        <v>Secretion</v>
      </c>
      <c r="F2" s="1">
        <v>-19.357230000000001</v>
      </c>
      <c r="G2" s="1">
        <v>-16.117971000000001</v>
      </c>
      <c r="H2" s="1">
        <v>-19.357230000000001</v>
      </c>
      <c r="I2" s="1">
        <v>-19.357230000000001</v>
      </c>
      <c r="J2" s="1">
        <v>-19.357230000000001</v>
      </c>
      <c r="K2" s="1">
        <v>-19.357230000000001</v>
      </c>
      <c r="L2" s="1">
        <v>-19.357230000000001</v>
      </c>
      <c r="M2" s="1">
        <v>-19.357230000000001</v>
      </c>
      <c r="N2" s="1">
        <v>-19.590060000000001</v>
      </c>
      <c r="O2" s="1">
        <v>-19.357230000000001</v>
      </c>
      <c r="P2" s="1">
        <v>-19.357230000000001</v>
      </c>
      <c r="Q2" s="1">
        <v>-19.357230000000001</v>
      </c>
      <c r="R2" s="1">
        <v>-19.417280999999999</v>
      </c>
      <c r="S2" s="1">
        <v>-19.357230000000001</v>
      </c>
      <c r="T2" s="1">
        <v>-19.357230000000001</v>
      </c>
      <c r="U2" s="1">
        <v>-13.085803</v>
      </c>
      <c r="V2" s="1">
        <v>-13.381247</v>
      </c>
      <c r="W2" s="1">
        <v>-19.357230000000001</v>
      </c>
      <c r="X2" s="1">
        <v>-19.428229999999999</v>
      </c>
      <c r="Y2" s="1">
        <v>-19.357230000000001</v>
      </c>
      <c r="Z2" s="1">
        <v>-19.357230000000001</v>
      </c>
      <c r="AA2" s="1">
        <v>-19.477229999999999</v>
      </c>
      <c r="AB2" s="1">
        <v>-19.707229999999999</v>
      </c>
      <c r="AC2" s="1">
        <v>-19.357230000000001</v>
      </c>
      <c r="AD2" s="1">
        <v>-19.529533000000001</v>
      </c>
      <c r="AE2" s="1">
        <v>-19.357230000000001</v>
      </c>
      <c r="AF2" s="1">
        <v>-19.357230000000001</v>
      </c>
      <c r="AG2" s="1">
        <v>-19.357230000000001</v>
      </c>
      <c r="AH2" s="1">
        <v>-9.5950360000000003</v>
      </c>
      <c r="AI2" s="1">
        <v>-19.357230000000001</v>
      </c>
      <c r="AJ2" s="1">
        <v>-19.357230000000001</v>
      </c>
      <c r="AK2" s="1">
        <v>-19.357230000000001</v>
      </c>
      <c r="AL2" s="1">
        <v>-17.807013000000001</v>
      </c>
      <c r="AM2" s="1">
        <v>-19.357230000000001</v>
      </c>
      <c r="AN2" s="1">
        <v>-19.357230000000001</v>
      </c>
      <c r="AO2" s="1">
        <v>-19.357230000000001</v>
      </c>
      <c r="AP2" s="1">
        <v>-19.357230000000001</v>
      </c>
      <c r="AQ2" s="1">
        <v>-13.085803</v>
      </c>
      <c r="AR2" s="1">
        <v>-19.357230000000001</v>
      </c>
      <c r="AS2" s="1">
        <v>-19.357230000000001</v>
      </c>
      <c r="AT2" s="1">
        <v>-19.357230000000001</v>
      </c>
      <c r="AU2" s="1">
        <v>-19.357230000000001</v>
      </c>
      <c r="AV2" s="1">
        <v>-19.637229999999999</v>
      </c>
      <c r="AW2" s="1">
        <v>-19.357230000000001</v>
      </c>
      <c r="AX2" s="1">
        <v>-19.357230000000001</v>
      </c>
      <c r="AY2" s="1">
        <v>-19.432230000000001</v>
      </c>
      <c r="AZ2" s="1">
        <v>-19.357230000000001</v>
      </c>
      <c r="BA2" s="1">
        <v>-9.0390859999999993</v>
      </c>
      <c r="BB2" s="1">
        <v>-9.0390859999999993</v>
      </c>
      <c r="BC2" s="1">
        <v>-9.0390859999999993</v>
      </c>
      <c r="BD2" s="1">
        <v>-19.357230000000001</v>
      </c>
      <c r="BE2" s="1">
        <v>-19.73723</v>
      </c>
      <c r="BF2" s="1">
        <v>-19.357230000000001</v>
      </c>
    </row>
    <row r="3" spans="1:58" x14ac:dyDescent="0.25">
      <c r="A3" s="1" t="s">
        <v>6</v>
      </c>
      <c r="B3" s="1" t="s">
        <v>59</v>
      </c>
      <c r="C3" s="1" t="s">
        <v>60</v>
      </c>
      <c r="D3" s="1">
        <v>2.5972840000000001</v>
      </c>
      <c r="E3" s="1" t="str" cm="1">
        <f t="array" ref="E3">_xlfn.IFS(Table1[[#This Row],[original]]&gt;0,"Uptake",Table1[[#This Row],[original]]=0,"No Flux",Table1[[#This Row],[original]]&lt;0,"Secretion")</f>
        <v>Uptake</v>
      </c>
      <c r="F3" s="1">
        <v>2.5972840000000001</v>
      </c>
      <c r="G3" s="1">
        <v>2.0704359999999999</v>
      </c>
      <c r="H3" s="1">
        <v>2.5972840000000001</v>
      </c>
      <c r="I3" s="1">
        <v>2.5972840000000001</v>
      </c>
      <c r="J3" s="1">
        <v>2.5972840000000001</v>
      </c>
      <c r="K3" s="1">
        <v>2.5972840000000001</v>
      </c>
      <c r="L3" s="1">
        <v>2.5972840000000001</v>
      </c>
      <c r="M3" s="1">
        <v>2.5972840000000001</v>
      </c>
      <c r="N3" s="1">
        <v>2.5972840000000001</v>
      </c>
      <c r="O3" s="1">
        <v>2.5972840000000001</v>
      </c>
      <c r="P3" s="1">
        <v>2.5972840000000001</v>
      </c>
      <c r="Q3" s="1">
        <v>2.5972840000000001</v>
      </c>
      <c r="R3" s="1">
        <v>2.5972840000000001</v>
      </c>
      <c r="S3" s="1">
        <v>2.5972840000000001</v>
      </c>
      <c r="T3" s="1">
        <v>2.5972840000000001</v>
      </c>
      <c r="U3" s="1">
        <v>1.8392729999999999</v>
      </c>
      <c r="V3" s="1">
        <v>1.8785670000000001</v>
      </c>
      <c r="W3" s="1">
        <v>2.5972840000000001</v>
      </c>
      <c r="X3" s="1">
        <v>2.5972840000000001</v>
      </c>
      <c r="Y3" s="1">
        <v>2.5972840000000001</v>
      </c>
      <c r="Z3" s="1">
        <v>2.5972840000000001</v>
      </c>
      <c r="AA3" s="1">
        <v>2.5972840000000001</v>
      </c>
      <c r="AB3" s="1">
        <v>2.5972840000000001</v>
      </c>
      <c r="AC3" s="1">
        <v>2.5972840000000001</v>
      </c>
      <c r="AD3" s="1">
        <v>2.5972840000000001</v>
      </c>
      <c r="AE3" s="1">
        <v>2.5972840000000001</v>
      </c>
      <c r="AF3" s="1">
        <v>2.5972840000000001</v>
      </c>
      <c r="AG3" s="1">
        <v>2.5972840000000001</v>
      </c>
      <c r="AH3" s="1">
        <v>1.3750020000000001</v>
      </c>
      <c r="AI3" s="1">
        <v>2.5972840000000001</v>
      </c>
      <c r="AJ3" s="1">
        <v>2.5972840000000001</v>
      </c>
      <c r="AK3" s="1">
        <v>2.5972840000000001</v>
      </c>
      <c r="AL3" s="1">
        <v>2.4143349999999999</v>
      </c>
      <c r="AM3" s="1">
        <v>2.5972840000000001</v>
      </c>
      <c r="AN3" s="1">
        <v>2.5972840000000001</v>
      </c>
      <c r="AO3" s="1">
        <v>2.5972840000000001</v>
      </c>
      <c r="AP3" s="1">
        <v>2.5972840000000001</v>
      </c>
      <c r="AQ3" s="1">
        <v>1.8392729999999999</v>
      </c>
      <c r="AR3" s="1">
        <v>2.5972840000000001</v>
      </c>
      <c r="AS3" s="1">
        <v>2.5972840000000001</v>
      </c>
      <c r="AT3" s="1">
        <v>2.5972840000000001</v>
      </c>
      <c r="AU3" s="1">
        <v>2.5972840000000001</v>
      </c>
      <c r="AV3" s="1">
        <v>2.5972840000000001</v>
      </c>
      <c r="AW3" s="1">
        <v>2.5972840000000001</v>
      </c>
      <c r="AX3" s="1">
        <v>2.5972840000000001</v>
      </c>
      <c r="AY3" s="1">
        <v>2.5972840000000001</v>
      </c>
      <c r="AZ3" s="1">
        <v>2.5972840000000001</v>
      </c>
      <c r="BA3" s="1">
        <v>1.2986420000000001</v>
      </c>
      <c r="BB3" s="1">
        <v>1.2986420000000001</v>
      </c>
      <c r="BC3" s="1">
        <v>1.2986420000000001</v>
      </c>
      <c r="BD3" s="1">
        <v>2.5972840000000001</v>
      </c>
      <c r="BE3" s="1">
        <v>2.5972840000000001</v>
      </c>
      <c r="BF3" s="1">
        <v>2.5972840000000001</v>
      </c>
    </row>
    <row r="4" spans="1:58" x14ac:dyDescent="0.25">
      <c r="A4" s="1" t="s">
        <v>50</v>
      </c>
      <c r="B4" s="1" t="s">
        <v>61</v>
      </c>
      <c r="C4" s="1" t="s">
        <v>62</v>
      </c>
      <c r="D4" s="1">
        <v>-3.2108500000000002</v>
      </c>
      <c r="E4" s="1" t="str" cm="1">
        <f t="array" ref="E4">_xlfn.IFS(Table1[[#This Row],[original]]&gt;0,"Uptake",Table1[[#This Row],[original]]=0,"No Flux",Table1[[#This Row],[original]]&lt;0,"Secretion")</f>
        <v>Secretion</v>
      </c>
      <c r="F4" s="1">
        <v>-3.2108500000000002</v>
      </c>
      <c r="G4" s="1">
        <v>-2.1148210000000001</v>
      </c>
      <c r="H4" s="1">
        <v>-3.2108500000000002</v>
      </c>
      <c r="I4" s="1">
        <v>-3.2108500000000002</v>
      </c>
      <c r="J4" s="1">
        <v>-3.2108500000000002</v>
      </c>
      <c r="K4" s="1">
        <v>-3.2108500000000002</v>
      </c>
      <c r="L4" s="1">
        <v>-3.2108500000000002</v>
      </c>
      <c r="M4" s="1">
        <v>-3.2108500000000002</v>
      </c>
      <c r="N4" s="1">
        <v>-3.7860649999999998</v>
      </c>
      <c r="O4" s="1">
        <v>-3.2108500000000002</v>
      </c>
      <c r="P4" s="1">
        <v>-3.2108500000000002</v>
      </c>
      <c r="Q4" s="1">
        <v>-3.2108500000000002</v>
      </c>
      <c r="R4" s="1">
        <v>-3.2228500000000002</v>
      </c>
      <c r="S4" s="1">
        <v>-3.2108500000000002</v>
      </c>
      <c r="T4" s="1">
        <v>-3.2108500000000002</v>
      </c>
      <c r="U4" s="1">
        <v>-2.480499</v>
      </c>
      <c r="V4" s="1">
        <v>-2.5329220000000001</v>
      </c>
      <c r="W4" s="1">
        <v>-3.2108500000000002</v>
      </c>
      <c r="X4" s="1">
        <v>-3.1938499999999999</v>
      </c>
      <c r="Y4" s="1">
        <v>-3.2108500000000002</v>
      </c>
      <c r="Z4" s="1">
        <v>-3.2108500000000002</v>
      </c>
      <c r="AA4" s="1">
        <v>-3.1708500000000002</v>
      </c>
      <c r="AB4" s="1">
        <v>-3.01085</v>
      </c>
      <c r="AC4" s="1">
        <v>-3.2108500000000002</v>
      </c>
      <c r="AD4" s="1">
        <v>-3.498345</v>
      </c>
      <c r="AE4" s="1">
        <v>-3.2108500000000002</v>
      </c>
      <c r="AF4" s="1">
        <v>-3.2108500000000002</v>
      </c>
      <c r="AG4" s="1">
        <v>-3.2108500000000002</v>
      </c>
      <c r="AH4" s="1">
        <v>-1.8611</v>
      </c>
      <c r="AI4" s="1">
        <v>-3.2108500000000002</v>
      </c>
      <c r="AJ4" s="1">
        <v>-3.2108500000000002</v>
      </c>
      <c r="AK4" s="1">
        <v>-3.2108500000000002</v>
      </c>
      <c r="AL4" s="1">
        <v>-3.1374149999999998</v>
      </c>
      <c r="AM4" s="1">
        <v>-3.2108500000000002</v>
      </c>
      <c r="AN4" s="1">
        <v>-3.2108500000000002</v>
      </c>
      <c r="AO4" s="1">
        <v>-3.2108500000000002</v>
      </c>
      <c r="AP4" s="1">
        <v>-3.2108500000000002</v>
      </c>
      <c r="AQ4" s="1">
        <v>-2.480499</v>
      </c>
      <c r="AR4" s="1">
        <v>-3.2108500000000002</v>
      </c>
      <c r="AS4" s="1">
        <v>-3.2108500000000002</v>
      </c>
      <c r="AT4" s="1">
        <v>-3.2108500000000002</v>
      </c>
      <c r="AU4" s="1">
        <v>-3.2108500000000002</v>
      </c>
      <c r="AV4" s="1">
        <v>-3.0008499999999998</v>
      </c>
      <c r="AW4" s="1">
        <v>-3.2108500000000002</v>
      </c>
      <c r="AX4" s="1">
        <v>-3.2108500000000002</v>
      </c>
      <c r="AY4" s="1">
        <v>-3.18085</v>
      </c>
      <c r="AZ4" s="1">
        <v>-3.2108500000000002</v>
      </c>
      <c r="BA4" s="1">
        <v>-1.7625329999999999</v>
      </c>
      <c r="BB4" s="1">
        <v>-1.7625329999999999</v>
      </c>
      <c r="BC4" s="1">
        <v>-1.7625329999999999</v>
      </c>
      <c r="BD4" s="1">
        <v>-3.2108500000000002</v>
      </c>
      <c r="BE4" s="1">
        <v>-3.0508500000000001</v>
      </c>
      <c r="BF4" s="1">
        <v>-3.2108500000000002</v>
      </c>
    </row>
    <row r="5" spans="1:58" x14ac:dyDescent="0.25">
      <c r="A5" s="1" t="s">
        <v>37</v>
      </c>
      <c r="B5" s="1" t="s">
        <v>63</v>
      </c>
      <c r="C5" s="1" t="s">
        <v>64</v>
      </c>
      <c r="D5" s="1">
        <v>-5.6050999999999997E-2</v>
      </c>
      <c r="E5" s="1" t="str" cm="1">
        <f t="array" ref="E5">_xlfn.IFS(Table1[[#This Row],[original]]&gt;0,"Uptake",Table1[[#This Row],[original]]=0,"No Flux",Table1[[#This Row],[original]]&lt;0,"Secretion")</f>
        <v>Secretion</v>
      </c>
      <c r="F5" s="1">
        <v>-5.6050999999999997E-2</v>
      </c>
      <c r="G5" s="1">
        <v>-9.7681000000000004E-2</v>
      </c>
      <c r="H5" s="1">
        <v>-5.6050999999999997E-2</v>
      </c>
      <c r="I5" s="1">
        <v>-5.6050999999999997E-2</v>
      </c>
      <c r="J5" s="1">
        <v>-5.6050999999999997E-2</v>
      </c>
      <c r="K5" s="1">
        <v>-5.6050999999999997E-2</v>
      </c>
      <c r="L5" s="1">
        <v>-5.6050999999999997E-2</v>
      </c>
      <c r="M5" s="1">
        <v>-5.6050999999999997E-2</v>
      </c>
      <c r="N5" s="1">
        <v>0</v>
      </c>
      <c r="O5" s="1">
        <v>-5.6050999999999997E-2</v>
      </c>
      <c r="P5" s="1">
        <v>-5.6050999999999997E-2</v>
      </c>
      <c r="Q5" s="1">
        <v>-5.6050999999999997E-2</v>
      </c>
      <c r="R5" s="1">
        <v>0</v>
      </c>
      <c r="S5" s="1">
        <v>-5.6050999999999997E-2</v>
      </c>
      <c r="T5" s="1">
        <v>-5.6050999999999997E-2</v>
      </c>
      <c r="U5" s="1">
        <v>-0.168569</v>
      </c>
      <c r="V5" s="1">
        <v>-0.17003399999999999</v>
      </c>
      <c r="W5" s="1">
        <v>-5.6050999999999997E-2</v>
      </c>
      <c r="X5" s="1">
        <v>-6.1051000000000001E-2</v>
      </c>
      <c r="Y5" s="1">
        <v>-5.6050999999999997E-2</v>
      </c>
      <c r="Z5" s="1">
        <v>-5.6050999999999997E-2</v>
      </c>
      <c r="AA5" s="1">
        <v>-6.051E-3</v>
      </c>
      <c r="AB5" s="1">
        <v>-6.051E-3</v>
      </c>
      <c r="AC5" s="1">
        <v>-5.6050999999999997E-2</v>
      </c>
      <c r="AD5" s="1">
        <v>0</v>
      </c>
      <c r="AE5" s="1">
        <v>-5.6050999999999997E-2</v>
      </c>
      <c r="AF5" s="1">
        <v>-5.6050999999999997E-2</v>
      </c>
      <c r="AG5" s="1">
        <v>-5.6050999999999997E-2</v>
      </c>
      <c r="AH5" s="1">
        <v>-0.15126100000000001</v>
      </c>
      <c r="AI5" s="1">
        <v>-5.6050999999999997E-2</v>
      </c>
      <c r="AJ5" s="1">
        <v>-5.6050999999999997E-2</v>
      </c>
      <c r="AK5" s="1">
        <v>-5.6050999999999997E-2</v>
      </c>
      <c r="AL5" s="1">
        <v>-0.10471800000000001</v>
      </c>
      <c r="AM5" s="1">
        <v>-5.6050999999999997E-2</v>
      </c>
      <c r="AN5" s="1">
        <v>-5.6050999999999997E-2</v>
      </c>
      <c r="AO5" s="1">
        <v>-5.6050999999999997E-2</v>
      </c>
      <c r="AP5" s="1">
        <v>-5.6050999999999997E-2</v>
      </c>
      <c r="AQ5" s="1">
        <v>-0.168569</v>
      </c>
      <c r="AR5" s="1">
        <v>-5.6050999999999997E-2</v>
      </c>
      <c r="AS5" s="1">
        <v>-5.6050999999999997E-2</v>
      </c>
      <c r="AT5" s="1">
        <v>-5.6050999999999997E-2</v>
      </c>
      <c r="AU5" s="1">
        <v>-5.6050999999999997E-2</v>
      </c>
      <c r="AV5" s="1">
        <v>-5.6050999999999997E-2</v>
      </c>
      <c r="AW5" s="1">
        <v>-5.6050999999999997E-2</v>
      </c>
      <c r="AX5" s="1">
        <v>-5.6050999999999997E-2</v>
      </c>
      <c r="AY5" s="1">
        <v>-5.1050999999999999E-2</v>
      </c>
      <c r="AZ5" s="1">
        <v>-5.6050999999999997E-2</v>
      </c>
      <c r="BA5" s="1">
        <v>-0.14841399999999999</v>
      </c>
      <c r="BB5" s="1">
        <v>-0.14841399999999999</v>
      </c>
      <c r="BC5" s="1">
        <v>-0.14841399999999999</v>
      </c>
      <c r="BD5" s="1">
        <v>-5.6050999999999997E-2</v>
      </c>
      <c r="BE5" s="1">
        <v>-5.6050999999999997E-2</v>
      </c>
      <c r="BF5" s="1">
        <v>-5.6050999999999997E-2</v>
      </c>
    </row>
    <row r="6" spans="1:58" x14ac:dyDescent="0.25">
      <c r="A6" s="1" t="s">
        <v>7</v>
      </c>
      <c r="B6" s="1" t="s">
        <v>65</v>
      </c>
      <c r="C6" s="1" t="s">
        <v>66</v>
      </c>
      <c r="D6" s="1">
        <v>8.6715E-2</v>
      </c>
      <c r="E6" s="1" t="str" cm="1">
        <f t="array" ref="E6">_xlfn.IFS(Table1[[#This Row],[original]]&gt;0,"Uptake",Table1[[#This Row],[original]]=0,"No Flux",Table1[[#This Row],[original]]&lt;0,"Secretion")</f>
        <v>Uptake</v>
      </c>
      <c r="F6" s="1">
        <v>8.6715E-2</v>
      </c>
      <c r="G6" s="1">
        <v>-0.320745</v>
      </c>
      <c r="H6" s="1">
        <v>8.6715E-2</v>
      </c>
      <c r="I6" s="1">
        <v>8.6715E-2</v>
      </c>
      <c r="J6" s="1">
        <v>8.6715E-2</v>
      </c>
      <c r="K6" s="1">
        <v>8.6715E-2</v>
      </c>
      <c r="L6" s="1">
        <v>8.6715E-2</v>
      </c>
      <c r="M6" s="1">
        <v>8.6715E-2</v>
      </c>
      <c r="N6" s="1">
        <v>0</v>
      </c>
      <c r="O6" s="1">
        <v>8.6715E-2</v>
      </c>
      <c r="P6" s="1">
        <v>8.6715E-2</v>
      </c>
      <c r="Q6" s="1">
        <v>8.6715E-2</v>
      </c>
      <c r="R6" s="1">
        <v>0.28637800000000002</v>
      </c>
      <c r="S6" s="1">
        <v>8.6715E-2</v>
      </c>
      <c r="T6" s="1">
        <v>8.6715E-2</v>
      </c>
      <c r="U6" s="1">
        <v>0.150337</v>
      </c>
      <c r="V6" s="1">
        <v>0.151199</v>
      </c>
      <c r="W6" s="1">
        <v>8.6715E-2</v>
      </c>
      <c r="X6" s="1">
        <v>6.6714999999999997E-2</v>
      </c>
      <c r="Y6" s="1">
        <v>8.6715E-2</v>
      </c>
      <c r="Z6" s="1">
        <v>8.6715E-2</v>
      </c>
      <c r="AA6" s="1">
        <v>8.6715E-2</v>
      </c>
      <c r="AB6" s="1">
        <v>-1.3285E-2</v>
      </c>
      <c r="AC6" s="1">
        <v>8.6715E-2</v>
      </c>
      <c r="AD6" s="1">
        <v>0</v>
      </c>
      <c r="AE6" s="1">
        <v>8.6715E-2</v>
      </c>
      <c r="AF6" s="1">
        <v>8.6715E-2</v>
      </c>
      <c r="AG6" s="1">
        <v>8.6715E-2</v>
      </c>
      <c r="AH6" s="1">
        <v>0.140155</v>
      </c>
      <c r="AI6" s="1">
        <v>8.6715E-2</v>
      </c>
      <c r="AJ6" s="1">
        <v>8.6715E-2</v>
      </c>
      <c r="AK6" s="1">
        <v>8.6715E-2</v>
      </c>
      <c r="AL6" s="1">
        <v>0.124279</v>
      </c>
      <c r="AM6" s="1">
        <v>8.6715E-2</v>
      </c>
      <c r="AN6" s="1">
        <v>8.6715E-2</v>
      </c>
      <c r="AO6" s="1">
        <v>8.6715E-2</v>
      </c>
      <c r="AP6" s="1">
        <v>8.6715E-2</v>
      </c>
      <c r="AQ6" s="1">
        <v>0.150337</v>
      </c>
      <c r="AR6" s="1">
        <v>8.6715E-2</v>
      </c>
      <c r="AS6" s="1">
        <v>8.6715E-2</v>
      </c>
      <c r="AT6" s="1">
        <v>8.6715E-2</v>
      </c>
      <c r="AU6" s="1">
        <v>8.6715E-2</v>
      </c>
      <c r="AV6" s="1">
        <v>-1.3285E-2</v>
      </c>
      <c r="AW6" s="1">
        <v>8.6715E-2</v>
      </c>
      <c r="AX6" s="1">
        <v>8.6715E-2</v>
      </c>
      <c r="AY6" s="1">
        <v>7.6715000000000005E-2</v>
      </c>
      <c r="AZ6" s="1">
        <v>8.6715E-2</v>
      </c>
      <c r="BA6" s="1">
        <v>0.133525</v>
      </c>
      <c r="BB6" s="1">
        <v>0.133525</v>
      </c>
      <c r="BC6" s="1">
        <v>0.133525</v>
      </c>
      <c r="BD6" s="1">
        <v>8.6715E-2</v>
      </c>
      <c r="BE6" s="1">
        <v>-1.3285E-2</v>
      </c>
      <c r="BF6" s="1">
        <v>8.6715E-2</v>
      </c>
    </row>
    <row r="7" spans="1:58" x14ac:dyDescent="0.25">
      <c r="A7" s="1" t="s">
        <v>8</v>
      </c>
      <c r="B7" s="1" t="s">
        <v>67</v>
      </c>
      <c r="C7" s="1" t="s">
        <v>68</v>
      </c>
      <c r="D7" s="1">
        <v>4.4180219999999997</v>
      </c>
      <c r="E7" s="1" t="str" cm="1">
        <f t="array" ref="E7">_xlfn.IFS(Table1[[#This Row],[original]]&gt;0,"Uptake",Table1[[#This Row],[original]]=0,"No Flux",Table1[[#This Row],[original]]&lt;0,"Secretion")</f>
        <v>Uptake</v>
      </c>
      <c r="F7" s="1">
        <v>4.4180219999999997</v>
      </c>
      <c r="G7" s="1">
        <v>3.1988970000000001</v>
      </c>
      <c r="H7" s="1">
        <v>4.4180219999999997</v>
      </c>
      <c r="I7" s="1">
        <v>4.4180219999999997</v>
      </c>
      <c r="J7" s="1">
        <v>4.4180219999999997</v>
      </c>
      <c r="K7" s="1">
        <v>4.4180219999999997</v>
      </c>
      <c r="L7" s="1">
        <v>4.4180219999999997</v>
      </c>
      <c r="M7" s="1">
        <v>4.4180219999999997</v>
      </c>
      <c r="N7" s="1">
        <v>4.8516659999999998</v>
      </c>
      <c r="O7" s="1">
        <v>4.4180219999999997</v>
      </c>
      <c r="P7" s="1">
        <v>4.4180219999999997</v>
      </c>
      <c r="Q7" s="1">
        <v>4.4180219999999997</v>
      </c>
      <c r="R7" s="1">
        <v>4.4340219999999997</v>
      </c>
      <c r="S7" s="1">
        <v>4.4180219999999997</v>
      </c>
      <c r="T7" s="1">
        <v>4.4180219999999997</v>
      </c>
      <c r="U7" s="1">
        <v>3.272313</v>
      </c>
      <c r="V7" s="1">
        <v>3.3460320000000001</v>
      </c>
      <c r="W7" s="1">
        <v>4.4180219999999997</v>
      </c>
      <c r="X7" s="1">
        <v>4.387022</v>
      </c>
      <c r="Y7" s="1">
        <v>4.4180219999999997</v>
      </c>
      <c r="Z7" s="1">
        <v>4.4180219999999997</v>
      </c>
      <c r="AA7" s="1">
        <v>4.3980220000000001</v>
      </c>
      <c r="AB7" s="1">
        <v>4.2180220000000004</v>
      </c>
      <c r="AC7" s="1">
        <v>4.4180219999999997</v>
      </c>
      <c r="AD7" s="1">
        <v>4.7911400000000004</v>
      </c>
      <c r="AE7" s="1">
        <v>4.4180219999999997</v>
      </c>
      <c r="AF7" s="1">
        <v>4.4180219999999997</v>
      </c>
      <c r="AG7" s="1">
        <v>4.4180219999999997</v>
      </c>
      <c r="AH7" s="1">
        <v>2.401297</v>
      </c>
      <c r="AI7" s="1">
        <v>4.4180219999999997</v>
      </c>
      <c r="AJ7" s="1">
        <v>4.4180219999999997</v>
      </c>
      <c r="AK7" s="1">
        <v>4.4180219999999997</v>
      </c>
      <c r="AL7" s="1">
        <v>4.2775949999999998</v>
      </c>
      <c r="AM7" s="1">
        <v>4.4180219999999997</v>
      </c>
      <c r="AN7" s="1">
        <v>4.4180219999999997</v>
      </c>
      <c r="AO7" s="1">
        <v>4.4180219999999997</v>
      </c>
      <c r="AP7" s="1">
        <v>4.4180219999999997</v>
      </c>
      <c r="AQ7" s="1">
        <v>3.272313</v>
      </c>
      <c r="AR7" s="1">
        <v>4.4180219999999997</v>
      </c>
      <c r="AS7" s="1">
        <v>4.4180219999999997</v>
      </c>
      <c r="AT7" s="1">
        <v>4.4180219999999997</v>
      </c>
      <c r="AU7" s="1">
        <v>4.4180219999999997</v>
      </c>
      <c r="AV7" s="1">
        <v>4.238022</v>
      </c>
      <c r="AW7" s="1">
        <v>4.4180219999999997</v>
      </c>
      <c r="AX7" s="1">
        <v>4.4180219999999997</v>
      </c>
      <c r="AY7" s="1">
        <v>4.3780219999999996</v>
      </c>
      <c r="AZ7" s="1">
        <v>4.4180219999999997</v>
      </c>
      <c r="BA7" s="1">
        <v>2.2638240000000001</v>
      </c>
      <c r="BB7" s="1">
        <v>2.2638240000000001</v>
      </c>
      <c r="BC7" s="1">
        <v>2.2638240000000001</v>
      </c>
      <c r="BD7" s="1">
        <v>4.4180219999999997</v>
      </c>
      <c r="BE7" s="1">
        <v>4.238022</v>
      </c>
      <c r="BF7" s="1">
        <v>4.4180219999999997</v>
      </c>
    </row>
    <row r="8" spans="1:58" x14ac:dyDescent="0.25">
      <c r="A8" s="1" t="s">
        <v>9</v>
      </c>
      <c r="B8" s="1" t="s">
        <v>69</v>
      </c>
      <c r="C8" s="1" t="s">
        <v>70</v>
      </c>
      <c r="D8" s="1">
        <v>0.01</v>
      </c>
      <c r="E8" s="1" t="str" cm="1">
        <f t="array" ref="E8">_xlfn.IFS(Table1[[#This Row],[original]]&gt;0,"Uptake",Table1[[#This Row],[original]]=0,"No Flux",Table1[[#This Row],[original]]&lt;0,"Secretion")</f>
        <v>Uptake</v>
      </c>
      <c r="F8" s="1">
        <v>0.01</v>
      </c>
      <c r="G8" s="1">
        <v>7.9719999999999999E-3</v>
      </c>
      <c r="H8" s="1">
        <v>0.01</v>
      </c>
      <c r="I8" s="1">
        <v>0.01</v>
      </c>
      <c r="J8" s="1">
        <v>0.01</v>
      </c>
      <c r="K8" s="1">
        <v>0.01</v>
      </c>
      <c r="L8" s="1">
        <v>0.01</v>
      </c>
      <c r="M8" s="1">
        <v>0.01</v>
      </c>
      <c r="N8" s="1">
        <v>0.01</v>
      </c>
      <c r="O8" s="1">
        <v>0.01</v>
      </c>
      <c r="P8" s="1">
        <v>0.01</v>
      </c>
      <c r="Q8" s="1">
        <v>0.01</v>
      </c>
      <c r="R8" s="1">
        <v>0.01</v>
      </c>
      <c r="S8" s="1">
        <v>0.01</v>
      </c>
      <c r="T8" s="1">
        <v>0.01</v>
      </c>
      <c r="U8" s="1">
        <v>7.0819999999999998E-3</v>
      </c>
      <c r="V8" s="1">
        <v>7.2329999999999998E-3</v>
      </c>
      <c r="W8" s="1">
        <v>0.01</v>
      </c>
      <c r="X8" s="1">
        <v>0.01</v>
      </c>
      <c r="Y8" s="1">
        <v>0.01</v>
      </c>
      <c r="Z8" s="1">
        <v>0.01</v>
      </c>
      <c r="AA8" s="1">
        <v>0.01</v>
      </c>
      <c r="AB8" s="1">
        <v>0.01</v>
      </c>
      <c r="AC8" s="1">
        <v>0.01</v>
      </c>
      <c r="AD8" s="1">
        <v>0.01</v>
      </c>
      <c r="AE8" s="1">
        <v>0.01</v>
      </c>
      <c r="AF8" s="1">
        <v>0.01</v>
      </c>
      <c r="AG8" s="1">
        <v>0.01</v>
      </c>
      <c r="AH8" s="1">
        <v>5.2940000000000001E-3</v>
      </c>
      <c r="AI8" s="1">
        <v>0.01</v>
      </c>
      <c r="AJ8" s="1">
        <v>0.01</v>
      </c>
      <c r="AK8" s="1">
        <v>0.01</v>
      </c>
      <c r="AL8" s="1">
        <v>9.2960000000000004E-3</v>
      </c>
      <c r="AM8" s="1">
        <v>0.01</v>
      </c>
      <c r="AN8" s="1">
        <v>0.01</v>
      </c>
      <c r="AO8" s="1">
        <v>0.01</v>
      </c>
      <c r="AP8" s="1">
        <v>0.01</v>
      </c>
      <c r="AQ8" s="1">
        <v>7.0819999999999998E-3</v>
      </c>
      <c r="AR8" s="1">
        <v>0.01</v>
      </c>
      <c r="AS8" s="1">
        <v>0.01</v>
      </c>
      <c r="AT8" s="1">
        <v>0.01</v>
      </c>
      <c r="AU8" s="1">
        <v>0.01</v>
      </c>
      <c r="AV8" s="1">
        <v>0.01</v>
      </c>
      <c r="AW8" s="1">
        <v>0.01</v>
      </c>
      <c r="AX8" s="1">
        <v>0.01</v>
      </c>
      <c r="AY8" s="1">
        <v>0.01</v>
      </c>
      <c r="AZ8" s="1">
        <v>0.01</v>
      </c>
      <c r="BA8" s="1">
        <v>5.0000000000000001E-3</v>
      </c>
      <c r="BB8" s="1">
        <v>5.0000000000000001E-3</v>
      </c>
      <c r="BC8" s="1">
        <v>5.0000000000000001E-3</v>
      </c>
      <c r="BD8" s="1">
        <v>0.01</v>
      </c>
      <c r="BE8" s="1">
        <v>0.01</v>
      </c>
      <c r="BF8" s="1">
        <v>0.01</v>
      </c>
    </row>
    <row r="9" spans="1:58" x14ac:dyDescent="0.25">
      <c r="A9" s="1" t="s">
        <v>38</v>
      </c>
      <c r="B9" s="1" t="s">
        <v>71</v>
      </c>
      <c r="C9" s="1" t="s">
        <v>72</v>
      </c>
      <c r="D9" s="1">
        <v>-0.44825300000000001</v>
      </c>
      <c r="E9" s="1" t="str" cm="1">
        <f t="array" ref="E9">_xlfn.IFS(Table1[[#This Row],[original]]&gt;0,"Uptake",Table1[[#This Row],[original]]=0,"No Flux",Table1[[#This Row],[original]]&lt;0,"Secretion")</f>
        <v>Secretion</v>
      </c>
      <c r="F9" s="1">
        <v>-0.44825300000000001</v>
      </c>
      <c r="G9" s="1">
        <v>0</v>
      </c>
      <c r="H9" s="1">
        <v>-0.44825300000000001</v>
      </c>
      <c r="I9" s="1">
        <v>-0.44825300000000001</v>
      </c>
      <c r="J9" s="1">
        <v>-0.44825300000000001</v>
      </c>
      <c r="K9" s="1">
        <v>-0.44825300000000001</v>
      </c>
      <c r="L9" s="1">
        <v>-0.44825300000000001</v>
      </c>
      <c r="M9" s="1">
        <v>-0.44825300000000001</v>
      </c>
      <c r="N9" s="1">
        <v>-0.74585999999999997</v>
      </c>
      <c r="O9" s="1">
        <v>-0.44825300000000001</v>
      </c>
      <c r="P9" s="1">
        <v>-0.44825300000000001</v>
      </c>
      <c r="Q9" s="1">
        <v>-0.44825300000000001</v>
      </c>
      <c r="R9" s="1">
        <v>-0.46425300000000003</v>
      </c>
      <c r="S9" s="1">
        <v>-0.44825300000000001</v>
      </c>
      <c r="T9" s="1">
        <v>-0.44825300000000001</v>
      </c>
      <c r="U9" s="1">
        <v>-0.57785299999999995</v>
      </c>
      <c r="V9" s="1">
        <v>-0.58414500000000003</v>
      </c>
      <c r="W9" s="1">
        <v>-0.44825300000000001</v>
      </c>
      <c r="X9" s="1">
        <v>-0.41725299999999999</v>
      </c>
      <c r="Y9" s="1">
        <v>-0.44825300000000001</v>
      </c>
      <c r="Z9" s="1">
        <v>-0.44825300000000001</v>
      </c>
      <c r="AA9" s="1">
        <v>-0.42825299999999999</v>
      </c>
      <c r="AB9" s="1">
        <v>-0.248253</v>
      </c>
      <c r="AC9" s="1">
        <v>-0.44825300000000001</v>
      </c>
      <c r="AD9" s="1">
        <v>-0.35200100000000001</v>
      </c>
      <c r="AE9" s="1">
        <v>-0.44825300000000001</v>
      </c>
      <c r="AF9" s="1">
        <v>-0.44825300000000001</v>
      </c>
      <c r="AG9" s="1">
        <v>-0.44825300000000001</v>
      </c>
      <c r="AH9" s="1">
        <v>-0.50351000000000001</v>
      </c>
      <c r="AI9" s="1">
        <v>-0.44825300000000001</v>
      </c>
      <c r="AJ9" s="1">
        <v>-0.44825300000000001</v>
      </c>
      <c r="AK9" s="1">
        <v>-0.44825300000000001</v>
      </c>
      <c r="AL9" s="1">
        <v>-0.62386399999999997</v>
      </c>
      <c r="AM9" s="1">
        <v>-0.44825300000000001</v>
      </c>
      <c r="AN9" s="1">
        <v>-0.44825300000000001</v>
      </c>
      <c r="AO9" s="1">
        <v>-0.44825300000000001</v>
      </c>
      <c r="AP9" s="1">
        <v>-0.44825300000000001</v>
      </c>
      <c r="AQ9" s="1">
        <v>-0.57785299999999995</v>
      </c>
      <c r="AR9" s="1">
        <v>-0.44825300000000001</v>
      </c>
      <c r="AS9" s="1">
        <v>-0.44825300000000001</v>
      </c>
      <c r="AT9" s="1">
        <v>-0.44825300000000001</v>
      </c>
      <c r="AU9" s="1">
        <v>-0.44825300000000001</v>
      </c>
      <c r="AV9" s="1">
        <v>-0.26825300000000002</v>
      </c>
      <c r="AW9" s="1">
        <v>-0.44825300000000001</v>
      </c>
      <c r="AX9" s="1">
        <v>-0.44825300000000001</v>
      </c>
      <c r="AY9" s="1">
        <v>-0.41825299999999999</v>
      </c>
      <c r="AZ9" s="1">
        <v>-0.44825300000000001</v>
      </c>
      <c r="BA9" s="1">
        <v>-0.48302</v>
      </c>
      <c r="BB9" s="1">
        <v>-0.48302</v>
      </c>
      <c r="BC9" s="1">
        <v>-0.48302</v>
      </c>
      <c r="BD9" s="1">
        <v>-0.44825300000000001</v>
      </c>
      <c r="BE9" s="1">
        <v>-0.26825300000000002</v>
      </c>
      <c r="BF9" s="1">
        <v>-0.44825300000000001</v>
      </c>
    </row>
    <row r="10" spans="1:58" x14ac:dyDescent="0.25">
      <c r="A10" s="1" t="s">
        <v>10</v>
      </c>
      <c r="B10" s="1" t="s">
        <v>73</v>
      </c>
      <c r="C10" s="1" t="s">
        <v>74</v>
      </c>
      <c r="D10" s="1">
        <v>1.4121E-2</v>
      </c>
      <c r="E10" s="1" t="str" cm="1">
        <f t="array" ref="E10">_xlfn.IFS(Table1[[#This Row],[original]]&gt;0,"Uptake",Table1[[#This Row],[original]]=0,"No Flux",Table1[[#This Row],[original]]&lt;0,"Secretion")</f>
        <v>Uptake</v>
      </c>
      <c r="F10" s="1">
        <v>1.4121E-2</v>
      </c>
      <c r="G10" s="1">
        <v>1.1257E-2</v>
      </c>
      <c r="H10" s="1">
        <v>1.4121E-2</v>
      </c>
      <c r="I10" s="1">
        <v>1.4121E-2</v>
      </c>
      <c r="J10" s="1">
        <v>1.4121E-2</v>
      </c>
      <c r="K10" s="1">
        <v>1.4121E-2</v>
      </c>
      <c r="L10" s="1">
        <v>1.4121E-2</v>
      </c>
      <c r="M10" s="1">
        <v>1.4121E-2</v>
      </c>
      <c r="N10" s="1">
        <v>1.4121E-2</v>
      </c>
      <c r="O10" s="1">
        <v>1.4121E-2</v>
      </c>
      <c r="P10" s="1">
        <v>1.4121E-2</v>
      </c>
      <c r="Q10" s="1">
        <v>1.4121E-2</v>
      </c>
      <c r="R10" s="1">
        <v>1.4121E-2</v>
      </c>
      <c r="S10" s="1">
        <v>1.4121E-2</v>
      </c>
      <c r="T10" s="1">
        <v>1.4121E-2</v>
      </c>
      <c r="U10" s="1">
        <v>0.01</v>
      </c>
      <c r="V10" s="1">
        <v>1.0214000000000001E-2</v>
      </c>
      <c r="W10" s="1">
        <v>1.4121E-2</v>
      </c>
      <c r="X10" s="1">
        <v>1.4121E-2</v>
      </c>
      <c r="Y10" s="1">
        <v>1.4121E-2</v>
      </c>
      <c r="Z10" s="1">
        <v>1.4121E-2</v>
      </c>
      <c r="AA10" s="1">
        <v>1.4121E-2</v>
      </c>
      <c r="AB10" s="1">
        <v>1.4121E-2</v>
      </c>
      <c r="AC10" s="1">
        <v>1.4121E-2</v>
      </c>
      <c r="AD10" s="1">
        <v>1.4121E-2</v>
      </c>
      <c r="AE10" s="1">
        <v>1.4121E-2</v>
      </c>
      <c r="AF10" s="1">
        <v>1.4121E-2</v>
      </c>
      <c r="AG10" s="1">
        <v>1.4121E-2</v>
      </c>
      <c r="AH10" s="1">
        <v>7.476E-3</v>
      </c>
      <c r="AI10" s="1">
        <v>1.4121E-2</v>
      </c>
      <c r="AJ10" s="1">
        <v>1.4121E-2</v>
      </c>
      <c r="AK10" s="1">
        <v>1.4121E-2</v>
      </c>
      <c r="AL10" s="1">
        <v>1.3127E-2</v>
      </c>
      <c r="AM10" s="1">
        <v>1.4121E-2</v>
      </c>
      <c r="AN10" s="1">
        <v>1.4121E-2</v>
      </c>
      <c r="AO10" s="1">
        <v>1.4121E-2</v>
      </c>
      <c r="AP10" s="1">
        <v>1.4121E-2</v>
      </c>
      <c r="AQ10" s="1">
        <v>0.01</v>
      </c>
      <c r="AR10" s="1">
        <v>1.4121E-2</v>
      </c>
      <c r="AS10" s="1">
        <v>1.4121E-2</v>
      </c>
      <c r="AT10" s="1">
        <v>1.4121E-2</v>
      </c>
      <c r="AU10" s="1">
        <v>1.4121E-2</v>
      </c>
      <c r="AV10" s="1">
        <v>1.4121E-2</v>
      </c>
      <c r="AW10" s="1">
        <v>1.4121E-2</v>
      </c>
      <c r="AX10" s="1">
        <v>1.4121E-2</v>
      </c>
      <c r="AY10" s="1">
        <v>1.4121E-2</v>
      </c>
      <c r="AZ10" s="1">
        <v>1.4121E-2</v>
      </c>
      <c r="BA10" s="1">
        <v>7.0609999999999996E-3</v>
      </c>
      <c r="BB10" s="1">
        <v>7.0609999999999996E-3</v>
      </c>
      <c r="BC10" s="1">
        <v>7.0609999999999996E-3</v>
      </c>
      <c r="BD10" s="1">
        <v>1.4121E-2</v>
      </c>
      <c r="BE10" s="1">
        <v>1.4121E-2</v>
      </c>
      <c r="BF10" s="1">
        <v>1.4121E-2</v>
      </c>
    </row>
    <row r="11" spans="1:58" x14ac:dyDescent="0.25">
      <c r="A11" s="10" t="s">
        <v>5</v>
      </c>
      <c r="B11" s="1" t="s">
        <v>75</v>
      </c>
      <c r="C11" s="9" t="s">
        <v>76</v>
      </c>
      <c r="D11" s="1">
        <v>0.89940900000000001</v>
      </c>
      <c r="E11" s="1" t="str" cm="1">
        <f t="array" ref="E11">_xlfn.IFS(Table1[[#This Row],[original]]&gt;0,"Uptake",Table1[[#This Row],[original]]=0,"No Flux",Table1[[#This Row],[original]]&lt;0,"Secretion")</f>
        <v>Uptake</v>
      </c>
      <c r="F11" s="1">
        <v>0.89940900000000001</v>
      </c>
      <c r="G11" s="1">
        <v>0.5</v>
      </c>
      <c r="H11" s="1">
        <v>0.89940900000000001</v>
      </c>
      <c r="I11" s="1">
        <v>0.89940900000000001</v>
      </c>
      <c r="J11" s="1">
        <v>0.89940900000000001</v>
      </c>
      <c r="K11" s="1">
        <v>0.89940900000000001</v>
      </c>
      <c r="L11" s="1">
        <v>0.89940900000000001</v>
      </c>
      <c r="M11" s="1">
        <v>0.89940900000000001</v>
      </c>
      <c r="N11" s="1">
        <v>0.89940900000000001</v>
      </c>
      <c r="O11" s="1">
        <v>0.89940900000000001</v>
      </c>
      <c r="P11" s="1">
        <v>0.89940900000000001</v>
      </c>
      <c r="Q11" s="1">
        <v>0.89940900000000001</v>
      </c>
      <c r="R11" s="1">
        <v>0.89940900000000001</v>
      </c>
      <c r="S11" s="1">
        <v>0.89940900000000001</v>
      </c>
      <c r="T11" s="1">
        <v>0.89940900000000001</v>
      </c>
      <c r="U11" s="1">
        <v>0.70077199999999995</v>
      </c>
      <c r="V11" s="1">
        <v>0.71574300000000002</v>
      </c>
      <c r="W11" s="1">
        <v>0.89940900000000001</v>
      </c>
      <c r="X11" s="1">
        <v>0.89440900000000001</v>
      </c>
      <c r="Y11" s="1">
        <v>0.89940900000000001</v>
      </c>
      <c r="Z11" s="1">
        <v>0.89940900000000001</v>
      </c>
      <c r="AA11" s="1">
        <v>0.89940900000000001</v>
      </c>
      <c r="AB11" s="1">
        <v>0.84940899999999997</v>
      </c>
      <c r="AC11" s="1">
        <v>0.89940900000000001</v>
      </c>
      <c r="AD11" s="1">
        <v>0.89940900000000001</v>
      </c>
      <c r="AE11" s="1">
        <v>0.89940900000000001</v>
      </c>
      <c r="AF11" s="1">
        <v>0.89940900000000001</v>
      </c>
      <c r="AG11" s="1">
        <v>0.89940900000000001</v>
      </c>
      <c r="AH11" s="1">
        <v>0.52388199999999996</v>
      </c>
      <c r="AI11" s="1">
        <v>0.89940900000000001</v>
      </c>
      <c r="AJ11" s="1">
        <v>0.89940900000000001</v>
      </c>
      <c r="AK11" s="1">
        <v>0.89940900000000001</v>
      </c>
      <c r="AL11" s="1">
        <v>1</v>
      </c>
      <c r="AM11" s="1">
        <v>0.89940900000000001</v>
      </c>
      <c r="AN11" s="1">
        <v>0.89940900000000001</v>
      </c>
      <c r="AO11" s="1">
        <v>0.89940900000000001</v>
      </c>
      <c r="AP11" s="1">
        <v>0.89940900000000001</v>
      </c>
      <c r="AQ11" s="1">
        <v>0.70077199999999995</v>
      </c>
      <c r="AR11" s="1">
        <v>0.89940900000000001</v>
      </c>
      <c r="AS11" s="1">
        <v>0.89940900000000001</v>
      </c>
      <c r="AT11" s="1">
        <v>0.89940900000000001</v>
      </c>
      <c r="AU11" s="1">
        <v>0.89940900000000001</v>
      </c>
      <c r="AV11" s="1">
        <v>0.84940899999999997</v>
      </c>
      <c r="AW11" s="1">
        <v>0.89940900000000001</v>
      </c>
      <c r="AX11" s="1">
        <v>0.89940900000000001</v>
      </c>
      <c r="AY11" s="1">
        <v>0.89440900000000001</v>
      </c>
      <c r="AZ11" s="1">
        <v>0.89940900000000001</v>
      </c>
      <c r="BA11" s="1">
        <v>0.49478899999999998</v>
      </c>
      <c r="BB11" s="1">
        <v>0.49478899999999998</v>
      </c>
      <c r="BC11" s="1">
        <v>0.49478899999999998</v>
      </c>
      <c r="BD11" s="1">
        <v>0.89940900000000001</v>
      </c>
      <c r="BE11" s="1">
        <v>0.84940899999999997</v>
      </c>
      <c r="BF11" s="1">
        <v>0.89940900000000001</v>
      </c>
    </row>
    <row r="12" spans="1:58" x14ac:dyDescent="0.25">
      <c r="A12" s="1" t="s">
        <v>11</v>
      </c>
      <c r="B12" s="1" t="s">
        <v>77</v>
      </c>
      <c r="C12" s="1" t="s">
        <v>78</v>
      </c>
      <c r="D12" s="1">
        <v>1.4121E-2</v>
      </c>
      <c r="E12" s="1" t="str" cm="1">
        <f t="array" ref="E12">_xlfn.IFS(Table1[[#This Row],[original]]&gt;0,"Uptake",Table1[[#This Row],[original]]=0,"No Flux",Table1[[#This Row],[original]]&lt;0,"Secretion")</f>
        <v>Uptake</v>
      </c>
      <c r="F12" s="1">
        <v>1.4121E-2</v>
      </c>
      <c r="G12" s="1">
        <v>1.1257E-2</v>
      </c>
      <c r="H12" s="1">
        <v>1.4121E-2</v>
      </c>
      <c r="I12" s="1">
        <v>1.4121E-2</v>
      </c>
      <c r="J12" s="1">
        <v>1.4121E-2</v>
      </c>
      <c r="K12" s="1">
        <v>1.4121E-2</v>
      </c>
      <c r="L12" s="1">
        <v>1.4121E-2</v>
      </c>
      <c r="M12" s="1">
        <v>1.4121E-2</v>
      </c>
      <c r="N12" s="1">
        <v>1.4121E-2</v>
      </c>
      <c r="O12" s="1">
        <v>1.4121E-2</v>
      </c>
      <c r="P12" s="1">
        <v>1.4121E-2</v>
      </c>
      <c r="Q12" s="1">
        <v>1.4121E-2</v>
      </c>
      <c r="R12" s="1">
        <v>1.4121E-2</v>
      </c>
      <c r="S12" s="1">
        <v>1.4121E-2</v>
      </c>
      <c r="T12" s="1">
        <v>1.4121E-2</v>
      </c>
      <c r="U12" s="1">
        <v>0.01</v>
      </c>
      <c r="V12" s="1">
        <v>1.0214000000000001E-2</v>
      </c>
      <c r="W12" s="1">
        <v>1.4121E-2</v>
      </c>
      <c r="X12" s="1">
        <v>1.4121E-2</v>
      </c>
      <c r="Y12" s="1">
        <v>1.4121E-2</v>
      </c>
      <c r="Z12" s="1">
        <v>1.4121E-2</v>
      </c>
      <c r="AA12" s="1">
        <v>1.4121E-2</v>
      </c>
      <c r="AB12" s="1">
        <v>1.4121E-2</v>
      </c>
      <c r="AC12" s="1">
        <v>1.4121E-2</v>
      </c>
      <c r="AD12" s="1">
        <v>1.4121E-2</v>
      </c>
      <c r="AE12" s="1">
        <v>1.4121E-2</v>
      </c>
      <c r="AF12" s="1">
        <v>1.4121E-2</v>
      </c>
      <c r="AG12" s="1">
        <v>1.4121E-2</v>
      </c>
      <c r="AH12" s="1">
        <v>7.476E-3</v>
      </c>
      <c r="AI12" s="1">
        <v>1.4121E-2</v>
      </c>
      <c r="AJ12" s="1">
        <v>1.4121E-2</v>
      </c>
      <c r="AK12" s="1">
        <v>1.4121E-2</v>
      </c>
      <c r="AL12" s="1">
        <v>1.3127E-2</v>
      </c>
      <c r="AM12" s="1">
        <v>1.4121E-2</v>
      </c>
      <c r="AN12" s="1">
        <v>1.4121E-2</v>
      </c>
      <c r="AO12" s="1">
        <v>1.4121E-2</v>
      </c>
      <c r="AP12" s="1">
        <v>1.4121E-2</v>
      </c>
      <c r="AQ12" s="1">
        <v>0.01</v>
      </c>
      <c r="AR12" s="1">
        <v>1.4121E-2</v>
      </c>
      <c r="AS12" s="1">
        <v>1.4121E-2</v>
      </c>
      <c r="AT12" s="1">
        <v>1.4121E-2</v>
      </c>
      <c r="AU12" s="1">
        <v>1.4121E-2</v>
      </c>
      <c r="AV12" s="1">
        <v>1.4121E-2</v>
      </c>
      <c r="AW12" s="1">
        <v>1.4121E-2</v>
      </c>
      <c r="AX12" s="1">
        <v>1.4121E-2</v>
      </c>
      <c r="AY12" s="1">
        <v>1.4121E-2</v>
      </c>
      <c r="AZ12" s="1">
        <v>1.4121E-2</v>
      </c>
      <c r="BA12" s="1">
        <v>7.0609999999999996E-3</v>
      </c>
      <c r="BB12" s="1">
        <v>7.0609999999999996E-3</v>
      </c>
      <c r="BC12" s="1">
        <v>7.0609999999999996E-3</v>
      </c>
      <c r="BD12" s="1">
        <v>1.4121E-2</v>
      </c>
      <c r="BE12" s="1">
        <v>1.4121E-2</v>
      </c>
      <c r="BF12" s="1">
        <v>1.4121E-2</v>
      </c>
    </row>
    <row r="13" spans="1:58" x14ac:dyDescent="0.25">
      <c r="A13" s="1" t="s">
        <v>28</v>
      </c>
      <c r="B13" s="1" t="s">
        <v>79</v>
      </c>
      <c r="C13" s="1" t="s">
        <v>80</v>
      </c>
      <c r="D13" s="1">
        <v>1</v>
      </c>
      <c r="E13" s="1" t="str" cm="1">
        <f t="array" ref="E13">_xlfn.IFS(Table1[[#This Row],[original]]&gt;0,"Uptake",Table1[[#This Row],[original]]=0,"No Flux",Table1[[#This Row],[original]]&lt;0,"Secretion")</f>
        <v>Uptake</v>
      </c>
      <c r="F13" s="1">
        <v>1</v>
      </c>
      <c r="G13" s="1">
        <v>0.82959000000000005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0.73696600000000001</v>
      </c>
      <c r="V13" s="1">
        <v>0.75271100000000002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0.5</v>
      </c>
      <c r="AE13" s="1">
        <v>1</v>
      </c>
      <c r="AF13" s="1">
        <v>1</v>
      </c>
      <c r="AG13" s="1">
        <v>1</v>
      </c>
      <c r="AH13" s="1">
        <v>0.55093999999999999</v>
      </c>
      <c r="AI13" s="1">
        <v>1</v>
      </c>
      <c r="AJ13" s="1">
        <v>1</v>
      </c>
      <c r="AK13" s="1">
        <v>1</v>
      </c>
      <c r="AL13" s="1">
        <v>0.96738400000000002</v>
      </c>
      <c r="AM13" s="1">
        <v>1</v>
      </c>
      <c r="AN13" s="1">
        <v>1</v>
      </c>
      <c r="AO13" s="1">
        <v>1</v>
      </c>
      <c r="AP13" s="1">
        <v>1</v>
      </c>
      <c r="AQ13" s="1">
        <v>0.73696600000000001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0.52034400000000003</v>
      </c>
      <c r="BB13" s="1">
        <v>0.52034400000000003</v>
      </c>
      <c r="BC13" s="1">
        <v>0.52034400000000003</v>
      </c>
      <c r="BD13" s="1">
        <v>1</v>
      </c>
      <c r="BE13" s="1">
        <v>1</v>
      </c>
      <c r="BF13" s="1">
        <v>1</v>
      </c>
    </row>
    <row r="14" spans="1:58" x14ac:dyDescent="0.25">
      <c r="A14" s="10" t="s">
        <v>12</v>
      </c>
      <c r="B14" s="1" t="s">
        <v>81</v>
      </c>
      <c r="C14" s="9" t="s">
        <v>82</v>
      </c>
      <c r="D14" s="1">
        <v>0.72719299999999998</v>
      </c>
      <c r="E14" s="1" t="str" cm="1">
        <f t="array" ref="E14">_xlfn.IFS(Table1[[#This Row],[original]]&gt;0,"Uptake",Table1[[#This Row],[original]]=0,"No Flux",Table1[[#This Row],[original]]&lt;0,"Secretion")</f>
        <v>Uptake</v>
      </c>
      <c r="F14" s="1">
        <v>0.72719299999999998</v>
      </c>
      <c r="G14" s="1">
        <v>0.57968500000000001</v>
      </c>
      <c r="H14" s="1">
        <v>0.72719299999999998</v>
      </c>
      <c r="I14" s="1">
        <v>0.72719299999999998</v>
      </c>
      <c r="J14" s="1">
        <v>0.72719299999999998</v>
      </c>
      <c r="K14" s="1">
        <v>0.72719299999999998</v>
      </c>
      <c r="L14" s="1">
        <v>0.72719299999999998</v>
      </c>
      <c r="M14" s="1">
        <v>0.72719299999999998</v>
      </c>
      <c r="N14" s="1">
        <v>0.5</v>
      </c>
      <c r="O14" s="1">
        <v>0.72719299999999998</v>
      </c>
      <c r="P14" s="1">
        <v>0.72719299999999998</v>
      </c>
      <c r="Q14" s="1">
        <v>0.72719299999999998</v>
      </c>
      <c r="R14" s="1">
        <v>0.72719299999999998</v>
      </c>
      <c r="S14" s="1">
        <v>0.72719299999999998</v>
      </c>
      <c r="T14" s="1">
        <v>0.72719299999999998</v>
      </c>
      <c r="U14" s="1">
        <v>0.51496399999999998</v>
      </c>
      <c r="V14" s="1">
        <v>0.52596500000000002</v>
      </c>
      <c r="W14" s="1">
        <v>0.72719299999999998</v>
      </c>
      <c r="X14" s="1">
        <v>0.72719299999999998</v>
      </c>
      <c r="Y14" s="1">
        <v>0.72719299999999998</v>
      </c>
      <c r="Z14" s="1">
        <v>0.72719299999999998</v>
      </c>
      <c r="AA14" s="1">
        <v>0.72719299999999998</v>
      </c>
      <c r="AB14" s="1">
        <v>0.72719299999999998</v>
      </c>
      <c r="AC14" s="1">
        <v>0.72719299999999998</v>
      </c>
      <c r="AD14" s="1">
        <v>0.72719299999999998</v>
      </c>
      <c r="AE14" s="1">
        <v>0.72719299999999998</v>
      </c>
      <c r="AF14" s="1">
        <v>0.72719299999999998</v>
      </c>
      <c r="AG14" s="1">
        <v>0.72719299999999998</v>
      </c>
      <c r="AH14" s="1">
        <v>0.38497599999999998</v>
      </c>
      <c r="AI14" s="1">
        <v>0.72719299999999998</v>
      </c>
      <c r="AJ14" s="1">
        <v>0.72719299999999998</v>
      </c>
      <c r="AK14" s="1">
        <v>0.72719299999999998</v>
      </c>
      <c r="AL14" s="1">
        <v>0.67597099999999999</v>
      </c>
      <c r="AM14" s="1">
        <v>0.72719299999999998</v>
      </c>
      <c r="AN14" s="1">
        <v>0.72719299999999998</v>
      </c>
      <c r="AO14" s="1">
        <v>0.72719299999999998</v>
      </c>
      <c r="AP14" s="1">
        <v>0.72719299999999998</v>
      </c>
      <c r="AQ14" s="1">
        <v>0.51496399999999998</v>
      </c>
      <c r="AR14" s="1">
        <v>0.72719299999999998</v>
      </c>
      <c r="AS14" s="1">
        <v>0.72719299999999998</v>
      </c>
      <c r="AT14" s="1">
        <v>0.72719299999999998</v>
      </c>
      <c r="AU14" s="1">
        <v>0.72719299999999998</v>
      </c>
      <c r="AV14" s="1">
        <v>0.72719299999999998</v>
      </c>
      <c r="AW14" s="1">
        <v>0.72719299999999998</v>
      </c>
      <c r="AX14" s="1">
        <v>0.72719299999999998</v>
      </c>
      <c r="AY14" s="1">
        <v>0.72719299999999998</v>
      </c>
      <c r="AZ14" s="1">
        <v>0.72719299999999998</v>
      </c>
      <c r="BA14" s="1">
        <v>0.363597</v>
      </c>
      <c r="BB14" s="1">
        <v>0.363597</v>
      </c>
      <c r="BC14" s="1">
        <v>0.363597</v>
      </c>
      <c r="BD14" s="1">
        <v>0.72719299999999998</v>
      </c>
      <c r="BE14" s="1">
        <v>0.72719299999999998</v>
      </c>
      <c r="BF14" s="1">
        <v>0.72719299999999998</v>
      </c>
    </row>
    <row r="15" spans="1:58" x14ac:dyDescent="0.25">
      <c r="A15" s="1" t="s">
        <v>13</v>
      </c>
      <c r="B15" s="1" t="s">
        <v>83</v>
      </c>
      <c r="C15" s="1" t="s">
        <v>84</v>
      </c>
      <c r="D15" s="1">
        <v>0.632799</v>
      </c>
      <c r="E15" s="1" t="str" cm="1">
        <f t="array" ref="E15">_xlfn.IFS(Table1[[#This Row],[original]]&gt;0,"Uptake",Table1[[#This Row],[original]]=0,"No Flux",Table1[[#This Row],[original]]&lt;0,"Secretion")</f>
        <v>Uptake</v>
      </c>
      <c r="F15" s="1">
        <v>0.632799</v>
      </c>
      <c r="G15" s="1">
        <v>0.68083800000000005</v>
      </c>
      <c r="H15" s="1">
        <v>0.632799</v>
      </c>
      <c r="I15" s="1">
        <v>0.632799</v>
      </c>
      <c r="J15" s="1">
        <v>0.632799</v>
      </c>
      <c r="K15" s="1">
        <v>0.632799</v>
      </c>
      <c r="L15" s="1">
        <v>0.632799</v>
      </c>
      <c r="M15" s="1">
        <v>0.632799</v>
      </c>
      <c r="N15" s="1">
        <v>0.81556499999999998</v>
      </c>
      <c r="O15" s="1">
        <v>0.632799</v>
      </c>
      <c r="P15" s="1">
        <v>0.632799</v>
      </c>
      <c r="Q15" s="1">
        <v>0.632799</v>
      </c>
      <c r="R15" s="1">
        <v>0.52918699999999996</v>
      </c>
      <c r="S15" s="1">
        <v>0.632799</v>
      </c>
      <c r="T15" s="1">
        <v>0.632799</v>
      </c>
      <c r="U15" s="1">
        <v>0.32589600000000002</v>
      </c>
      <c r="V15" s="1">
        <v>0.33713199999999999</v>
      </c>
      <c r="W15" s="1">
        <v>0.632799</v>
      </c>
      <c r="X15" s="1">
        <v>0.64279900000000001</v>
      </c>
      <c r="Y15" s="1">
        <v>0.632799</v>
      </c>
      <c r="Z15" s="1">
        <v>0.632799</v>
      </c>
      <c r="AA15" s="1">
        <v>0.68279900000000004</v>
      </c>
      <c r="AB15" s="1">
        <v>0.68279900000000004</v>
      </c>
      <c r="AC15" s="1">
        <v>0.632799</v>
      </c>
      <c r="AD15" s="1">
        <v>0.31556499999999998</v>
      </c>
      <c r="AE15" s="1">
        <v>0.632799</v>
      </c>
      <c r="AF15" s="1">
        <v>0.632799</v>
      </c>
      <c r="AG15" s="1">
        <v>0.632799</v>
      </c>
      <c r="AH15" s="1">
        <v>0.19314899999999999</v>
      </c>
      <c r="AI15" s="1">
        <v>0.632799</v>
      </c>
      <c r="AJ15" s="1">
        <v>0.632799</v>
      </c>
      <c r="AK15" s="1">
        <v>0.632799</v>
      </c>
      <c r="AL15" s="1">
        <v>0.55230199999999996</v>
      </c>
      <c r="AM15" s="1">
        <v>0.632799</v>
      </c>
      <c r="AN15" s="1">
        <v>0.632799</v>
      </c>
      <c r="AO15" s="1">
        <v>0.632799</v>
      </c>
      <c r="AP15" s="1">
        <v>0.632799</v>
      </c>
      <c r="AQ15" s="1">
        <v>0.32589600000000002</v>
      </c>
      <c r="AR15" s="1">
        <v>0.632799</v>
      </c>
      <c r="AS15" s="1">
        <v>0.632799</v>
      </c>
      <c r="AT15" s="1">
        <v>0.632799</v>
      </c>
      <c r="AU15" s="1">
        <v>0.632799</v>
      </c>
      <c r="AV15" s="1">
        <v>0.68279900000000004</v>
      </c>
      <c r="AW15" s="1">
        <v>0.632799</v>
      </c>
      <c r="AX15" s="1">
        <v>0.632799</v>
      </c>
      <c r="AY15" s="1">
        <v>0.637799</v>
      </c>
      <c r="AZ15" s="1">
        <v>0.632799</v>
      </c>
      <c r="BA15" s="1">
        <v>0.17627599999999999</v>
      </c>
      <c r="BB15" s="1">
        <v>0.17627599999999999</v>
      </c>
      <c r="BC15" s="1">
        <v>0.17627599999999999</v>
      </c>
      <c r="BD15" s="1">
        <v>0.632799</v>
      </c>
      <c r="BE15" s="1">
        <v>0.73279899999999998</v>
      </c>
      <c r="BF15" s="1">
        <v>0.632799</v>
      </c>
    </row>
    <row r="16" spans="1:58" x14ac:dyDescent="0.25">
      <c r="A16" s="1" t="s">
        <v>85</v>
      </c>
      <c r="B16" s="1" t="s">
        <v>86</v>
      </c>
      <c r="C16" s="1" t="s">
        <v>87</v>
      </c>
      <c r="D16" s="1">
        <v>-2.1170200000000001</v>
      </c>
      <c r="E16" s="1" t="str" cm="1">
        <f t="array" ref="E16">_xlfn.IFS(Table1[[#This Row],[original]]&gt;0,"Uptake",Table1[[#This Row],[original]]=0,"No Flux",Table1[[#This Row],[original]]&lt;0,"Secretion")</f>
        <v>Secretion</v>
      </c>
      <c r="F16" s="1">
        <v>-2.1170200000000001</v>
      </c>
      <c r="G16" s="1">
        <v>-1.539202</v>
      </c>
      <c r="H16" s="1">
        <v>-2.1170200000000001</v>
      </c>
      <c r="I16" s="1">
        <v>-2.1170200000000001</v>
      </c>
      <c r="J16" s="1">
        <v>-2.1170200000000001</v>
      </c>
      <c r="K16" s="1">
        <v>-2.1170200000000001</v>
      </c>
      <c r="L16" s="1">
        <v>-2.1170200000000001</v>
      </c>
      <c r="M16" s="1">
        <v>-2.1170200000000001</v>
      </c>
      <c r="N16" s="1">
        <v>-2.086605</v>
      </c>
      <c r="O16" s="1">
        <v>-2.1170200000000001</v>
      </c>
      <c r="P16" s="1">
        <v>-2.1170200000000001</v>
      </c>
      <c r="Q16" s="1">
        <v>-2.1170200000000001</v>
      </c>
      <c r="R16" s="1">
        <v>-2.1410200000000001</v>
      </c>
      <c r="S16" s="1">
        <v>-2.1170200000000001</v>
      </c>
      <c r="T16" s="1">
        <v>-2.1170200000000001</v>
      </c>
      <c r="U16" s="1">
        <v>-1.526248</v>
      </c>
      <c r="V16" s="1">
        <v>-1.5599940000000001</v>
      </c>
      <c r="W16" s="1">
        <v>-2.1170200000000001</v>
      </c>
      <c r="X16" s="1">
        <v>-2.1280199999999998</v>
      </c>
      <c r="Y16" s="1">
        <v>-2.1170200000000001</v>
      </c>
      <c r="Z16" s="1">
        <v>-2.1170200000000001</v>
      </c>
      <c r="AA16" s="1">
        <v>-2.1370200000000001</v>
      </c>
      <c r="AB16" s="1">
        <v>-2.1170200000000001</v>
      </c>
      <c r="AC16" s="1">
        <v>-2.1170200000000001</v>
      </c>
      <c r="AD16" s="1">
        <v>-1.7532719999999999</v>
      </c>
      <c r="AE16" s="1">
        <v>-2.1170200000000001</v>
      </c>
      <c r="AF16" s="1">
        <v>-2.1170200000000001</v>
      </c>
      <c r="AG16" s="1">
        <v>-2.1170200000000001</v>
      </c>
      <c r="AH16" s="1">
        <v>-1.1275280000000001</v>
      </c>
      <c r="AI16" s="1">
        <v>-2.1170200000000001</v>
      </c>
      <c r="AJ16" s="1">
        <v>-2.1170200000000001</v>
      </c>
      <c r="AK16" s="1">
        <v>-2.1170200000000001</v>
      </c>
      <c r="AL16" s="1">
        <v>-1.8802460000000001</v>
      </c>
      <c r="AM16" s="1">
        <v>-2.1170200000000001</v>
      </c>
      <c r="AN16" s="1">
        <v>-2.1170200000000001</v>
      </c>
      <c r="AO16" s="1">
        <v>-2.1170200000000001</v>
      </c>
      <c r="AP16" s="1">
        <v>-2.1170200000000001</v>
      </c>
      <c r="AQ16" s="1">
        <v>-1.526248</v>
      </c>
      <c r="AR16" s="1">
        <v>-2.1170200000000001</v>
      </c>
      <c r="AS16" s="1">
        <v>-2.1170200000000001</v>
      </c>
      <c r="AT16" s="1">
        <v>-2.1170200000000001</v>
      </c>
      <c r="AU16" s="1">
        <v>-2.1170200000000001</v>
      </c>
      <c r="AV16" s="1">
        <v>-2.1470199999999999</v>
      </c>
      <c r="AW16" s="1">
        <v>-2.1170200000000001</v>
      </c>
      <c r="AX16" s="1">
        <v>-2.1170200000000001</v>
      </c>
      <c r="AY16" s="1">
        <v>-2.1170200000000001</v>
      </c>
      <c r="AZ16" s="1">
        <v>-2.1170200000000001</v>
      </c>
      <c r="BA16" s="1">
        <v>-1.0602959999999999</v>
      </c>
      <c r="BB16" s="1">
        <v>-1.0602959999999999</v>
      </c>
      <c r="BC16" s="1">
        <v>-1.0602959999999999</v>
      </c>
      <c r="BD16" s="1">
        <v>-2.1170200000000001</v>
      </c>
      <c r="BE16" s="1">
        <v>-2.0970200000000001</v>
      </c>
      <c r="BF16" s="1">
        <v>-2.1170200000000001</v>
      </c>
    </row>
    <row r="17" spans="1:58" x14ac:dyDescent="0.25">
      <c r="A17" s="1" t="s">
        <v>14</v>
      </c>
      <c r="B17" s="1" t="s">
        <v>88</v>
      </c>
      <c r="C17" s="1" t="s">
        <v>89</v>
      </c>
      <c r="D17" s="1">
        <v>1.4121E-2</v>
      </c>
      <c r="E17" s="1" t="str" cm="1">
        <f t="array" ref="E17">_xlfn.IFS(Table1[[#This Row],[original]]&gt;0,"Uptake",Table1[[#This Row],[original]]=0,"No Flux",Table1[[#This Row],[original]]&lt;0,"Secretion")</f>
        <v>Uptake</v>
      </c>
      <c r="F17" s="1">
        <v>1.4121E-2</v>
      </c>
      <c r="G17" s="1">
        <v>1.1257E-2</v>
      </c>
      <c r="H17" s="1">
        <v>1.4121E-2</v>
      </c>
      <c r="I17" s="1">
        <v>1.4121E-2</v>
      </c>
      <c r="J17" s="1">
        <v>1.4121E-2</v>
      </c>
      <c r="K17" s="1">
        <v>1.4121E-2</v>
      </c>
      <c r="L17" s="1">
        <v>1.4121E-2</v>
      </c>
      <c r="M17" s="1">
        <v>1.4121E-2</v>
      </c>
      <c r="N17" s="1">
        <v>1.4121E-2</v>
      </c>
      <c r="O17" s="1">
        <v>1.4121E-2</v>
      </c>
      <c r="P17" s="1">
        <v>1.4121E-2</v>
      </c>
      <c r="Q17" s="1">
        <v>1.4121E-2</v>
      </c>
      <c r="R17" s="1">
        <v>1.4121E-2</v>
      </c>
      <c r="S17" s="1">
        <v>1.4121E-2</v>
      </c>
      <c r="T17" s="1">
        <v>1.4121E-2</v>
      </c>
      <c r="U17" s="1">
        <v>0.01</v>
      </c>
      <c r="V17" s="1">
        <v>1.0214000000000001E-2</v>
      </c>
      <c r="W17" s="1">
        <v>1.4121E-2</v>
      </c>
      <c r="X17" s="1">
        <v>1.4121E-2</v>
      </c>
      <c r="Y17" s="1">
        <v>1.4121E-2</v>
      </c>
      <c r="Z17" s="1">
        <v>1.4121E-2</v>
      </c>
      <c r="AA17" s="1">
        <v>1.4121E-2</v>
      </c>
      <c r="AB17" s="1">
        <v>1.4121E-2</v>
      </c>
      <c r="AC17" s="1">
        <v>1.4121E-2</v>
      </c>
      <c r="AD17" s="1">
        <v>1.4121E-2</v>
      </c>
      <c r="AE17" s="1">
        <v>1.4121E-2</v>
      </c>
      <c r="AF17" s="1">
        <v>1.4121E-2</v>
      </c>
      <c r="AG17" s="1">
        <v>1.4121E-2</v>
      </c>
      <c r="AH17" s="1">
        <v>7.476E-3</v>
      </c>
      <c r="AI17" s="1">
        <v>1.4121E-2</v>
      </c>
      <c r="AJ17" s="1">
        <v>1.4121E-2</v>
      </c>
      <c r="AK17" s="1">
        <v>1.4121E-2</v>
      </c>
      <c r="AL17" s="1">
        <v>1.3127E-2</v>
      </c>
      <c r="AM17" s="1">
        <v>1.4121E-2</v>
      </c>
      <c r="AN17" s="1">
        <v>1.4121E-2</v>
      </c>
      <c r="AO17" s="1">
        <v>1.4121E-2</v>
      </c>
      <c r="AP17" s="1">
        <v>1.4121E-2</v>
      </c>
      <c r="AQ17" s="1">
        <v>0.01</v>
      </c>
      <c r="AR17" s="1">
        <v>1.4121E-2</v>
      </c>
      <c r="AS17" s="1">
        <v>1.4121E-2</v>
      </c>
      <c r="AT17" s="1">
        <v>1.4121E-2</v>
      </c>
      <c r="AU17" s="1">
        <v>1.4121E-2</v>
      </c>
      <c r="AV17" s="1">
        <v>1.4121E-2</v>
      </c>
      <c r="AW17" s="1">
        <v>1.4121E-2</v>
      </c>
      <c r="AX17" s="1">
        <v>1.4121E-2</v>
      </c>
      <c r="AY17" s="1">
        <v>1.4121E-2</v>
      </c>
      <c r="AZ17" s="1">
        <v>1.4121E-2</v>
      </c>
      <c r="BA17" s="1">
        <v>7.0609999999999996E-3</v>
      </c>
      <c r="BB17" s="1">
        <v>7.0609999999999996E-3</v>
      </c>
      <c r="BC17" s="1">
        <v>7.0609999999999996E-3</v>
      </c>
      <c r="BD17" s="1">
        <v>1.4121E-2</v>
      </c>
      <c r="BE17" s="1">
        <v>1.4121E-2</v>
      </c>
      <c r="BF17" s="1">
        <v>1.4121E-2</v>
      </c>
    </row>
    <row r="18" spans="1:58" x14ac:dyDescent="0.25">
      <c r="A18" s="1" t="s">
        <v>15</v>
      </c>
      <c r="B18" s="1" t="s">
        <v>90</v>
      </c>
      <c r="C18" s="1" t="s">
        <v>91</v>
      </c>
      <c r="D18" s="1">
        <v>0.45447500000000002</v>
      </c>
      <c r="E18" s="1" t="str" cm="1">
        <f t="array" ref="E18">_xlfn.IFS(Table1[[#This Row],[original]]&gt;0,"Uptake",Table1[[#This Row],[original]]=0,"No Flux",Table1[[#This Row],[original]]&lt;0,"Secretion")</f>
        <v>Uptake</v>
      </c>
      <c r="F18" s="1">
        <v>0.45447500000000002</v>
      </c>
      <c r="G18" s="1">
        <v>0.36228700000000003</v>
      </c>
      <c r="H18" s="1">
        <v>0.45447500000000002</v>
      </c>
      <c r="I18" s="1">
        <v>0.45447500000000002</v>
      </c>
      <c r="J18" s="1">
        <v>0.45447500000000002</v>
      </c>
      <c r="K18" s="1">
        <v>0.45447500000000002</v>
      </c>
      <c r="L18" s="1">
        <v>0.45447500000000002</v>
      </c>
      <c r="M18" s="1">
        <v>0.45447500000000002</v>
      </c>
      <c r="N18" s="1">
        <v>0.45447500000000002</v>
      </c>
      <c r="O18" s="1">
        <v>0.45447500000000002</v>
      </c>
      <c r="P18" s="1">
        <v>0.45447500000000002</v>
      </c>
      <c r="Q18" s="1">
        <v>0.45447500000000002</v>
      </c>
      <c r="R18" s="1">
        <v>0.45447500000000002</v>
      </c>
      <c r="S18" s="1">
        <v>0.45447500000000002</v>
      </c>
      <c r="T18" s="1">
        <v>0.45447500000000002</v>
      </c>
      <c r="U18" s="1">
        <v>0.32183800000000001</v>
      </c>
      <c r="V18" s="1">
        <v>0.32871299999999998</v>
      </c>
      <c r="W18" s="1">
        <v>0.45447500000000002</v>
      </c>
      <c r="X18" s="1">
        <v>0.45447500000000002</v>
      </c>
      <c r="Y18" s="1">
        <v>0.45447500000000002</v>
      </c>
      <c r="Z18" s="1">
        <v>0.45447500000000002</v>
      </c>
      <c r="AA18" s="1">
        <v>0.45447500000000002</v>
      </c>
      <c r="AB18" s="1">
        <v>0.45447500000000002</v>
      </c>
      <c r="AC18" s="1">
        <v>0.45447500000000002</v>
      </c>
      <c r="AD18" s="1">
        <v>0.45447500000000002</v>
      </c>
      <c r="AE18" s="1">
        <v>0.45447500000000002</v>
      </c>
      <c r="AF18" s="1">
        <v>0.45447500000000002</v>
      </c>
      <c r="AG18" s="1">
        <v>0.45447500000000002</v>
      </c>
      <c r="AH18" s="1">
        <v>0.24059900000000001</v>
      </c>
      <c r="AI18" s="1">
        <v>0.45447500000000002</v>
      </c>
      <c r="AJ18" s="1">
        <v>0.45447500000000002</v>
      </c>
      <c r="AK18" s="1">
        <v>0.45447500000000002</v>
      </c>
      <c r="AL18" s="1">
        <v>0.422462</v>
      </c>
      <c r="AM18" s="1">
        <v>0.45447500000000002</v>
      </c>
      <c r="AN18" s="1">
        <v>0.45447500000000002</v>
      </c>
      <c r="AO18" s="1">
        <v>0.45447500000000002</v>
      </c>
      <c r="AP18" s="1">
        <v>0.45447500000000002</v>
      </c>
      <c r="AQ18" s="1">
        <v>0.32183800000000001</v>
      </c>
      <c r="AR18" s="1">
        <v>0.45447500000000002</v>
      </c>
      <c r="AS18" s="1">
        <v>0.45447500000000002</v>
      </c>
      <c r="AT18" s="1">
        <v>0.45447500000000002</v>
      </c>
      <c r="AU18" s="1">
        <v>0.45447500000000002</v>
      </c>
      <c r="AV18" s="1">
        <v>0.45447500000000002</v>
      </c>
      <c r="AW18" s="1">
        <v>0.45447500000000002</v>
      </c>
      <c r="AX18" s="1">
        <v>0.45447500000000002</v>
      </c>
      <c r="AY18" s="1">
        <v>0.45447500000000002</v>
      </c>
      <c r="AZ18" s="1">
        <v>0.45447500000000002</v>
      </c>
      <c r="BA18" s="1">
        <v>0.22723699999999999</v>
      </c>
      <c r="BB18" s="1">
        <v>0.22723699999999999</v>
      </c>
      <c r="BC18" s="1">
        <v>0.22723699999999999</v>
      </c>
      <c r="BD18" s="1">
        <v>0.45447500000000002</v>
      </c>
      <c r="BE18" s="1">
        <v>0.45447500000000002</v>
      </c>
      <c r="BF18" s="1">
        <v>0.45447500000000002</v>
      </c>
    </row>
    <row r="19" spans="1:58" x14ac:dyDescent="0.25">
      <c r="A19" s="10" t="s">
        <v>16</v>
      </c>
      <c r="B19" s="1" t="s">
        <v>92</v>
      </c>
      <c r="C19" s="9" t="s">
        <v>93</v>
      </c>
      <c r="D19" s="1">
        <v>1.1996629999999999</v>
      </c>
      <c r="E19" s="1" t="str" cm="1">
        <f t="array" ref="E19">_xlfn.IFS(Table1[[#This Row],[original]]&gt;0,"Uptake",Table1[[#This Row],[original]]=0,"No Flux",Table1[[#This Row],[original]]&lt;0,"Secretion")</f>
        <v>Uptake</v>
      </c>
      <c r="F19" s="1">
        <v>1.1996629999999999</v>
      </c>
      <c r="G19" s="1">
        <v>1.344158</v>
      </c>
      <c r="H19" s="1">
        <v>1.1996629999999999</v>
      </c>
      <c r="I19" s="1">
        <v>1.1996629999999999</v>
      </c>
      <c r="J19" s="1">
        <v>1.1996629999999999</v>
      </c>
      <c r="K19" s="1">
        <v>1.1996629999999999</v>
      </c>
      <c r="L19" s="1">
        <v>1.1996629999999999</v>
      </c>
      <c r="M19" s="1">
        <v>1.1996629999999999</v>
      </c>
      <c r="N19" s="1">
        <v>1.286378</v>
      </c>
      <c r="O19" s="1">
        <v>1.1996629999999999</v>
      </c>
      <c r="P19" s="1">
        <v>1.1996629999999999</v>
      </c>
      <c r="Q19" s="1">
        <v>1.1996629999999999</v>
      </c>
      <c r="R19" s="1">
        <v>1</v>
      </c>
      <c r="S19" s="1">
        <v>1.1996629999999999</v>
      </c>
      <c r="T19" s="1">
        <v>1.1996629999999999</v>
      </c>
      <c r="U19" s="1">
        <v>0.75769600000000004</v>
      </c>
      <c r="V19" s="1">
        <v>0.776447</v>
      </c>
      <c r="W19" s="1">
        <v>1.1996629999999999</v>
      </c>
      <c r="X19" s="1">
        <v>1.2196629999999999</v>
      </c>
      <c r="Y19" s="1">
        <v>1.1996629999999999</v>
      </c>
      <c r="Z19" s="1">
        <v>1.1996629999999999</v>
      </c>
      <c r="AA19" s="1">
        <v>1.1996629999999999</v>
      </c>
      <c r="AB19" s="1">
        <v>1.299663</v>
      </c>
      <c r="AC19" s="1">
        <v>1.1996629999999999</v>
      </c>
      <c r="AD19" s="1">
        <v>1.286378</v>
      </c>
      <c r="AE19" s="1">
        <v>1.1996629999999999</v>
      </c>
      <c r="AF19" s="1">
        <v>1.1996629999999999</v>
      </c>
      <c r="AG19" s="1">
        <v>1.1996629999999999</v>
      </c>
      <c r="AH19" s="1">
        <v>0.53614700000000004</v>
      </c>
      <c r="AI19" s="1">
        <v>1.1996629999999999</v>
      </c>
      <c r="AJ19" s="1">
        <v>1.1996629999999999</v>
      </c>
      <c r="AK19" s="1">
        <v>1.1996629999999999</v>
      </c>
      <c r="AL19" s="1">
        <v>1.070784</v>
      </c>
      <c r="AM19" s="1">
        <v>1.1996629999999999</v>
      </c>
      <c r="AN19" s="1">
        <v>1.1996629999999999</v>
      </c>
      <c r="AO19" s="1">
        <v>1.1996629999999999</v>
      </c>
      <c r="AP19" s="1">
        <v>1.1996629999999999</v>
      </c>
      <c r="AQ19" s="1">
        <v>0.75769600000000004</v>
      </c>
      <c r="AR19" s="1">
        <v>1.1996629999999999</v>
      </c>
      <c r="AS19" s="1">
        <v>1.1996629999999999</v>
      </c>
      <c r="AT19" s="1">
        <v>1.1996629999999999</v>
      </c>
      <c r="AU19" s="1">
        <v>1.1996629999999999</v>
      </c>
      <c r="AV19" s="1">
        <v>1.299663</v>
      </c>
      <c r="AW19" s="1">
        <v>1.1996629999999999</v>
      </c>
      <c r="AX19" s="1">
        <v>1.1996629999999999</v>
      </c>
      <c r="AY19" s="1">
        <v>1.214663</v>
      </c>
      <c r="AZ19" s="1">
        <v>1.1996629999999999</v>
      </c>
      <c r="BA19" s="1">
        <v>0.504664</v>
      </c>
      <c r="BB19" s="1">
        <v>0.504664</v>
      </c>
      <c r="BC19" s="1">
        <v>0.504664</v>
      </c>
      <c r="BD19" s="1">
        <v>1.1996629999999999</v>
      </c>
      <c r="BE19" s="1">
        <v>1.299663</v>
      </c>
      <c r="BF19" s="1">
        <v>1.1996629999999999</v>
      </c>
    </row>
    <row r="20" spans="1:58" x14ac:dyDescent="0.25">
      <c r="A20" s="10" t="s">
        <v>36</v>
      </c>
      <c r="B20" s="1" t="s">
        <v>94</v>
      </c>
      <c r="C20" s="9" t="s">
        <v>95</v>
      </c>
      <c r="D20" s="1">
        <v>0.73774499999999998</v>
      </c>
      <c r="E20" s="1" t="str" cm="1">
        <f t="array" ref="E20">_xlfn.IFS(Table1[[#This Row],[original]]&gt;0,"Uptake",Table1[[#This Row],[original]]=0,"No Flux",Table1[[#This Row],[original]]&lt;0,"Secretion")</f>
        <v>Uptake</v>
      </c>
      <c r="F20" s="1">
        <v>0.73774499999999998</v>
      </c>
      <c r="G20" s="1">
        <v>1</v>
      </c>
      <c r="H20" s="1">
        <v>0.73774499999999998</v>
      </c>
      <c r="I20" s="1">
        <v>0.73774499999999998</v>
      </c>
      <c r="J20" s="1">
        <v>0.73774499999999998</v>
      </c>
      <c r="K20" s="1">
        <v>0.73774499999999998</v>
      </c>
      <c r="L20" s="1">
        <v>0.73774499999999998</v>
      </c>
      <c r="M20" s="1">
        <v>0.73774499999999998</v>
      </c>
      <c r="N20" s="1">
        <v>0.73774499999999998</v>
      </c>
      <c r="O20" s="1">
        <v>0.73774499999999998</v>
      </c>
      <c r="P20" s="1">
        <v>0.73774499999999998</v>
      </c>
      <c r="Q20" s="1">
        <v>0.73774499999999998</v>
      </c>
      <c r="R20" s="1">
        <v>0.73774499999999998</v>
      </c>
      <c r="S20" s="1">
        <v>0.73774499999999998</v>
      </c>
      <c r="T20" s="1">
        <v>0.73774499999999998</v>
      </c>
      <c r="U20" s="1">
        <v>0.394731</v>
      </c>
      <c r="V20" s="1">
        <v>0.40316400000000002</v>
      </c>
      <c r="W20" s="1">
        <v>0.73774499999999998</v>
      </c>
      <c r="X20" s="1">
        <v>0.752745</v>
      </c>
      <c r="Y20" s="1">
        <v>0.73774499999999998</v>
      </c>
      <c r="Z20" s="1">
        <v>0.73774499999999998</v>
      </c>
      <c r="AA20" s="1">
        <v>0.73774499999999998</v>
      </c>
      <c r="AB20" s="1">
        <v>0.83774499999999996</v>
      </c>
      <c r="AC20" s="1">
        <v>0.73774499999999998</v>
      </c>
      <c r="AD20" s="1">
        <v>0.73774499999999998</v>
      </c>
      <c r="AE20" s="1">
        <v>0.73774499999999998</v>
      </c>
      <c r="AF20" s="1">
        <v>0.73774499999999998</v>
      </c>
      <c r="AG20" s="1">
        <v>0.73774499999999998</v>
      </c>
      <c r="AH20" s="1">
        <v>0.29509299999999999</v>
      </c>
      <c r="AI20" s="1">
        <v>0.73774499999999998</v>
      </c>
      <c r="AJ20" s="1">
        <v>0.73774499999999998</v>
      </c>
      <c r="AK20" s="1">
        <v>0.73774499999999998</v>
      </c>
      <c r="AL20" s="1">
        <v>0.5</v>
      </c>
      <c r="AM20" s="1">
        <v>0.73774499999999998</v>
      </c>
      <c r="AN20" s="1">
        <v>0.73774499999999998</v>
      </c>
      <c r="AO20" s="1">
        <v>0.73774499999999998</v>
      </c>
      <c r="AP20" s="1">
        <v>0.73774499999999998</v>
      </c>
      <c r="AQ20" s="1">
        <v>0.394731</v>
      </c>
      <c r="AR20" s="1">
        <v>0.73774499999999998</v>
      </c>
      <c r="AS20" s="1">
        <v>0.73774499999999998</v>
      </c>
      <c r="AT20" s="1">
        <v>0.73774499999999998</v>
      </c>
      <c r="AU20" s="1">
        <v>0.73774499999999998</v>
      </c>
      <c r="AV20" s="1">
        <v>0.83774499999999996</v>
      </c>
      <c r="AW20" s="1">
        <v>0.73774499999999998</v>
      </c>
      <c r="AX20" s="1">
        <v>0.73774499999999998</v>
      </c>
      <c r="AY20" s="1">
        <v>0.74774499999999999</v>
      </c>
      <c r="AZ20" s="1">
        <v>0.73774499999999998</v>
      </c>
      <c r="BA20" s="1">
        <v>0.27870499999999998</v>
      </c>
      <c r="BB20" s="1">
        <v>0.27870499999999998</v>
      </c>
      <c r="BC20" s="1">
        <v>0.27870499999999998</v>
      </c>
      <c r="BD20" s="1">
        <v>0.73774499999999998</v>
      </c>
      <c r="BE20" s="1">
        <v>0.83774499999999996</v>
      </c>
      <c r="BF20" s="1">
        <v>0.73774499999999998</v>
      </c>
    </row>
    <row r="21" spans="1:58" x14ac:dyDescent="0.25">
      <c r="A21" s="10" t="s">
        <v>41</v>
      </c>
      <c r="B21" s="1" t="s">
        <v>96</v>
      </c>
      <c r="C21" s="9" t="s">
        <v>97</v>
      </c>
      <c r="D21" s="1">
        <v>1.4121E-2</v>
      </c>
      <c r="E21" s="1" t="str" cm="1">
        <f t="array" ref="E21">_xlfn.IFS(Table1[[#This Row],[original]]&gt;0,"Uptake",Table1[[#This Row],[original]]=0,"No Flux",Table1[[#This Row],[original]]&lt;0,"Secretion")</f>
        <v>Uptake</v>
      </c>
      <c r="F21" s="1">
        <v>1.4121E-2</v>
      </c>
      <c r="G21" s="1">
        <v>1.1257E-2</v>
      </c>
      <c r="H21" s="1">
        <v>1.4121E-2</v>
      </c>
      <c r="I21" s="1">
        <v>1.4121E-2</v>
      </c>
      <c r="J21" s="1">
        <v>1.4121E-2</v>
      </c>
      <c r="K21" s="1">
        <v>1.4121E-2</v>
      </c>
      <c r="L21" s="1">
        <v>1.4121E-2</v>
      </c>
      <c r="M21" s="1">
        <v>1.4121E-2</v>
      </c>
      <c r="N21" s="1">
        <v>1.4121E-2</v>
      </c>
      <c r="O21" s="1">
        <v>1.4121E-2</v>
      </c>
      <c r="P21" s="1">
        <v>1.4121E-2</v>
      </c>
      <c r="Q21" s="1">
        <v>1.4121E-2</v>
      </c>
      <c r="R21" s="1">
        <v>1.4121E-2</v>
      </c>
      <c r="S21" s="1">
        <v>1.4121E-2</v>
      </c>
      <c r="T21" s="1">
        <v>1.4121E-2</v>
      </c>
      <c r="U21" s="1">
        <v>0.01</v>
      </c>
      <c r="V21" s="1">
        <v>1.0214000000000001E-2</v>
      </c>
      <c r="W21" s="1">
        <v>1.4121E-2</v>
      </c>
      <c r="X21" s="1">
        <v>1.4121E-2</v>
      </c>
      <c r="Y21" s="1">
        <v>1.4121E-2</v>
      </c>
      <c r="Z21" s="1">
        <v>1.4121E-2</v>
      </c>
      <c r="AA21" s="1">
        <v>1.4121E-2</v>
      </c>
      <c r="AB21" s="1">
        <v>1.4121E-2</v>
      </c>
      <c r="AC21" s="1">
        <v>1.4121E-2</v>
      </c>
      <c r="AD21" s="1">
        <v>1.4121E-2</v>
      </c>
      <c r="AE21" s="1">
        <v>1.4121E-2</v>
      </c>
      <c r="AF21" s="1">
        <v>1.4121E-2</v>
      </c>
      <c r="AG21" s="1">
        <v>1.4121E-2</v>
      </c>
      <c r="AH21" s="1">
        <v>7.476E-3</v>
      </c>
      <c r="AI21" s="1">
        <v>1.4121E-2</v>
      </c>
      <c r="AJ21" s="1">
        <v>1.4121E-2</v>
      </c>
      <c r="AK21" s="1">
        <v>1.4121E-2</v>
      </c>
      <c r="AL21" s="1">
        <v>1.3127E-2</v>
      </c>
      <c r="AM21" s="1">
        <v>1.4121E-2</v>
      </c>
      <c r="AN21" s="1">
        <v>1.4121E-2</v>
      </c>
      <c r="AO21" s="1">
        <v>1.4121E-2</v>
      </c>
      <c r="AP21" s="1">
        <v>1.4121E-2</v>
      </c>
      <c r="AQ21" s="1">
        <v>0.01</v>
      </c>
      <c r="AR21" s="1">
        <v>1.4121E-2</v>
      </c>
      <c r="AS21" s="1">
        <v>1.4121E-2</v>
      </c>
      <c r="AT21" s="1">
        <v>1.4121E-2</v>
      </c>
      <c r="AU21" s="1">
        <v>1.4121E-2</v>
      </c>
      <c r="AV21" s="1">
        <v>1.4121E-2</v>
      </c>
      <c r="AW21" s="1">
        <v>1.4121E-2</v>
      </c>
      <c r="AX21" s="1">
        <v>1.4121E-2</v>
      </c>
      <c r="AY21" s="1">
        <v>1.4121E-2</v>
      </c>
      <c r="AZ21" s="1">
        <v>1.4121E-2</v>
      </c>
      <c r="BA21" s="1">
        <v>7.0609999999999996E-3</v>
      </c>
      <c r="BB21" s="1">
        <v>7.0609999999999996E-3</v>
      </c>
      <c r="BC21" s="1">
        <v>7.0609999999999996E-3</v>
      </c>
      <c r="BD21" s="1">
        <v>1.4121E-2</v>
      </c>
      <c r="BE21" s="1">
        <v>1.4121E-2</v>
      </c>
      <c r="BF21" s="1">
        <v>1.4121E-2</v>
      </c>
    </row>
    <row r="22" spans="1:58" x14ac:dyDescent="0.25">
      <c r="A22" s="1" t="s">
        <v>29</v>
      </c>
      <c r="B22" s="1" t="s">
        <v>98</v>
      </c>
      <c r="C22" s="1" t="s">
        <v>99</v>
      </c>
      <c r="D22" s="1">
        <v>0.29497800000000002</v>
      </c>
      <c r="E22" s="1" t="str" cm="1">
        <f t="array" ref="E22">_xlfn.IFS(Table1[[#This Row],[original]]&gt;0,"Uptake",Table1[[#This Row],[original]]=0,"No Flux",Table1[[#This Row],[original]]&lt;0,"Secretion")</f>
        <v>Uptake</v>
      </c>
      <c r="F22" s="1">
        <v>0.29497800000000002</v>
      </c>
      <c r="G22" s="1">
        <v>0.23514299999999999</v>
      </c>
      <c r="H22" s="1">
        <v>0.29497800000000002</v>
      </c>
      <c r="I22" s="1">
        <v>0.29497800000000002</v>
      </c>
      <c r="J22" s="1">
        <v>0.29497800000000002</v>
      </c>
      <c r="K22" s="1">
        <v>0.29497800000000002</v>
      </c>
      <c r="L22" s="1">
        <v>0.29497800000000002</v>
      </c>
      <c r="M22" s="1">
        <v>0.29497800000000002</v>
      </c>
      <c r="N22" s="1">
        <v>0.29497800000000002</v>
      </c>
      <c r="O22" s="1">
        <v>0.29497800000000002</v>
      </c>
      <c r="P22" s="1">
        <v>0.29497800000000002</v>
      </c>
      <c r="Q22" s="1">
        <v>0.29497800000000002</v>
      </c>
      <c r="R22" s="1">
        <v>0.29497800000000002</v>
      </c>
      <c r="S22" s="1">
        <v>0.29497800000000002</v>
      </c>
      <c r="T22" s="1">
        <v>0.29497800000000002</v>
      </c>
      <c r="U22" s="1">
        <v>0.20888899999999999</v>
      </c>
      <c r="V22" s="1">
        <v>0.21335200000000001</v>
      </c>
      <c r="W22" s="1">
        <v>0.29497800000000002</v>
      </c>
      <c r="X22" s="1">
        <v>0.29497800000000002</v>
      </c>
      <c r="Y22" s="1">
        <v>0.29497800000000002</v>
      </c>
      <c r="Z22" s="1">
        <v>0.29497800000000002</v>
      </c>
      <c r="AA22" s="1">
        <v>0.29497800000000002</v>
      </c>
      <c r="AB22" s="1">
        <v>0.29497800000000002</v>
      </c>
      <c r="AC22" s="1">
        <v>0.29497800000000002</v>
      </c>
      <c r="AD22" s="1">
        <v>0.29497800000000002</v>
      </c>
      <c r="AE22" s="1">
        <v>0.29497800000000002</v>
      </c>
      <c r="AF22" s="1">
        <v>0.29497800000000002</v>
      </c>
      <c r="AG22" s="1">
        <v>0.29497800000000002</v>
      </c>
      <c r="AH22" s="1">
        <v>0.15616099999999999</v>
      </c>
      <c r="AI22" s="1">
        <v>0.29497800000000002</v>
      </c>
      <c r="AJ22" s="1">
        <v>0.29497800000000002</v>
      </c>
      <c r="AK22" s="1">
        <v>0.29497800000000002</v>
      </c>
      <c r="AL22" s="1">
        <v>0.2742</v>
      </c>
      <c r="AM22" s="1">
        <v>0.29497800000000002</v>
      </c>
      <c r="AN22" s="1">
        <v>0.29497800000000002</v>
      </c>
      <c r="AO22" s="1">
        <v>0.29497800000000002</v>
      </c>
      <c r="AP22" s="1">
        <v>0.29497800000000002</v>
      </c>
      <c r="AQ22" s="1">
        <v>0.20888899999999999</v>
      </c>
      <c r="AR22" s="1">
        <v>0.29497800000000002</v>
      </c>
      <c r="AS22" s="1">
        <v>0.29497800000000002</v>
      </c>
      <c r="AT22" s="1">
        <v>0.29497800000000002</v>
      </c>
      <c r="AU22" s="1">
        <v>0.29497800000000002</v>
      </c>
      <c r="AV22" s="1">
        <v>0.29497800000000002</v>
      </c>
      <c r="AW22" s="1">
        <v>0.29497800000000002</v>
      </c>
      <c r="AX22" s="1">
        <v>0.29497800000000002</v>
      </c>
      <c r="AY22" s="1">
        <v>0.29497800000000002</v>
      </c>
      <c r="AZ22" s="1">
        <v>0.29497800000000002</v>
      </c>
      <c r="BA22" s="1">
        <v>0.14748900000000001</v>
      </c>
      <c r="BB22" s="1">
        <v>0.14748900000000001</v>
      </c>
      <c r="BC22" s="1">
        <v>0.14748900000000001</v>
      </c>
      <c r="BD22" s="1">
        <v>0.29497800000000002</v>
      </c>
      <c r="BE22" s="1">
        <v>0.29497800000000002</v>
      </c>
      <c r="BF22" s="1">
        <v>0.29497800000000002</v>
      </c>
    </row>
    <row r="23" spans="1:58" x14ac:dyDescent="0.25">
      <c r="A23" s="1" t="s">
        <v>40</v>
      </c>
      <c r="B23" s="1" t="s">
        <v>100</v>
      </c>
      <c r="C23" s="1" t="s">
        <v>101</v>
      </c>
      <c r="D23" s="1">
        <v>1.4121E-2</v>
      </c>
      <c r="E23" s="1" t="str" cm="1">
        <f t="array" ref="E23">_xlfn.IFS(Table1[[#This Row],[original]]&gt;0,"Uptake",Table1[[#This Row],[original]]=0,"No Flux",Table1[[#This Row],[original]]&lt;0,"Secretion")</f>
        <v>Uptake</v>
      </c>
      <c r="F23" s="1">
        <v>1.4121E-2</v>
      </c>
      <c r="G23" s="1">
        <v>1.1257E-2</v>
      </c>
      <c r="H23" s="1">
        <v>1.4121E-2</v>
      </c>
      <c r="I23" s="1">
        <v>1.4121E-2</v>
      </c>
      <c r="J23" s="1">
        <v>1.4121E-2</v>
      </c>
      <c r="K23" s="1">
        <v>1.4121E-2</v>
      </c>
      <c r="L23" s="1">
        <v>1.4121E-2</v>
      </c>
      <c r="M23" s="1">
        <v>1.4121E-2</v>
      </c>
      <c r="N23" s="1">
        <v>1.4121E-2</v>
      </c>
      <c r="O23" s="1">
        <v>1.4121E-2</v>
      </c>
      <c r="P23" s="1">
        <v>1.4121E-2</v>
      </c>
      <c r="Q23" s="1">
        <v>1.4121E-2</v>
      </c>
      <c r="R23" s="1">
        <v>1.4121E-2</v>
      </c>
      <c r="S23" s="1">
        <v>1.4121E-2</v>
      </c>
      <c r="T23" s="1">
        <v>1.4121E-2</v>
      </c>
      <c r="U23" s="1">
        <v>0.01</v>
      </c>
      <c r="V23" s="1">
        <v>1.0214000000000001E-2</v>
      </c>
      <c r="W23" s="1">
        <v>1.4121E-2</v>
      </c>
      <c r="X23" s="1">
        <v>1.4121E-2</v>
      </c>
      <c r="Y23" s="1">
        <v>1.4121E-2</v>
      </c>
      <c r="Z23" s="1">
        <v>1.4121E-2</v>
      </c>
      <c r="AA23" s="1">
        <v>1.4121E-2</v>
      </c>
      <c r="AB23" s="1">
        <v>1.4121E-2</v>
      </c>
      <c r="AC23" s="1">
        <v>1.4121E-2</v>
      </c>
      <c r="AD23" s="1">
        <v>1.4121E-2</v>
      </c>
      <c r="AE23" s="1">
        <v>1.4121E-2</v>
      </c>
      <c r="AF23" s="1">
        <v>1.4121E-2</v>
      </c>
      <c r="AG23" s="1">
        <v>1.4121E-2</v>
      </c>
      <c r="AH23" s="1">
        <v>7.476E-3</v>
      </c>
      <c r="AI23" s="1">
        <v>1.4121E-2</v>
      </c>
      <c r="AJ23" s="1">
        <v>1.4121E-2</v>
      </c>
      <c r="AK23" s="1">
        <v>1.4121E-2</v>
      </c>
      <c r="AL23" s="1">
        <v>1.3127E-2</v>
      </c>
      <c r="AM23" s="1">
        <v>1.4121E-2</v>
      </c>
      <c r="AN23" s="1">
        <v>1.4121E-2</v>
      </c>
      <c r="AO23" s="1">
        <v>1.4121E-2</v>
      </c>
      <c r="AP23" s="1">
        <v>1.4121E-2</v>
      </c>
      <c r="AQ23" s="1">
        <v>0.01</v>
      </c>
      <c r="AR23" s="1">
        <v>1.4121E-2</v>
      </c>
      <c r="AS23" s="1">
        <v>1.4121E-2</v>
      </c>
      <c r="AT23" s="1">
        <v>1.4121E-2</v>
      </c>
      <c r="AU23" s="1">
        <v>1.4121E-2</v>
      </c>
      <c r="AV23" s="1">
        <v>1.4121E-2</v>
      </c>
      <c r="AW23" s="1">
        <v>1.4121E-2</v>
      </c>
      <c r="AX23" s="1">
        <v>1.4121E-2</v>
      </c>
      <c r="AY23" s="1">
        <v>1.4121E-2</v>
      </c>
      <c r="AZ23" s="1">
        <v>1.4121E-2</v>
      </c>
      <c r="BA23" s="1">
        <v>7.0609999999999996E-3</v>
      </c>
      <c r="BB23" s="1">
        <v>7.0609999999999996E-3</v>
      </c>
      <c r="BC23" s="1">
        <v>7.0609999999999996E-3</v>
      </c>
      <c r="BD23" s="1">
        <v>1.4121E-2</v>
      </c>
      <c r="BE23" s="1">
        <v>1.4121E-2</v>
      </c>
      <c r="BF23" s="1">
        <v>1.4121E-2</v>
      </c>
    </row>
    <row r="24" spans="1:58" x14ac:dyDescent="0.25">
      <c r="A24" s="1" t="s">
        <v>45</v>
      </c>
      <c r="B24" s="1" t="s">
        <v>102</v>
      </c>
      <c r="C24" s="1" t="s">
        <v>103</v>
      </c>
      <c r="D24" s="1">
        <v>0.12242599999999999</v>
      </c>
      <c r="E24" s="1" t="str" cm="1">
        <f t="array" ref="E24">_xlfn.IFS(Table1[[#This Row],[original]]&gt;0,"Uptake",Table1[[#This Row],[original]]=0,"No Flux",Table1[[#This Row],[original]]&lt;0,"Secretion")</f>
        <v>Uptake</v>
      </c>
      <c r="F24" s="1">
        <v>0.12242599999999999</v>
      </c>
      <c r="G24" s="1">
        <v>9.7592999999999999E-2</v>
      </c>
      <c r="H24" s="1">
        <v>0.12242599999999999</v>
      </c>
      <c r="I24" s="1">
        <v>0.12242599999999999</v>
      </c>
      <c r="J24" s="1">
        <v>0.12242599999999999</v>
      </c>
      <c r="K24" s="1">
        <v>0.12242599999999999</v>
      </c>
      <c r="L24" s="1">
        <v>0.12242599999999999</v>
      </c>
      <c r="M24" s="1">
        <v>0.12242599999999999</v>
      </c>
      <c r="N24" s="1">
        <v>0.12242599999999999</v>
      </c>
      <c r="O24" s="1">
        <v>0.12242599999999999</v>
      </c>
      <c r="P24" s="1">
        <v>0.12242599999999999</v>
      </c>
      <c r="Q24" s="1">
        <v>0.12242599999999999</v>
      </c>
      <c r="R24" s="1">
        <v>0.12242599999999999</v>
      </c>
      <c r="S24" s="1">
        <v>0.12242599999999999</v>
      </c>
      <c r="T24" s="1">
        <v>0.12242599999999999</v>
      </c>
      <c r="U24" s="1">
        <v>8.6695999999999995E-2</v>
      </c>
      <c r="V24" s="1">
        <v>8.8549000000000003E-2</v>
      </c>
      <c r="W24" s="1">
        <v>0.12242599999999999</v>
      </c>
      <c r="X24" s="1">
        <v>0.12242599999999999</v>
      </c>
      <c r="Y24" s="1">
        <v>0.12242599999999999</v>
      </c>
      <c r="Z24" s="1">
        <v>0.12242599999999999</v>
      </c>
      <c r="AA24" s="1">
        <v>0.12242599999999999</v>
      </c>
      <c r="AB24" s="1">
        <v>0.12242599999999999</v>
      </c>
      <c r="AC24" s="1">
        <v>0.12242599999999999</v>
      </c>
      <c r="AD24" s="1">
        <v>0.12242599999999999</v>
      </c>
      <c r="AE24" s="1">
        <v>0.12242599999999999</v>
      </c>
      <c r="AF24" s="1">
        <v>0.12242599999999999</v>
      </c>
      <c r="AG24" s="1">
        <v>0.12242599999999999</v>
      </c>
      <c r="AH24" s="1">
        <v>6.4811999999999995E-2</v>
      </c>
      <c r="AI24" s="1">
        <v>0.12242599999999999</v>
      </c>
      <c r="AJ24" s="1">
        <v>0.12242599999999999</v>
      </c>
      <c r="AK24" s="1">
        <v>0.12242599999999999</v>
      </c>
      <c r="AL24" s="1">
        <v>0.113803</v>
      </c>
      <c r="AM24" s="1">
        <v>0.12242599999999999</v>
      </c>
      <c r="AN24" s="1">
        <v>0.12242599999999999</v>
      </c>
      <c r="AO24" s="1">
        <v>0.12242599999999999</v>
      </c>
      <c r="AP24" s="1">
        <v>0.12242599999999999</v>
      </c>
      <c r="AQ24" s="1">
        <v>8.6695999999999995E-2</v>
      </c>
      <c r="AR24" s="1">
        <v>0.12242599999999999</v>
      </c>
      <c r="AS24" s="1">
        <v>0.12242599999999999</v>
      </c>
      <c r="AT24" s="1">
        <v>0.12242599999999999</v>
      </c>
      <c r="AU24" s="1">
        <v>0.12242599999999999</v>
      </c>
      <c r="AV24" s="1">
        <v>0.12242599999999999</v>
      </c>
      <c r="AW24" s="1">
        <v>0.12242599999999999</v>
      </c>
      <c r="AX24" s="1">
        <v>0.12242599999999999</v>
      </c>
      <c r="AY24" s="1">
        <v>0.12242599999999999</v>
      </c>
      <c r="AZ24" s="1">
        <v>0.12242599999999999</v>
      </c>
      <c r="BA24" s="1">
        <v>6.1212999999999997E-2</v>
      </c>
      <c r="BB24" s="1">
        <v>6.1212999999999997E-2</v>
      </c>
      <c r="BC24" s="1">
        <v>6.1212999999999997E-2</v>
      </c>
      <c r="BD24" s="1">
        <v>0.12242599999999999</v>
      </c>
      <c r="BE24" s="1">
        <v>0.12242599999999999</v>
      </c>
      <c r="BF24" s="1">
        <v>0.12242599999999999</v>
      </c>
    </row>
    <row r="25" spans="1:58" x14ac:dyDescent="0.25">
      <c r="A25" s="1" t="s">
        <v>35</v>
      </c>
      <c r="B25" s="1" t="s">
        <v>104</v>
      </c>
      <c r="C25" s="1" t="s">
        <v>105</v>
      </c>
      <c r="D25" s="1">
        <v>0.395814</v>
      </c>
      <c r="E25" s="1" t="str" cm="1">
        <f t="array" ref="E25">_xlfn.IFS(Table1[[#This Row],[original]]&gt;0,"Uptake",Table1[[#This Row],[original]]=0,"No Flux",Table1[[#This Row],[original]]&lt;0,"Secretion")</f>
        <v>Uptake</v>
      </c>
      <c r="F25" s="1">
        <v>0.395814</v>
      </c>
      <c r="G25" s="1">
        <v>0.315525</v>
      </c>
      <c r="H25" s="1">
        <v>0.395814</v>
      </c>
      <c r="I25" s="1">
        <v>0.395814</v>
      </c>
      <c r="J25" s="1">
        <v>0.395814</v>
      </c>
      <c r="K25" s="1">
        <v>0.395814</v>
      </c>
      <c r="L25" s="1">
        <v>0.395814</v>
      </c>
      <c r="M25" s="1">
        <v>0.395814</v>
      </c>
      <c r="N25" s="1">
        <v>0.395814</v>
      </c>
      <c r="O25" s="1">
        <v>0.395814</v>
      </c>
      <c r="P25" s="1">
        <v>0.395814</v>
      </c>
      <c r="Q25" s="1">
        <v>0.395814</v>
      </c>
      <c r="R25" s="1">
        <v>0.395814</v>
      </c>
      <c r="S25" s="1">
        <v>0.395814</v>
      </c>
      <c r="T25" s="1">
        <v>0.395814</v>
      </c>
      <c r="U25" s="1">
        <v>0.28029700000000002</v>
      </c>
      <c r="V25" s="1">
        <v>0.28628500000000001</v>
      </c>
      <c r="W25" s="1">
        <v>0.395814</v>
      </c>
      <c r="X25" s="1">
        <v>0.395814</v>
      </c>
      <c r="Y25" s="1">
        <v>0.395814</v>
      </c>
      <c r="Z25" s="1">
        <v>0.395814</v>
      </c>
      <c r="AA25" s="1">
        <v>0.395814</v>
      </c>
      <c r="AB25" s="1">
        <v>0.395814</v>
      </c>
      <c r="AC25" s="1">
        <v>0.395814</v>
      </c>
      <c r="AD25" s="1">
        <v>0.395814</v>
      </c>
      <c r="AE25" s="1">
        <v>0.395814</v>
      </c>
      <c r="AF25" s="1">
        <v>0.395814</v>
      </c>
      <c r="AG25" s="1">
        <v>0.395814</v>
      </c>
      <c r="AH25" s="1">
        <v>0.20954400000000001</v>
      </c>
      <c r="AI25" s="1">
        <v>0.395814</v>
      </c>
      <c r="AJ25" s="1">
        <v>0.395814</v>
      </c>
      <c r="AK25" s="1">
        <v>0.395814</v>
      </c>
      <c r="AL25" s="1">
        <v>0.36793300000000001</v>
      </c>
      <c r="AM25" s="1">
        <v>0.395814</v>
      </c>
      <c r="AN25" s="1">
        <v>0.395814</v>
      </c>
      <c r="AO25" s="1">
        <v>0.395814</v>
      </c>
      <c r="AP25" s="1">
        <v>0.395814</v>
      </c>
      <c r="AQ25" s="1">
        <v>0.28029700000000002</v>
      </c>
      <c r="AR25" s="1">
        <v>0.395814</v>
      </c>
      <c r="AS25" s="1">
        <v>0.395814</v>
      </c>
      <c r="AT25" s="1">
        <v>0.395814</v>
      </c>
      <c r="AU25" s="1">
        <v>0.395814</v>
      </c>
      <c r="AV25" s="1">
        <v>0.395814</v>
      </c>
      <c r="AW25" s="1">
        <v>0.395814</v>
      </c>
      <c r="AX25" s="1">
        <v>0.395814</v>
      </c>
      <c r="AY25" s="1">
        <v>0.395814</v>
      </c>
      <c r="AZ25" s="1">
        <v>0.395814</v>
      </c>
      <c r="BA25" s="1">
        <v>0.197907</v>
      </c>
      <c r="BB25" s="1">
        <v>0.197907</v>
      </c>
      <c r="BC25" s="1">
        <v>0.197907</v>
      </c>
      <c r="BD25" s="1">
        <v>0.395814</v>
      </c>
      <c r="BE25" s="1">
        <v>0.395814</v>
      </c>
      <c r="BF25" s="1">
        <v>0.395814</v>
      </c>
    </row>
    <row r="26" spans="1:58" x14ac:dyDescent="0.25">
      <c r="A26" s="1" t="s">
        <v>34</v>
      </c>
      <c r="B26" s="1" t="s">
        <v>106</v>
      </c>
      <c r="C26" s="1" t="s">
        <v>107</v>
      </c>
      <c r="D26" s="1">
        <v>0.24945500000000001</v>
      </c>
      <c r="E26" s="1" t="str" cm="1">
        <f t="array" ref="E26">_xlfn.IFS(Table1[[#This Row],[original]]&gt;0,"Uptake",Table1[[#This Row],[original]]=0,"No Flux",Table1[[#This Row],[original]]&lt;0,"Secretion")</f>
        <v>Uptake</v>
      </c>
      <c r="F26" s="1">
        <v>0.24945500000000001</v>
      </c>
      <c r="G26" s="1">
        <v>0.198854</v>
      </c>
      <c r="H26" s="1">
        <v>0.24945500000000001</v>
      </c>
      <c r="I26" s="1">
        <v>0.24945500000000001</v>
      </c>
      <c r="J26" s="1">
        <v>0.24945500000000001</v>
      </c>
      <c r="K26" s="1">
        <v>0.24945500000000001</v>
      </c>
      <c r="L26" s="1">
        <v>0.24945500000000001</v>
      </c>
      <c r="M26" s="1">
        <v>0.24945500000000001</v>
      </c>
      <c r="N26" s="1">
        <v>0.24945500000000001</v>
      </c>
      <c r="O26" s="1">
        <v>0.24945500000000001</v>
      </c>
      <c r="P26" s="1">
        <v>0.24945500000000001</v>
      </c>
      <c r="Q26" s="1">
        <v>0.24945500000000001</v>
      </c>
      <c r="R26" s="1">
        <v>0.24945500000000001</v>
      </c>
      <c r="S26" s="1">
        <v>0.24945500000000001</v>
      </c>
      <c r="T26" s="1">
        <v>0.24945500000000001</v>
      </c>
      <c r="U26" s="1">
        <v>0.176652</v>
      </c>
      <c r="V26" s="1">
        <v>0.180426</v>
      </c>
      <c r="W26" s="1">
        <v>0.24945500000000001</v>
      </c>
      <c r="X26" s="1">
        <v>0.25445499999999999</v>
      </c>
      <c r="Y26" s="1">
        <v>0.24945500000000001</v>
      </c>
      <c r="Z26" s="1">
        <v>0.24945500000000001</v>
      </c>
      <c r="AA26" s="1">
        <v>0.24945500000000001</v>
      </c>
      <c r="AB26" s="1">
        <v>0.24945500000000001</v>
      </c>
      <c r="AC26" s="1">
        <v>0.24945500000000001</v>
      </c>
      <c r="AD26" s="1">
        <v>0.24945500000000001</v>
      </c>
      <c r="AE26" s="1">
        <v>0.24945500000000001</v>
      </c>
      <c r="AF26" s="1">
        <v>0.24945500000000001</v>
      </c>
      <c r="AG26" s="1">
        <v>0.24945500000000001</v>
      </c>
      <c r="AH26" s="1">
        <v>0.13206100000000001</v>
      </c>
      <c r="AI26" s="1">
        <v>0.24945500000000001</v>
      </c>
      <c r="AJ26" s="1">
        <v>0.24945500000000001</v>
      </c>
      <c r="AK26" s="1">
        <v>0.24945500000000001</v>
      </c>
      <c r="AL26" s="1">
        <v>0.23188400000000001</v>
      </c>
      <c r="AM26" s="1">
        <v>0.24945500000000001</v>
      </c>
      <c r="AN26" s="1">
        <v>0.24945500000000001</v>
      </c>
      <c r="AO26" s="1">
        <v>0.24945500000000001</v>
      </c>
      <c r="AP26" s="1">
        <v>0.24945500000000001</v>
      </c>
      <c r="AQ26" s="1">
        <v>0.176652</v>
      </c>
      <c r="AR26" s="1">
        <v>0.24945500000000001</v>
      </c>
      <c r="AS26" s="1">
        <v>0.24945500000000001</v>
      </c>
      <c r="AT26" s="1">
        <v>0.24945500000000001</v>
      </c>
      <c r="AU26" s="1">
        <v>0.24945500000000001</v>
      </c>
      <c r="AV26" s="1">
        <v>0.24945500000000001</v>
      </c>
      <c r="AW26" s="1">
        <v>0.24945500000000001</v>
      </c>
      <c r="AX26" s="1">
        <v>0.24945500000000001</v>
      </c>
      <c r="AY26" s="1">
        <v>0.24945500000000001</v>
      </c>
      <c r="AZ26" s="1">
        <v>0.24945500000000001</v>
      </c>
      <c r="BA26" s="1">
        <v>0.124727</v>
      </c>
      <c r="BB26" s="1">
        <v>0.124727</v>
      </c>
      <c r="BC26" s="1">
        <v>0.124727</v>
      </c>
      <c r="BD26" s="1">
        <v>0.24945500000000001</v>
      </c>
      <c r="BE26" s="1">
        <v>0.24945500000000001</v>
      </c>
      <c r="BF26" s="1">
        <v>0.24945500000000001</v>
      </c>
    </row>
    <row r="27" spans="1:58" x14ac:dyDescent="0.25">
      <c r="A27" s="1" t="s">
        <v>108</v>
      </c>
      <c r="B27" s="1" t="s">
        <v>109</v>
      </c>
      <c r="C27" s="1" t="s">
        <v>110</v>
      </c>
      <c r="D27" s="1">
        <v>-0.02</v>
      </c>
      <c r="E27" s="1" t="str" cm="1">
        <f t="array" ref="E27">_xlfn.IFS(Table1[[#This Row],[original]]&gt;0,"Uptake",Table1[[#This Row],[original]]=0,"No Flux",Table1[[#This Row],[original]]&lt;0,"Secretion")</f>
        <v>Secretion</v>
      </c>
      <c r="F27" s="1">
        <v>-0.02</v>
      </c>
      <c r="G27" s="1">
        <v>-1.5942999999999999E-2</v>
      </c>
      <c r="H27" s="1">
        <v>-0.02</v>
      </c>
      <c r="I27" s="1">
        <v>-0.02</v>
      </c>
      <c r="J27" s="1">
        <v>-0.02</v>
      </c>
      <c r="K27" s="1">
        <v>-0.02</v>
      </c>
      <c r="L27" s="1">
        <v>-0.02</v>
      </c>
      <c r="M27" s="1">
        <v>-0.02</v>
      </c>
      <c r="N27" s="1">
        <v>0</v>
      </c>
      <c r="O27" s="1">
        <v>-0.02</v>
      </c>
      <c r="P27" s="1">
        <v>-0.02</v>
      </c>
      <c r="Q27" s="1">
        <v>-0.02</v>
      </c>
      <c r="R27" s="1">
        <v>0</v>
      </c>
      <c r="S27" s="1">
        <v>-0.02</v>
      </c>
      <c r="T27" s="1">
        <v>-0.02</v>
      </c>
      <c r="U27" s="1">
        <v>-1.4163E-2</v>
      </c>
      <c r="V27" s="1">
        <v>-1.4466E-2</v>
      </c>
      <c r="W27" s="1">
        <v>-0.02</v>
      </c>
      <c r="X27" s="1">
        <v>-0.02</v>
      </c>
      <c r="Y27" s="1">
        <v>-0.02</v>
      </c>
      <c r="Z27" s="1">
        <v>-0.02</v>
      </c>
      <c r="AA27" s="1">
        <v>-0.02</v>
      </c>
      <c r="AB27" s="1">
        <v>-0.02</v>
      </c>
      <c r="AC27" s="1">
        <v>-0.02</v>
      </c>
      <c r="AD27" s="1">
        <v>0</v>
      </c>
      <c r="AE27" s="1">
        <v>-0.02</v>
      </c>
      <c r="AF27" s="1">
        <v>-0.02</v>
      </c>
      <c r="AG27" s="1">
        <v>-0.02</v>
      </c>
      <c r="AH27" s="1">
        <v>-1.0588E-2</v>
      </c>
      <c r="AI27" s="1">
        <v>-0.02</v>
      </c>
      <c r="AJ27" s="1">
        <v>-0.02</v>
      </c>
      <c r="AK27" s="1">
        <v>-0.02</v>
      </c>
      <c r="AL27" s="1">
        <v>-1.8591E-2</v>
      </c>
      <c r="AM27" s="1">
        <v>-0.02</v>
      </c>
      <c r="AN27" s="1">
        <v>-0.02</v>
      </c>
      <c r="AO27" s="1">
        <v>-0.02</v>
      </c>
      <c r="AP27" s="1">
        <v>-0.02</v>
      </c>
      <c r="AQ27" s="1">
        <v>-1.4163E-2</v>
      </c>
      <c r="AR27" s="1">
        <v>-0.02</v>
      </c>
      <c r="AS27" s="1">
        <v>-0.02</v>
      </c>
      <c r="AT27" s="1">
        <v>-0.02</v>
      </c>
      <c r="AU27" s="1">
        <v>-0.02</v>
      </c>
      <c r="AV27" s="1">
        <v>-0.02</v>
      </c>
      <c r="AW27" s="1">
        <v>-0.02</v>
      </c>
      <c r="AX27" s="1">
        <v>-0.02</v>
      </c>
      <c r="AY27" s="1">
        <v>-0.02</v>
      </c>
      <c r="AZ27" s="1">
        <v>-0.02</v>
      </c>
      <c r="BA27" s="1">
        <v>-0.01</v>
      </c>
      <c r="BB27" s="1">
        <v>-0.01</v>
      </c>
      <c r="BC27" s="1">
        <v>-0.01</v>
      </c>
      <c r="BD27" s="1">
        <v>-0.02</v>
      </c>
      <c r="BE27" s="1">
        <v>-0.02</v>
      </c>
      <c r="BF27" s="1">
        <v>-0.02</v>
      </c>
    </row>
    <row r="28" spans="1:58" x14ac:dyDescent="0.25">
      <c r="A28" s="1" t="s">
        <v>31</v>
      </c>
      <c r="B28" s="1" t="s">
        <v>111</v>
      </c>
      <c r="C28" s="1" t="s">
        <v>112</v>
      </c>
      <c r="D28" s="1">
        <v>0.15794900000000001</v>
      </c>
      <c r="E28" s="1" t="str" cm="1">
        <f t="array" ref="E28">_xlfn.IFS(Table1[[#This Row],[original]]&gt;0,"Uptake",Table1[[#This Row],[original]]=0,"No Flux",Table1[[#This Row],[original]]&lt;0,"Secretion")</f>
        <v>Uptake</v>
      </c>
      <c r="F28" s="1">
        <v>0.15794900000000001</v>
      </c>
      <c r="G28" s="1">
        <v>0.12590999999999999</v>
      </c>
      <c r="H28" s="1">
        <v>0.15794900000000001</v>
      </c>
      <c r="I28" s="1">
        <v>0.15794900000000001</v>
      </c>
      <c r="J28" s="1">
        <v>0.15794900000000001</v>
      </c>
      <c r="K28" s="1">
        <v>0.15794900000000001</v>
      </c>
      <c r="L28" s="1">
        <v>0.15794900000000001</v>
      </c>
      <c r="M28" s="1">
        <v>0.15794900000000001</v>
      </c>
      <c r="N28" s="1">
        <v>0.15794900000000001</v>
      </c>
      <c r="O28" s="1">
        <v>0.15794900000000001</v>
      </c>
      <c r="P28" s="1">
        <v>0.15794900000000001</v>
      </c>
      <c r="Q28" s="1">
        <v>0.15794900000000001</v>
      </c>
      <c r="R28" s="1">
        <v>0.15794900000000001</v>
      </c>
      <c r="S28" s="1">
        <v>0.15794900000000001</v>
      </c>
      <c r="T28" s="1">
        <v>0.15794900000000001</v>
      </c>
      <c r="U28" s="1">
        <v>0.11185199999999999</v>
      </c>
      <c r="V28" s="1">
        <v>0.114242</v>
      </c>
      <c r="W28" s="1">
        <v>0.15794900000000001</v>
      </c>
      <c r="X28" s="1">
        <v>0.16294900000000001</v>
      </c>
      <c r="Y28" s="1">
        <v>0.15794900000000001</v>
      </c>
      <c r="Z28" s="1">
        <v>0.15794900000000001</v>
      </c>
      <c r="AA28" s="1">
        <v>0.15794900000000001</v>
      </c>
      <c r="AB28" s="1">
        <v>0.15794900000000001</v>
      </c>
      <c r="AC28" s="1">
        <v>0.15794900000000001</v>
      </c>
      <c r="AD28" s="1">
        <v>0.15794900000000001</v>
      </c>
      <c r="AE28" s="1">
        <v>0.15794900000000001</v>
      </c>
      <c r="AF28" s="1">
        <v>0.15794900000000001</v>
      </c>
      <c r="AG28" s="1">
        <v>0.15794900000000001</v>
      </c>
      <c r="AH28" s="1">
        <v>8.3617999999999998E-2</v>
      </c>
      <c r="AI28" s="1">
        <v>0.15794900000000001</v>
      </c>
      <c r="AJ28" s="1">
        <v>0.15794900000000001</v>
      </c>
      <c r="AK28" s="1">
        <v>0.15794900000000001</v>
      </c>
      <c r="AL28" s="1">
        <v>0.14682300000000001</v>
      </c>
      <c r="AM28" s="1">
        <v>0.15794900000000001</v>
      </c>
      <c r="AN28" s="1">
        <v>0.15794900000000001</v>
      </c>
      <c r="AO28" s="1">
        <v>0.15794900000000001</v>
      </c>
      <c r="AP28" s="1">
        <v>0.15794900000000001</v>
      </c>
      <c r="AQ28" s="1">
        <v>0.11185199999999999</v>
      </c>
      <c r="AR28" s="1">
        <v>0.15794900000000001</v>
      </c>
      <c r="AS28" s="1">
        <v>0.15794900000000001</v>
      </c>
      <c r="AT28" s="1">
        <v>0.15794900000000001</v>
      </c>
      <c r="AU28" s="1">
        <v>0.15794900000000001</v>
      </c>
      <c r="AV28" s="1">
        <v>0.15794900000000001</v>
      </c>
      <c r="AW28" s="1">
        <v>0.15794900000000001</v>
      </c>
      <c r="AX28" s="1">
        <v>0.15794900000000001</v>
      </c>
      <c r="AY28" s="1">
        <v>0.15794900000000001</v>
      </c>
      <c r="AZ28" s="1">
        <v>0.15794900000000001</v>
      </c>
      <c r="BA28" s="1">
        <v>7.8975000000000004E-2</v>
      </c>
      <c r="BB28" s="1">
        <v>7.8975000000000004E-2</v>
      </c>
      <c r="BC28" s="1">
        <v>7.8975000000000004E-2</v>
      </c>
      <c r="BD28" s="1">
        <v>0.15794900000000001</v>
      </c>
      <c r="BE28" s="1">
        <v>0.15794900000000001</v>
      </c>
      <c r="BF28" s="1">
        <v>0.15794900000000001</v>
      </c>
    </row>
    <row r="29" spans="1:58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 t="str" cm="1">
        <f t="array" ref="E29">_xlfn.IFS(Table1[[#This Row],[original]]&gt;0,"Uptake",Table1[[#This Row],[original]]=0,"No Flux",Table1[[#This Row],[original]]&lt;0,"Secretion")</f>
        <v>Uptake</v>
      </c>
      <c r="F29" s="1">
        <v>0.1</v>
      </c>
      <c r="G29" s="1">
        <v>0.1</v>
      </c>
      <c r="H29" s="1">
        <v>0.1</v>
      </c>
      <c r="I29" s="1">
        <v>0.1</v>
      </c>
      <c r="J29" s="1">
        <v>0.1</v>
      </c>
      <c r="K29" s="1">
        <v>0.1</v>
      </c>
      <c r="L29" s="1">
        <v>0.1</v>
      </c>
      <c r="M29" s="1">
        <v>0.1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  <c r="Y29" s="1">
        <v>0.1</v>
      </c>
      <c r="Z29" s="1">
        <v>0.1</v>
      </c>
      <c r="AA29" s="1">
        <v>0.05</v>
      </c>
      <c r="AB29" s="1">
        <v>0.1</v>
      </c>
      <c r="AC29" s="1">
        <v>0.1</v>
      </c>
      <c r="AD29" s="1">
        <v>0.1</v>
      </c>
      <c r="AE29" s="1">
        <v>0.1</v>
      </c>
      <c r="AF29" s="1">
        <v>0.1</v>
      </c>
      <c r="AG29" s="1">
        <v>0.1</v>
      </c>
      <c r="AH29" s="1">
        <v>0.1</v>
      </c>
      <c r="AI29" s="1">
        <v>0.1</v>
      </c>
      <c r="AJ29" s="1">
        <v>0.1</v>
      </c>
      <c r="AK29" s="1">
        <v>0.1</v>
      </c>
      <c r="AL29" s="1">
        <v>0.1</v>
      </c>
      <c r="AM29" s="1">
        <v>0.1</v>
      </c>
      <c r="AN29" s="1">
        <v>0.1</v>
      </c>
      <c r="AO29" s="1">
        <v>0.1</v>
      </c>
      <c r="AP29" s="1">
        <v>0.1</v>
      </c>
      <c r="AQ29" s="1">
        <v>0.1</v>
      </c>
      <c r="AR29" s="1">
        <v>0.1</v>
      </c>
      <c r="AS29" s="1">
        <v>0.1</v>
      </c>
      <c r="AT29" s="1">
        <v>0.1</v>
      </c>
      <c r="AU29" s="1">
        <v>0.1</v>
      </c>
      <c r="AV29" s="1">
        <v>0.1</v>
      </c>
      <c r="AW29" s="1">
        <v>0.1</v>
      </c>
      <c r="AX29" s="1">
        <v>0.1</v>
      </c>
      <c r="AY29" s="1">
        <v>0.1</v>
      </c>
      <c r="AZ29" s="1">
        <v>0.1</v>
      </c>
      <c r="BA29" s="1">
        <v>0.1</v>
      </c>
      <c r="BB29" s="1">
        <v>0.1</v>
      </c>
      <c r="BC29" s="1">
        <v>0.1</v>
      </c>
      <c r="BD29" s="1">
        <v>0.1</v>
      </c>
      <c r="BE29" s="1">
        <v>0.1</v>
      </c>
      <c r="BF29" s="1">
        <v>0.1</v>
      </c>
    </row>
    <row r="30" spans="1:58" x14ac:dyDescent="0.25">
      <c r="A30" s="1" t="s">
        <v>54</v>
      </c>
      <c r="B30" s="1" t="s">
        <v>115</v>
      </c>
      <c r="C30" s="1" t="s">
        <v>116</v>
      </c>
      <c r="D30" s="1">
        <v>1.4121E-2</v>
      </c>
      <c r="E30" s="1" t="str" cm="1">
        <f t="array" ref="E30">_xlfn.IFS(Table1[[#This Row],[original]]&gt;0,"Uptake",Table1[[#This Row],[original]]=0,"No Flux",Table1[[#This Row],[original]]&lt;0,"Secretion")</f>
        <v>Uptake</v>
      </c>
      <c r="F30" s="1">
        <v>1.4121E-2</v>
      </c>
      <c r="G30" s="1">
        <v>1.1257E-2</v>
      </c>
      <c r="H30" s="1">
        <v>1.4121E-2</v>
      </c>
      <c r="I30" s="1">
        <v>1.4121E-2</v>
      </c>
      <c r="J30" s="1">
        <v>1.4121E-2</v>
      </c>
      <c r="K30" s="1">
        <v>1.4121E-2</v>
      </c>
      <c r="L30" s="1">
        <v>1.4121E-2</v>
      </c>
      <c r="M30" s="1">
        <v>1.4121E-2</v>
      </c>
      <c r="N30" s="1">
        <v>1.4121E-2</v>
      </c>
      <c r="O30" s="1">
        <v>1.4121E-2</v>
      </c>
      <c r="P30" s="1">
        <v>1.4121E-2</v>
      </c>
      <c r="Q30" s="1">
        <v>1.4121E-2</v>
      </c>
      <c r="R30" s="1">
        <v>1.4121E-2</v>
      </c>
      <c r="S30" s="1">
        <v>1.4121E-2</v>
      </c>
      <c r="T30" s="1">
        <v>1.4121E-2</v>
      </c>
      <c r="U30" s="1">
        <v>0.01</v>
      </c>
      <c r="V30" s="1">
        <v>1.0214000000000001E-2</v>
      </c>
      <c r="W30" s="1">
        <v>1.4121E-2</v>
      </c>
      <c r="X30" s="1">
        <v>1.4121E-2</v>
      </c>
      <c r="Y30" s="1">
        <v>1.4121E-2</v>
      </c>
      <c r="Z30" s="1">
        <v>1.4121E-2</v>
      </c>
      <c r="AA30" s="1">
        <v>1.4121E-2</v>
      </c>
      <c r="AB30" s="1">
        <v>1.4121E-2</v>
      </c>
      <c r="AC30" s="1">
        <v>1.4121E-2</v>
      </c>
      <c r="AD30" s="1">
        <v>1.4121E-2</v>
      </c>
      <c r="AE30" s="1">
        <v>1.4121E-2</v>
      </c>
      <c r="AF30" s="1">
        <v>1.4121E-2</v>
      </c>
      <c r="AG30" s="1">
        <v>1.4121E-2</v>
      </c>
      <c r="AH30" s="1">
        <v>7.476E-3</v>
      </c>
      <c r="AI30" s="1">
        <v>1.4121E-2</v>
      </c>
      <c r="AJ30" s="1">
        <v>1.4121E-2</v>
      </c>
      <c r="AK30" s="1">
        <v>1.4121E-2</v>
      </c>
      <c r="AL30" s="1">
        <v>1.3127E-2</v>
      </c>
      <c r="AM30" s="1">
        <v>1.4121E-2</v>
      </c>
      <c r="AN30" s="1">
        <v>1.4121E-2</v>
      </c>
      <c r="AO30" s="1">
        <v>1.4121E-2</v>
      </c>
      <c r="AP30" s="1">
        <v>1.4121E-2</v>
      </c>
      <c r="AQ30" s="1">
        <v>0.01</v>
      </c>
      <c r="AR30" s="1">
        <v>1.4121E-2</v>
      </c>
      <c r="AS30" s="1">
        <v>1.4121E-2</v>
      </c>
      <c r="AT30" s="1">
        <v>1.4121E-2</v>
      </c>
      <c r="AU30" s="1">
        <v>1.4121E-2</v>
      </c>
      <c r="AV30" s="1">
        <v>1.4121E-2</v>
      </c>
      <c r="AW30" s="1">
        <v>1.4121E-2</v>
      </c>
      <c r="AX30" s="1">
        <v>1.4121E-2</v>
      </c>
      <c r="AY30" s="1">
        <v>1.4121E-2</v>
      </c>
      <c r="AZ30" s="1">
        <v>1.4121E-2</v>
      </c>
      <c r="BA30" s="1">
        <v>7.0609999999999996E-3</v>
      </c>
      <c r="BB30" s="1">
        <v>7.0609999999999996E-3</v>
      </c>
      <c r="BC30" s="1">
        <v>7.0609999999999996E-3</v>
      </c>
      <c r="BD30" s="1">
        <v>1.4121E-2</v>
      </c>
      <c r="BE30" s="1">
        <v>1.4121E-2</v>
      </c>
      <c r="BF30" s="1">
        <v>1.4121E-2</v>
      </c>
    </row>
    <row r="31" spans="1:58" x14ac:dyDescent="0.25">
      <c r="A31" s="1" t="s">
        <v>177</v>
      </c>
      <c r="B31" s="1" t="s">
        <v>178</v>
      </c>
      <c r="C31" s="1" t="s">
        <v>179</v>
      </c>
      <c r="D31" s="1">
        <v>-0.18024699999999999</v>
      </c>
      <c r="E31" s="1" t="str" cm="1">
        <f t="array" ref="E31">_xlfn.IFS(Table1[[#This Row],[original]]&gt;0,"Uptake",Table1[[#This Row],[original]]=0,"No Flux",Table1[[#This Row],[original]]&lt;0,"Secretion")</f>
        <v>Secretion</v>
      </c>
      <c r="F31" s="1">
        <v>-0.18024699999999999</v>
      </c>
      <c r="G31" s="1">
        <v>-0.31833499999999998</v>
      </c>
      <c r="H31" s="1">
        <v>-0.18024699999999999</v>
      </c>
      <c r="I31" s="1">
        <v>-0.18024699999999999</v>
      </c>
      <c r="J31" s="1">
        <v>-0.18024699999999999</v>
      </c>
      <c r="K31" s="1">
        <v>-0.18024699999999999</v>
      </c>
      <c r="L31" s="1">
        <v>-0.18024699999999999</v>
      </c>
      <c r="M31" s="1">
        <v>-0.18024699999999999</v>
      </c>
      <c r="N31" s="1">
        <v>-0.18024699999999999</v>
      </c>
      <c r="O31" s="1">
        <v>-0.18024699999999999</v>
      </c>
      <c r="P31" s="1">
        <v>-0.18024699999999999</v>
      </c>
      <c r="Q31" s="1">
        <v>-0.18024699999999999</v>
      </c>
      <c r="R31" s="1">
        <v>-0.18024699999999999</v>
      </c>
      <c r="S31" s="1">
        <v>-0.18024699999999999</v>
      </c>
      <c r="T31" s="1">
        <v>-0.18024699999999999</v>
      </c>
      <c r="U31" s="1">
        <v>-3.4604999999999997E-2</v>
      </c>
      <c r="V31" s="1">
        <v>-3.7479999999999999E-2</v>
      </c>
      <c r="W31" s="1">
        <v>-0.18024699999999999</v>
      </c>
      <c r="X31" s="1">
        <v>-0.190247</v>
      </c>
      <c r="Y31" s="1">
        <v>-0.18024699999999999</v>
      </c>
      <c r="Z31" s="1">
        <v>-0.18024699999999999</v>
      </c>
      <c r="AA31" s="1">
        <v>-0.18024699999999999</v>
      </c>
      <c r="AB31" s="1">
        <v>-0.23024700000000001</v>
      </c>
      <c r="AC31" s="1">
        <v>-0.18024699999999999</v>
      </c>
      <c r="AD31" s="1">
        <v>-0.18024699999999999</v>
      </c>
      <c r="AE31" s="1">
        <v>-0.18024699999999999</v>
      </c>
      <c r="AF31" s="1">
        <v>-0.18024699999999999</v>
      </c>
      <c r="AG31" s="1">
        <v>-0.18024699999999999</v>
      </c>
      <c r="AH31" s="1">
        <v>-6.2799999999999998E-4</v>
      </c>
      <c r="AI31" s="1">
        <v>-0.18024699999999999</v>
      </c>
      <c r="AJ31" s="1">
        <v>-0.18024699999999999</v>
      </c>
      <c r="AK31" s="1">
        <v>-0.18024699999999999</v>
      </c>
      <c r="AL31" s="1">
        <v>-0.13867099999999999</v>
      </c>
      <c r="AM31" s="1">
        <v>-0.18024699999999999</v>
      </c>
      <c r="AN31" s="1">
        <v>-0.18024699999999999</v>
      </c>
      <c r="AO31" s="1">
        <v>-0.18024699999999999</v>
      </c>
      <c r="AP31" s="1">
        <v>-0.18024699999999999</v>
      </c>
      <c r="AQ31" s="1">
        <v>-3.4604999999999997E-2</v>
      </c>
      <c r="AR31" s="1">
        <v>-0.18024699999999999</v>
      </c>
      <c r="AS31" s="1">
        <v>-0.18024699999999999</v>
      </c>
      <c r="AT31" s="1">
        <v>-0.18024699999999999</v>
      </c>
      <c r="AU31" s="1">
        <v>-0.18024699999999999</v>
      </c>
      <c r="AV31" s="1">
        <v>-0.23024700000000001</v>
      </c>
      <c r="AW31" s="1">
        <v>-0.18024699999999999</v>
      </c>
      <c r="AX31" s="1">
        <v>-0.18024699999999999</v>
      </c>
      <c r="AY31" s="1">
        <v>-0.185247</v>
      </c>
      <c r="AZ31" s="1">
        <v>-0.18024699999999999</v>
      </c>
      <c r="BA31" s="1">
        <v>0</v>
      </c>
      <c r="BB31" s="1">
        <v>0</v>
      </c>
      <c r="BC31" s="1">
        <v>0</v>
      </c>
      <c r="BD31" s="1">
        <v>-0.18024699999999999</v>
      </c>
      <c r="BE31" s="1">
        <v>-0.28024700000000002</v>
      </c>
      <c r="BF31" s="1">
        <v>-0.18024699999999999</v>
      </c>
    </row>
    <row r="32" spans="1:58" x14ac:dyDescent="0.25">
      <c r="A32" s="10" t="s">
        <v>32</v>
      </c>
      <c r="B32" s="1" t="s">
        <v>117</v>
      </c>
      <c r="C32" s="9" t="s">
        <v>118</v>
      </c>
      <c r="D32" s="1">
        <v>0.94446600000000003</v>
      </c>
      <c r="E32" s="1" t="str" cm="1">
        <f t="array" ref="E32">_xlfn.IFS(Table1[[#This Row],[original]]&gt;0,"Uptake",Table1[[#This Row],[original]]=0,"No Flux",Table1[[#This Row],[original]]&lt;0,"Secretion")</f>
        <v>Uptake</v>
      </c>
      <c r="F32" s="1">
        <v>0.94446600000000003</v>
      </c>
      <c r="G32" s="1">
        <v>0.75288500000000003</v>
      </c>
      <c r="H32" s="1">
        <v>0.94446600000000003</v>
      </c>
      <c r="I32" s="1">
        <v>0.94446600000000003</v>
      </c>
      <c r="J32" s="1">
        <v>0.94446600000000003</v>
      </c>
      <c r="K32" s="1">
        <v>0.94446600000000003</v>
      </c>
      <c r="L32" s="1">
        <v>0.94446600000000003</v>
      </c>
      <c r="M32" s="1">
        <v>0.94446600000000003</v>
      </c>
      <c r="N32" s="1">
        <v>0.94446600000000003</v>
      </c>
      <c r="O32" s="1">
        <v>0.94446600000000003</v>
      </c>
      <c r="P32" s="1">
        <v>0.94446600000000003</v>
      </c>
      <c r="Q32" s="1">
        <v>0.94446600000000003</v>
      </c>
      <c r="R32" s="1">
        <v>0.94446600000000003</v>
      </c>
      <c r="S32" s="1">
        <v>0.94446600000000003</v>
      </c>
      <c r="T32" s="1">
        <v>0.94446600000000003</v>
      </c>
      <c r="U32" s="1">
        <v>0.66882600000000003</v>
      </c>
      <c r="V32" s="1">
        <v>0.68311500000000003</v>
      </c>
      <c r="W32" s="1">
        <v>0.94446600000000003</v>
      </c>
      <c r="X32" s="1">
        <v>0.94446600000000003</v>
      </c>
      <c r="Y32" s="1">
        <v>0.94446600000000003</v>
      </c>
      <c r="Z32" s="1">
        <v>0.94446600000000003</v>
      </c>
      <c r="AA32" s="1">
        <v>0.94446600000000003</v>
      </c>
      <c r="AB32" s="1">
        <v>0.94446600000000003</v>
      </c>
      <c r="AC32" s="1">
        <v>0.94446600000000003</v>
      </c>
      <c r="AD32" s="1">
        <v>0.94446600000000003</v>
      </c>
      <c r="AE32" s="1">
        <v>0.94446600000000003</v>
      </c>
      <c r="AF32" s="1">
        <v>0.94446600000000003</v>
      </c>
      <c r="AG32" s="1">
        <v>0.94446600000000003</v>
      </c>
      <c r="AH32" s="1">
        <v>0.5</v>
      </c>
      <c r="AI32" s="1">
        <v>0.94446600000000003</v>
      </c>
      <c r="AJ32" s="1">
        <v>0.94446600000000003</v>
      </c>
      <c r="AK32" s="1">
        <v>0.94446600000000003</v>
      </c>
      <c r="AL32" s="1">
        <v>0.87793900000000002</v>
      </c>
      <c r="AM32" s="1">
        <v>0.94446600000000003</v>
      </c>
      <c r="AN32" s="1">
        <v>0.94446600000000003</v>
      </c>
      <c r="AO32" s="1">
        <v>0.94446600000000003</v>
      </c>
      <c r="AP32" s="1">
        <v>0.94446600000000003</v>
      </c>
      <c r="AQ32" s="1">
        <v>0.66882600000000003</v>
      </c>
      <c r="AR32" s="1">
        <v>0.94446600000000003</v>
      </c>
      <c r="AS32" s="1">
        <v>0.94446600000000003</v>
      </c>
      <c r="AT32" s="1">
        <v>0.94446600000000003</v>
      </c>
      <c r="AU32" s="1">
        <v>0.94446600000000003</v>
      </c>
      <c r="AV32" s="1">
        <v>0.94446600000000003</v>
      </c>
      <c r="AW32" s="1">
        <v>0.94446600000000003</v>
      </c>
      <c r="AX32" s="1">
        <v>0.94446600000000003</v>
      </c>
      <c r="AY32" s="1">
        <v>0.94446600000000003</v>
      </c>
      <c r="AZ32" s="1">
        <v>0.94446600000000003</v>
      </c>
      <c r="BA32" s="1">
        <v>0.47223300000000001</v>
      </c>
      <c r="BB32" s="1">
        <v>0.47223300000000001</v>
      </c>
      <c r="BC32" s="1">
        <v>0.47223300000000001</v>
      </c>
      <c r="BD32" s="1">
        <v>0.94446600000000003</v>
      </c>
      <c r="BE32" s="1">
        <v>0.94446600000000003</v>
      </c>
      <c r="BF32" s="1">
        <v>0.94446600000000003</v>
      </c>
    </row>
    <row r="33" spans="1:58" x14ac:dyDescent="0.25">
      <c r="A33" s="1" t="s">
        <v>17</v>
      </c>
      <c r="B33" s="1" t="s">
        <v>119</v>
      </c>
      <c r="C33" s="1" t="s">
        <v>120</v>
      </c>
      <c r="D33" s="1">
        <v>0.18410000000000001</v>
      </c>
      <c r="E33" s="1" t="str" cm="1">
        <f t="array" ref="E33">_xlfn.IFS(Table1[[#This Row],[original]]&gt;0,"Uptake",Table1[[#This Row],[original]]=0,"No Flux",Table1[[#This Row],[original]]&lt;0,"Secretion")</f>
        <v>Uptake</v>
      </c>
      <c r="F33" s="1">
        <v>0.18410000000000001</v>
      </c>
      <c r="G33" s="1">
        <v>0.146756</v>
      </c>
      <c r="H33" s="1">
        <v>0.18410000000000001</v>
      </c>
      <c r="I33" s="1">
        <v>0.18410000000000001</v>
      </c>
      <c r="J33" s="1">
        <v>0.18410000000000001</v>
      </c>
      <c r="K33" s="1">
        <v>0.18410000000000001</v>
      </c>
      <c r="L33" s="1">
        <v>0.18410000000000001</v>
      </c>
      <c r="M33" s="1">
        <v>0.18410000000000001</v>
      </c>
      <c r="N33" s="1">
        <v>0.18410000000000001</v>
      </c>
      <c r="O33" s="1">
        <v>0.18410000000000001</v>
      </c>
      <c r="P33" s="1">
        <v>0.18410000000000001</v>
      </c>
      <c r="Q33" s="1">
        <v>0.18410000000000001</v>
      </c>
      <c r="R33" s="1">
        <v>0.18410000000000001</v>
      </c>
      <c r="S33" s="1">
        <v>0.18410000000000001</v>
      </c>
      <c r="T33" s="1">
        <v>0.18410000000000001</v>
      </c>
      <c r="U33" s="1">
        <v>0.13037099999999999</v>
      </c>
      <c r="V33" s="1">
        <v>0.133156</v>
      </c>
      <c r="W33" s="1">
        <v>0.18410000000000001</v>
      </c>
      <c r="X33" s="1">
        <v>0.18410000000000001</v>
      </c>
      <c r="Y33" s="1">
        <v>0.18410000000000001</v>
      </c>
      <c r="Z33" s="1">
        <v>0.18410000000000001</v>
      </c>
      <c r="AA33" s="1">
        <v>0.18410000000000001</v>
      </c>
      <c r="AB33" s="1">
        <v>0.18410000000000001</v>
      </c>
      <c r="AC33" s="1">
        <v>0.18410000000000001</v>
      </c>
      <c r="AD33" s="1">
        <v>0.18410000000000001</v>
      </c>
      <c r="AE33" s="1">
        <v>0.18410000000000001</v>
      </c>
      <c r="AF33" s="1">
        <v>0.18410000000000001</v>
      </c>
      <c r="AG33" s="1">
        <v>0.18410000000000001</v>
      </c>
      <c r="AH33" s="1">
        <v>9.7461999999999993E-2</v>
      </c>
      <c r="AI33" s="1">
        <v>0.18410000000000001</v>
      </c>
      <c r="AJ33" s="1">
        <v>0.18410000000000001</v>
      </c>
      <c r="AK33" s="1">
        <v>0.18410000000000001</v>
      </c>
      <c r="AL33" s="1">
        <v>0.17113200000000001</v>
      </c>
      <c r="AM33" s="1">
        <v>0.18410000000000001</v>
      </c>
      <c r="AN33" s="1">
        <v>0.18410000000000001</v>
      </c>
      <c r="AO33" s="1">
        <v>0.18410000000000001</v>
      </c>
      <c r="AP33" s="1">
        <v>0.18410000000000001</v>
      </c>
      <c r="AQ33" s="1">
        <v>0.13037099999999999</v>
      </c>
      <c r="AR33" s="1">
        <v>0.18410000000000001</v>
      </c>
      <c r="AS33" s="1">
        <v>0.18410000000000001</v>
      </c>
      <c r="AT33" s="1">
        <v>0.18410000000000001</v>
      </c>
      <c r="AU33" s="1">
        <v>0.18410000000000001</v>
      </c>
      <c r="AV33" s="1">
        <v>0.18410000000000001</v>
      </c>
      <c r="AW33" s="1">
        <v>0.18410000000000001</v>
      </c>
      <c r="AX33" s="1">
        <v>0.18410000000000001</v>
      </c>
      <c r="AY33" s="1">
        <v>0.18410000000000001</v>
      </c>
      <c r="AZ33" s="1">
        <v>0.18410000000000001</v>
      </c>
      <c r="BA33" s="1">
        <v>9.2050000000000007E-2</v>
      </c>
      <c r="BB33" s="1">
        <v>9.2050000000000007E-2</v>
      </c>
      <c r="BC33" s="1">
        <v>9.2050000000000007E-2</v>
      </c>
      <c r="BD33" s="1">
        <v>0.18410000000000001</v>
      </c>
      <c r="BE33" s="1">
        <v>0.18410000000000001</v>
      </c>
      <c r="BF33" s="1">
        <v>0.18410000000000001</v>
      </c>
    </row>
    <row r="34" spans="1:58" x14ac:dyDescent="0.25">
      <c r="A34" s="1" t="s">
        <v>18</v>
      </c>
      <c r="B34" s="1" t="s">
        <v>121</v>
      </c>
      <c r="C34" s="1" t="s">
        <v>122</v>
      </c>
      <c r="D34" s="1">
        <v>0.36175600000000002</v>
      </c>
      <c r="E34" s="1" t="str" cm="1">
        <f t="array" ref="E34">_xlfn.IFS(Table1[[#This Row],[original]]&gt;0,"Uptake",Table1[[#This Row],[original]]=0,"No Flux",Table1[[#This Row],[original]]&lt;0,"Secretion")</f>
        <v>Uptake</v>
      </c>
      <c r="F34" s="1">
        <v>0.36175600000000002</v>
      </c>
      <c r="G34" s="1">
        <v>0.28837499999999999</v>
      </c>
      <c r="H34" s="1">
        <v>0.36175600000000002</v>
      </c>
      <c r="I34" s="1">
        <v>0.36175600000000002</v>
      </c>
      <c r="J34" s="1">
        <v>0.36175600000000002</v>
      </c>
      <c r="K34" s="1">
        <v>0.36175600000000002</v>
      </c>
      <c r="L34" s="1">
        <v>0.36175600000000002</v>
      </c>
      <c r="M34" s="1">
        <v>0.36175600000000002</v>
      </c>
      <c r="N34" s="1">
        <v>0.36175600000000002</v>
      </c>
      <c r="O34" s="1">
        <v>0.36175600000000002</v>
      </c>
      <c r="P34" s="1">
        <v>0.36175600000000002</v>
      </c>
      <c r="Q34" s="1">
        <v>0.36175600000000002</v>
      </c>
      <c r="R34" s="1">
        <v>0.36175600000000002</v>
      </c>
      <c r="S34" s="1">
        <v>0.36175600000000002</v>
      </c>
      <c r="T34" s="1">
        <v>0.36175600000000002</v>
      </c>
      <c r="U34" s="1">
        <v>0.25617800000000002</v>
      </c>
      <c r="V34" s="1">
        <v>0.26165100000000002</v>
      </c>
      <c r="W34" s="1">
        <v>0.36175600000000002</v>
      </c>
      <c r="X34" s="1">
        <v>0.36175600000000002</v>
      </c>
      <c r="Y34" s="1">
        <v>0.36175600000000002</v>
      </c>
      <c r="Z34" s="1">
        <v>0.36175600000000002</v>
      </c>
      <c r="AA34" s="1">
        <v>0.36175600000000002</v>
      </c>
      <c r="AB34" s="1">
        <v>0.36175600000000002</v>
      </c>
      <c r="AC34" s="1">
        <v>0.36175600000000002</v>
      </c>
      <c r="AD34" s="1">
        <v>0.36175600000000002</v>
      </c>
      <c r="AE34" s="1">
        <v>0.36175600000000002</v>
      </c>
      <c r="AF34" s="1">
        <v>0.36175600000000002</v>
      </c>
      <c r="AG34" s="1">
        <v>0.36175600000000002</v>
      </c>
      <c r="AH34" s="1">
        <v>0.19151299999999999</v>
      </c>
      <c r="AI34" s="1">
        <v>0.36175600000000002</v>
      </c>
      <c r="AJ34" s="1">
        <v>0.36175600000000002</v>
      </c>
      <c r="AK34" s="1">
        <v>0.36175600000000002</v>
      </c>
      <c r="AL34" s="1">
        <v>0.33627400000000002</v>
      </c>
      <c r="AM34" s="1">
        <v>0.36175600000000002</v>
      </c>
      <c r="AN34" s="1">
        <v>0.36175600000000002</v>
      </c>
      <c r="AO34" s="1">
        <v>0.36175600000000002</v>
      </c>
      <c r="AP34" s="1">
        <v>0.36175600000000002</v>
      </c>
      <c r="AQ34" s="1">
        <v>0.25617800000000002</v>
      </c>
      <c r="AR34" s="1">
        <v>0.36175600000000002</v>
      </c>
      <c r="AS34" s="1">
        <v>0.36175600000000002</v>
      </c>
      <c r="AT34" s="1">
        <v>0.36175600000000002</v>
      </c>
      <c r="AU34" s="1">
        <v>0.36175600000000002</v>
      </c>
      <c r="AV34" s="1">
        <v>0.36175600000000002</v>
      </c>
      <c r="AW34" s="1">
        <v>0.36175600000000002</v>
      </c>
      <c r="AX34" s="1">
        <v>0.36175600000000002</v>
      </c>
      <c r="AY34" s="1">
        <v>0.36175600000000002</v>
      </c>
      <c r="AZ34" s="1">
        <v>0.36175600000000002</v>
      </c>
      <c r="BA34" s="1">
        <v>0.18087800000000001</v>
      </c>
      <c r="BB34" s="1">
        <v>0.18087800000000001</v>
      </c>
      <c r="BC34" s="1">
        <v>0.18087800000000001</v>
      </c>
      <c r="BD34" s="1">
        <v>0.36175600000000002</v>
      </c>
      <c r="BE34" s="1">
        <v>0.36175600000000002</v>
      </c>
      <c r="BF34" s="1">
        <v>0.36175600000000002</v>
      </c>
    </row>
    <row r="35" spans="1:58" x14ac:dyDescent="0.25">
      <c r="A35" s="1" t="s">
        <v>39</v>
      </c>
      <c r="B35" s="1" t="s">
        <v>123</v>
      </c>
      <c r="C35" s="1" t="s">
        <v>124</v>
      </c>
      <c r="D35" s="1">
        <v>0.33322000000000002</v>
      </c>
      <c r="E35" s="1" t="str" cm="1">
        <f t="array" ref="E35">_xlfn.IFS(Table1[[#This Row],[original]]&gt;0,"Uptake",Table1[[#This Row],[original]]=0,"No Flux",Table1[[#This Row],[original]]&lt;0,"Secretion")</f>
        <v>Uptake</v>
      </c>
      <c r="F35" s="1">
        <v>0.33322000000000002</v>
      </c>
      <c r="G35" s="1">
        <v>0.26562799999999998</v>
      </c>
      <c r="H35" s="1">
        <v>0.33322000000000002</v>
      </c>
      <c r="I35" s="1">
        <v>0.33322000000000002</v>
      </c>
      <c r="J35" s="1">
        <v>0.33322000000000002</v>
      </c>
      <c r="K35" s="1">
        <v>0.33322000000000002</v>
      </c>
      <c r="L35" s="1">
        <v>0.33322000000000002</v>
      </c>
      <c r="M35" s="1">
        <v>0.33322000000000002</v>
      </c>
      <c r="N35" s="1">
        <v>0.37764799999999998</v>
      </c>
      <c r="O35" s="1">
        <v>0.33322000000000002</v>
      </c>
      <c r="P35" s="1">
        <v>0.33322000000000002</v>
      </c>
      <c r="Q35" s="1">
        <v>0.33322000000000002</v>
      </c>
      <c r="R35" s="1">
        <v>0.436832</v>
      </c>
      <c r="S35" s="1">
        <v>0.33322000000000002</v>
      </c>
      <c r="T35" s="1">
        <v>0.33322000000000002</v>
      </c>
      <c r="U35" s="1">
        <v>0.23597099999999999</v>
      </c>
      <c r="V35" s="1">
        <v>0.241012</v>
      </c>
      <c r="W35" s="1">
        <v>0.33322000000000002</v>
      </c>
      <c r="X35" s="1">
        <v>0.33322000000000002</v>
      </c>
      <c r="Y35" s="1">
        <v>0.33322000000000002</v>
      </c>
      <c r="Z35" s="1">
        <v>0.33322000000000002</v>
      </c>
      <c r="AA35" s="1">
        <v>0.33322000000000002</v>
      </c>
      <c r="AB35" s="1">
        <v>0.33322000000000002</v>
      </c>
      <c r="AC35" s="1">
        <v>0.33322000000000002</v>
      </c>
      <c r="AD35" s="1">
        <v>0.65045500000000001</v>
      </c>
      <c r="AE35" s="1">
        <v>0.33322000000000002</v>
      </c>
      <c r="AF35" s="1">
        <v>0.33322000000000002</v>
      </c>
      <c r="AG35" s="1">
        <v>0.33322000000000002</v>
      </c>
      <c r="AH35" s="1">
        <v>0.17640700000000001</v>
      </c>
      <c r="AI35" s="1">
        <v>0.33322000000000002</v>
      </c>
      <c r="AJ35" s="1">
        <v>0.33322000000000002</v>
      </c>
      <c r="AK35" s="1">
        <v>0.33322000000000002</v>
      </c>
      <c r="AL35" s="1">
        <v>0.309749</v>
      </c>
      <c r="AM35" s="1">
        <v>0.33322000000000002</v>
      </c>
      <c r="AN35" s="1">
        <v>0.33322000000000002</v>
      </c>
      <c r="AO35" s="1">
        <v>0.33322000000000002</v>
      </c>
      <c r="AP35" s="1">
        <v>0.33322000000000002</v>
      </c>
      <c r="AQ35" s="1">
        <v>0.23597099999999999</v>
      </c>
      <c r="AR35" s="1">
        <v>0.33322000000000002</v>
      </c>
      <c r="AS35" s="1">
        <v>0.33322000000000002</v>
      </c>
      <c r="AT35" s="1">
        <v>0.33322000000000002</v>
      </c>
      <c r="AU35" s="1">
        <v>0.33322000000000002</v>
      </c>
      <c r="AV35" s="1">
        <v>0.33322000000000002</v>
      </c>
      <c r="AW35" s="1">
        <v>0.33322000000000002</v>
      </c>
      <c r="AX35" s="1">
        <v>0.33322000000000002</v>
      </c>
      <c r="AY35" s="1">
        <v>0.33322000000000002</v>
      </c>
      <c r="AZ35" s="1">
        <v>0.33322000000000002</v>
      </c>
      <c r="BA35" s="1">
        <v>0.16661000000000001</v>
      </c>
      <c r="BB35" s="1">
        <v>0.16661000000000001</v>
      </c>
      <c r="BC35" s="1">
        <v>0.16661000000000001</v>
      </c>
      <c r="BD35" s="1">
        <v>0.33322000000000002</v>
      </c>
      <c r="BE35" s="1">
        <v>0.33322000000000002</v>
      </c>
      <c r="BF35" s="1">
        <v>0.33322000000000002</v>
      </c>
    </row>
    <row r="36" spans="1:58" x14ac:dyDescent="0.25">
      <c r="A36" s="1" t="s">
        <v>125</v>
      </c>
      <c r="B36" s="1" t="s">
        <v>126</v>
      </c>
      <c r="C36" s="1" t="s">
        <v>127</v>
      </c>
      <c r="D36" s="1">
        <v>-0.02</v>
      </c>
      <c r="E36" s="1" t="str" cm="1">
        <f t="array" ref="E36">_xlfn.IFS(Table1[[#This Row],[original]]&gt;0,"Uptake",Table1[[#This Row],[original]]=0,"No Flux",Table1[[#This Row],[original]]&lt;0,"Secretion")</f>
        <v>Secretion</v>
      </c>
      <c r="F36" s="1">
        <v>-0.02</v>
      </c>
      <c r="G36" s="1">
        <v>-1.5942999999999999E-2</v>
      </c>
      <c r="H36" s="1">
        <v>-0.02</v>
      </c>
      <c r="I36" s="1">
        <v>-0.02</v>
      </c>
      <c r="J36" s="1">
        <v>-0.02</v>
      </c>
      <c r="K36" s="1">
        <v>-0.02</v>
      </c>
      <c r="L36" s="1">
        <v>-0.02</v>
      </c>
      <c r="M36" s="1">
        <v>-0.02</v>
      </c>
      <c r="N36" s="1">
        <v>-0.02</v>
      </c>
      <c r="O36" s="1">
        <v>-0.02</v>
      </c>
      <c r="P36" s="1">
        <v>-0.02</v>
      </c>
      <c r="Q36" s="1">
        <v>-0.02</v>
      </c>
      <c r="R36" s="1">
        <v>-0.02</v>
      </c>
      <c r="S36" s="1">
        <v>-0.02</v>
      </c>
      <c r="T36" s="1">
        <v>-0.02</v>
      </c>
      <c r="U36" s="1">
        <v>-1.4163E-2</v>
      </c>
      <c r="V36" s="1">
        <v>-1.4466E-2</v>
      </c>
      <c r="W36" s="1">
        <v>-0.02</v>
      </c>
      <c r="X36" s="1">
        <v>-0.02</v>
      </c>
      <c r="Y36" s="1">
        <v>-0.02</v>
      </c>
      <c r="Z36" s="1">
        <v>-0.02</v>
      </c>
      <c r="AA36" s="1">
        <v>-0.02</v>
      </c>
      <c r="AB36" s="1">
        <v>-0.02</v>
      </c>
      <c r="AC36" s="1">
        <v>-0.02</v>
      </c>
      <c r="AD36" s="1">
        <v>-0.02</v>
      </c>
      <c r="AE36" s="1">
        <v>-0.02</v>
      </c>
      <c r="AF36" s="1">
        <v>-0.02</v>
      </c>
      <c r="AG36" s="1">
        <v>-0.02</v>
      </c>
      <c r="AH36" s="1">
        <v>-1.0588E-2</v>
      </c>
      <c r="AI36" s="1">
        <v>-0.02</v>
      </c>
      <c r="AJ36" s="1">
        <v>-0.02</v>
      </c>
      <c r="AK36" s="1">
        <v>-0.02</v>
      </c>
      <c r="AL36" s="1">
        <v>-1.8591E-2</v>
      </c>
      <c r="AM36" s="1">
        <v>-0.02</v>
      </c>
      <c r="AN36" s="1">
        <v>-0.02</v>
      </c>
      <c r="AO36" s="1">
        <v>-0.02</v>
      </c>
      <c r="AP36" s="1">
        <v>-0.02</v>
      </c>
      <c r="AQ36" s="1">
        <v>-1.4163E-2</v>
      </c>
      <c r="AR36" s="1">
        <v>-0.02</v>
      </c>
      <c r="AS36" s="1">
        <v>-0.02</v>
      </c>
      <c r="AT36" s="1">
        <v>-0.02</v>
      </c>
      <c r="AU36" s="1">
        <v>-0.02</v>
      </c>
      <c r="AV36" s="1">
        <v>-0.02</v>
      </c>
      <c r="AW36" s="1">
        <v>-0.02</v>
      </c>
      <c r="AX36" s="1">
        <v>-0.02</v>
      </c>
      <c r="AY36" s="1">
        <v>-0.02</v>
      </c>
      <c r="AZ36" s="1">
        <v>-0.02</v>
      </c>
      <c r="BA36" s="1">
        <v>-0.01</v>
      </c>
      <c r="BB36" s="1">
        <v>-0.01</v>
      </c>
      <c r="BC36" s="1">
        <v>-0.01</v>
      </c>
      <c r="BD36" s="1">
        <v>-0.02</v>
      </c>
      <c r="BE36" s="1">
        <v>-0.02</v>
      </c>
      <c r="BF36" s="1">
        <v>-0.02</v>
      </c>
    </row>
    <row r="37" spans="1:58" x14ac:dyDescent="0.25">
      <c r="A37" s="10" t="s">
        <v>19</v>
      </c>
      <c r="B37" s="1" t="s">
        <v>128</v>
      </c>
      <c r="C37" s="9" t="s">
        <v>129</v>
      </c>
      <c r="D37" s="1">
        <v>1.4121E-2</v>
      </c>
      <c r="E37" s="1" t="str" cm="1">
        <f t="array" ref="E37">_xlfn.IFS(Table1[[#This Row],[original]]&gt;0,"Uptake",Table1[[#This Row],[original]]=0,"No Flux",Table1[[#This Row],[original]]&lt;0,"Secretion")</f>
        <v>Uptake</v>
      </c>
      <c r="F37" s="1">
        <v>1.4121E-2</v>
      </c>
      <c r="G37" s="1">
        <v>1.1257E-2</v>
      </c>
      <c r="H37" s="1">
        <v>1.4121E-2</v>
      </c>
      <c r="I37" s="1">
        <v>1.4121E-2</v>
      </c>
      <c r="J37" s="1">
        <v>1.4121E-2</v>
      </c>
      <c r="K37" s="1">
        <v>1.4121E-2</v>
      </c>
      <c r="L37" s="1">
        <v>1.4121E-2</v>
      </c>
      <c r="M37" s="1">
        <v>1.4121E-2</v>
      </c>
      <c r="N37" s="1">
        <v>1.4121E-2</v>
      </c>
      <c r="O37" s="1">
        <v>1.4121E-2</v>
      </c>
      <c r="P37" s="1">
        <v>1.4121E-2</v>
      </c>
      <c r="Q37" s="1">
        <v>1.4121E-2</v>
      </c>
      <c r="R37" s="1">
        <v>1.4121E-2</v>
      </c>
      <c r="S37" s="1">
        <v>1.4121E-2</v>
      </c>
      <c r="T37" s="1">
        <v>1.4121E-2</v>
      </c>
      <c r="U37" s="1">
        <v>0.01</v>
      </c>
      <c r="V37" s="1">
        <v>1.0214000000000001E-2</v>
      </c>
      <c r="W37" s="1">
        <v>1.4121E-2</v>
      </c>
      <c r="X37" s="1">
        <v>1.4121E-2</v>
      </c>
      <c r="Y37" s="1">
        <v>1.4121E-2</v>
      </c>
      <c r="Z37" s="1">
        <v>1.4121E-2</v>
      </c>
      <c r="AA37" s="1">
        <v>1.4121E-2</v>
      </c>
      <c r="AB37" s="1">
        <v>1.4121E-2</v>
      </c>
      <c r="AC37" s="1">
        <v>1.4121E-2</v>
      </c>
      <c r="AD37" s="1">
        <v>1.4121E-2</v>
      </c>
      <c r="AE37" s="1">
        <v>1.4121E-2</v>
      </c>
      <c r="AF37" s="1">
        <v>1.4121E-2</v>
      </c>
      <c r="AG37" s="1">
        <v>1.4121E-2</v>
      </c>
      <c r="AH37" s="1">
        <v>7.476E-3</v>
      </c>
      <c r="AI37" s="1">
        <v>1.4121E-2</v>
      </c>
      <c r="AJ37" s="1">
        <v>1.4121E-2</v>
      </c>
      <c r="AK37" s="1">
        <v>1.4121E-2</v>
      </c>
      <c r="AL37" s="1">
        <v>1.3127E-2</v>
      </c>
      <c r="AM37" s="1">
        <v>1.4121E-2</v>
      </c>
      <c r="AN37" s="1">
        <v>1.4121E-2</v>
      </c>
      <c r="AO37" s="1">
        <v>1.4121E-2</v>
      </c>
      <c r="AP37" s="1">
        <v>1.4121E-2</v>
      </c>
      <c r="AQ37" s="1">
        <v>0.01</v>
      </c>
      <c r="AR37" s="1">
        <v>1.4121E-2</v>
      </c>
      <c r="AS37" s="1">
        <v>1.4121E-2</v>
      </c>
      <c r="AT37" s="1">
        <v>1.4121E-2</v>
      </c>
      <c r="AU37" s="1">
        <v>1.4121E-2</v>
      </c>
      <c r="AV37" s="1">
        <v>1.4121E-2</v>
      </c>
      <c r="AW37" s="1">
        <v>1.4121E-2</v>
      </c>
      <c r="AX37" s="1">
        <v>1.4121E-2</v>
      </c>
      <c r="AY37" s="1">
        <v>1.4121E-2</v>
      </c>
      <c r="AZ37" s="1">
        <v>1.4121E-2</v>
      </c>
      <c r="BA37" s="1">
        <v>7.0609999999999996E-3</v>
      </c>
      <c r="BB37" s="1">
        <v>7.0609999999999996E-3</v>
      </c>
      <c r="BC37" s="1">
        <v>7.0609999999999996E-3</v>
      </c>
      <c r="BD37" s="1">
        <v>1.4121E-2</v>
      </c>
      <c r="BE37" s="1">
        <v>1.4121E-2</v>
      </c>
      <c r="BF37" s="1">
        <v>1.4121E-2</v>
      </c>
    </row>
    <row r="38" spans="1:58" x14ac:dyDescent="0.25">
      <c r="A38" s="10" t="s">
        <v>20</v>
      </c>
      <c r="B38" s="1" t="s">
        <v>130</v>
      </c>
      <c r="C38" s="9" t="s">
        <v>131</v>
      </c>
      <c r="D38" s="1">
        <v>0.69129399999999996</v>
      </c>
      <c r="E38" s="1" t="str" cm="1">
        <f t="array" ref="E38">_xlfn.IFS(Table1[[#This Row],[original]]&gt;0,"Uptake",Table1[[#This Row],[original]]=0,"No Flux",Table1[[#This Row],[original]]&lt;0,"Secretion")</f>
        <v>Uptake</v>
      </c>
      <c r="F38" s="1">
        <v>0.69129399999999996</v>
      </c>
      <c r="G38" s="1">
        <v>0.551068</v>
      </c>
      <c r="H38" s="1">
        <v>0.69129399999999996</v>
      </c>
      <c r="I38" s="1">
        <v>0.69129399999999996</v>
      </c>
      <c r="J38" s="1">
        <v>0.69129399999999996</v>
      </c>
      <c r="K38" s="1">
        <v>0.69129399999999996</v>
      </c>
      <c r="L38" s="1">
        <v>0.69129399999999996</v>
      </c>
      <c r="M38" s="1">
        <v>0.69129399999999996</v>
      </c>
      <c r="N38" s="1">
        <v>0.69129399999999996</v>
      </c>
      <c r="O38" s="1">
        <v>0.69129399999999996</v>
      </c>
      <c r="P38" s="1">
        <v>0.69129399999999996</v>
      </c>
      <c r="Q38" s="1">
        <v>0.69129399999999996</v>
      </c>
      <c r="R38" s="1">
        <v>0.69129399999999996</v>
      </c>
      <c r="S38" s="1">
        <v>0.69129399999999996</v>
      </c>
      <c r="T38" s="1">
        <v>0.69129399999999996</v>
      </c>
      <c r="U38" s="1">
        <v>0.489541</v>
      </c>
      <c r="V38" s="1">
        <v>0.5</v>
      </c>
      <c r="W38" s="1">
        <v>0.69129399999999996</v>
      </c>
      <c r="X38" s="1">
        <v>0.69129399999999996</v>
      </c>
      <c r="Y38" s="1">
        <v>0.69129399999999996</v>
      </c>
      <c r="Z38" s="1">
        <v>0.69129399999999996</v>
      </c>
      <c r="AA38" s="1">
        <v>0.69129399999999996</v>
      </c>
      <c r="AB38" s="1">
        <v>0.69129399999999996</v>
      </c>
      <c r="AC38" s="1">
        <v>0.69129399999999996</v>
      </c>
      <c r="AD38" s="1">
        <v>0.69129399999999996</v>
      </c>
      <c r="AE38" s="1">
        <v>0.69129399999999996</v>
      </c>
      <c r="AF38" s="1">
        <v>0.69129399999999996</v>
      </c>
      <c r="AG38" s="1">
        <v>0.69129399999999996</v>
      </c>
      <c r="AH38" s="1">
        <v>0.36597099999999999</v>
      </c>
      <c r="AI38" s="1">
        <v>0.69129399999999996</v>
      </c>
      <c r="AJ38" s="1">
        <v>0.69129399999999996</v>
      </c>
      <c r="AK38" s="1">
        <v>0.69129399999999996</v>
      </c>
      <c r="AL38" s="1">
        <v>0.64259999999999995</v>
      </c>
      <c r="AM38" s="1">
        <v>0.69129399999999996</v>
      </c>
      <c r="AN38" s="1">
        <v>0.69129399999999996</v>
      </c>
      <c r="AO38" s="1">
        <v>0.69129399999999996</v>
      </c>
      <c r="AP38" s="1">
        <v>0.69129399999999996</v>
      </c>
      <c r="AQ38" s="1">
        <v>0.489541</v>
      </c>
      <c r="AR38" s="1">
        <v>0.69129399999999996</v>
      </c>
      <c r="AS38" s="1">
        <v>0.69129399999999996</v>
      </c>
      <c r="AT38" s="1">
        <v>0.69129399999999996</v>
      </c>
      <c r="AU38" s="1">
        <v>0.69129399999999996</v>
      </c>
      <c r="AV38" s="1">
        <v>0.69129399999999996</v>
      </c>
      <c r="AW38" s="1">
        <v>0.69129399999999996</v>
      </c>
      <c r="AX38" s="1">
        <v>0.69129399999999996</v>
      </c>
      <c r="AY38" s="1">
        <v>0.69129399999999996</v>
      </c>
      <c r="AZ38" s="1">
        <v>0.69129399999999996</v>
      </c>
      <c r="BA38" s="1">
        <v>0.34564699999999998</v>
      </c>
      <c r="BB38" s="1">
        <v>0.34564699999999998</v>
      </c>
      <c r="BC38" s="1">
        <v>0.34564699999999998</v>
      </c>
      <c r="BD38" s="1">
        <v>0.69129399999999996</v>
      </c>
      <c r="BE38" s="1">
        <v>0.69129399999999996</v>
      </c>
      <c r="BF38" s="1">
        <v>0.69129399999999996</v>
      </c>
    </row>
    <row r="39" spans="1:58" x14ac:dyDescent="0.25">
      <c r="A39" s="1" t="s">
        <v>21</v>
      </c>
      <c r="B39" s="1" t="s">
        <v>132</v>
      </c>
      <c r="C39" s="1" t="s">
        <v>133</v>
      </c>
      <c r="D39" s="1">
        <v>0.41974699999999998</v>
      </c>
      <c r="E39" s="1" t="str" cm="1">
        <f t="array" ref="E39">_xlfn.IFS(Table1[[#This Row],[original]]&gt;0,"Uptake",Table1[[#This Row],[original]]=0,"No Flux",Table1[[#This Row],[original]]&lt;0,"Secretion")</f>
        <v>Uptake</v>
      </c>
      <c r="F39" s="1">
        <v>0.41974699999999998</v>
      </c>
      <c r="G39" s="1">
        <v>0.33460299999999998</v>
      </c>
      <c r="H39" s="1">
        <v>0.41974699999999998</v>
      </c>
      <c r="I39" s="1">
        <v>0.41974699999999998</v>
      </c>
      <c r="J39" s="1">
        <v>0.41974699999999998</v>
      </c>
      <c r="K39" s="1">
        <v>0.41974699999999998</v>
      </c>
      <c r="L39" s="1">
        <v>0.41974699999999998</v>
      </c>
      <c r="M39" s="1">
        <v>0.41974699999999998</v>
      </c>
      <c r="N39" s="1">
        <v>0.41974699999999998</v>
      </c>
      <c r="O39" s="1">
        <v>0.41974699999999998</v>
      </c>
      <c r="P39" s="1">
        <v>0.41974699999999998</v>
      </c>
      <c r="Q39" s="1">
        <v>0.41974699999999998</v>
      </c>
      <c r="R39" s="1">
        <v>0.41974699999999998</v>
      </c>
      <c r="S39" s="1">
        <v>0.41974699999999998</v>
      </c>
      <c r="T39" s="1">
        <v>0.41974699999999998</v>
      </c>
      <c r="U39" s="1">
        <v>0.29724499999999998</v>
      </c>
      <c r="V39" s="1">
        <v>0.303595</v>
      </c>
      <c r="W39" s="1">
        <v>0.41974699999999998</v>
      </c>
      <c r="X39" s="1">
        <v>0.41974699999999998</v>
      </c>
      <c r="Y39" s="1">
        <v>0.41974699999999998</v>
      </c>
      <c r="Z39" s="1">
        <v>0.41974699999999998</v>
      </c>
      <c r="AA39" s="1">
        <v>0.41974699999999998</v>
      </c>
      <c r="AB39" s="1">
        <v>0.41974699999999998</v>
      </c>
      <c r="AC39" s="1">
        <v>0.41974699999999998</v>
      </c>
      <c r="AD39" s="1">
        <v>0.41974699999999998</v>
      </c>
      <c r="AE39" s="1">
        <v>0.41974699999999998</v>
      </c>
      <c r="AF39" s="1">
        <v>0.41974699999999998</v>
      </c>
      <c r="AG39" s="1">
        <v>0.41974699999999998</v>
      </c>
      <c r="AH39" s="1">
        <v>0.22221399999999999</v>
      </c>
      <c r="AI39" s="1">
        <v>0.41974699999999998</v>
      </c>
      <c r="AJ39" s="1">
        <v>0.41974699999999998</v>
      </c>
      <c r="AK39" s="1">
        <v>0.41974699999999998</v>
      </c>
      <c r="AL39" s="1">
        <v>0.390181</v>
      </c>
      <c r="AM39" s="1">
        <v>0.41974699999999998</v>
      </c>
      <c r="AN39" s="1">
        <v>0.41974699999999998</v>
      </c>
      <c r="AO39" s="1">
        <v>0.41974699999999998</v>
      </c>
      <c r="AP39" s="1">
        <v>0.41974699999999998</v>
      </c>
      <c r="AQ39" s="1">
        <v>0.29724499999999998</v>
      </c>
      <c r="AR39" s="1">
        <v>0.41974699999999998</v>
      </c>
      <c r="AS39" s="1">
        <v>0.41974699999999998</v>
      </c>
      <c r="AT39" s="1">
        <v>0.41974699999999998</v>
      </c>
      <c r="AU39" s="1">
        <v>0.41974699999999998</v>
      </c>
      <c r="AV39" s="1">
        <v>0.41974699999999998</v>
      </c>
      <c r="AW39" s="1">
        <v>0.41974699999999998</v>
      </c>
      <c r="AX39" s="1">
        <v>0.41974699999999998</v>
      </c>
      <c r="AY39" s="1">
        <v>0.41974699999999998</v>
      </c>
      <c r="AZ39" s="1">
        <v>0.41974699999999998</v>
      </c>
      <c r="BA39" s="1">
        <v>0.209873</v>
      </c>
      <c r="BB39" s="1">
        <v>0.209873</v>
      </c>
      <c r="BC39" s="1">
        <v>0.209873</v>
      </c>
      <c r="BD39" s="1">
        <v>0.41974699999999998</v>
      </c>
      <c r="BE39" s="1">
        <v>0.41974699999999998</v>
      </c>
      <c r="BF39" s="1">
        <v>0.41974699999999998</v>
      </c>
    </row>
    <row r="40" spans="1:58" x14ac:dyDescent="0.25">
      <c r="A40" s="10" t="s">
        <v>55</v>
      </c>
      <c r="B40" s="1" t="s">
        <v>134</v>
      </c>
      <c r="C40" s="9" t="s">
        <v>135</v>
      </c>
      <c r="D40" s="1">
        <v>0.1</v>
      </c>
      <c r="E40" s="1" t="str" cm="1">
        <f t="array" ref="E40">_xlfn.IFS(Table1[[#This Row],[original]]&gt;0,"Uptake",Table1[[#This Row],[original]]=0,"No Flux",Table1[[#This Row],[original]]&lt;0,"Secretion")</f>
        <v>Uptake</v>
      </c>
      <c r="F40" s="1">
        <v>0.1</v>
      </c>
      <c r="G40" s="1">
        <v>0.1</v>
      </c>
      <c r="H40" s="1">
        <v>0.1</v>
      </c>
      <c r="I40" s="1">
        <v>0.1</v>
      </c>
      <c r="J40" s="1">
        <v>0.1</v>
      </c>
      <c r="K40" s="1">
        <v>0.1</v>
      </c>
      <c r="L40" s="1">
        <v>0.1</v>
      </c>
      <c r="M40" s="1">
        <v>0.1</v>
      </c>
      <c r="N40" s="1">
        <v>0.1</v>
      </c>
      <c r="O40" s="1">
        <v>0.1</v>
      </c>
      <c r="P40" s="1">
        <v>0.1</v>
      </c>
      <c r="Q40" s="1">
        <v>0.1</v>
      </c>
      <c r="R40" s="1">
        <v>0.1</v>
      </c>
      <c r="S40" s="1">
        <v>0.1</v>
      </c>
      <c r="T40" s="1">
        <v>0.1</v>
      </c>
      <c r="U40" s="1">
        <v>0.1</v>
      </c>
      <c r="V40" s="1">
        <v>0.1</v>
      </c>
      <c r="W40" s="1">
        <v>0.1</v>
      </c>
      <c r="X40" s="1">
        <v>0.1</v>
      </c>
      <c r="Y40" s="1">
        <v>0.1</v>
      </c>
      <c r="Z40" s="1">
        <v>0.1</v>
      </c>
      <c r="AA40" s="1">
        <v>0.1</v>
      </c>
      <c r="AB40" s="1">
        <v>0.1</v>
      </c>
      <c r="AC40" s="1">
        <v>0.1</v>
      </c>
      <c r="AD40" s="1">
        <v>0.1</v>
      </c>
      <c r="AE40" s="1">
        <v>0.1</v>
      </c>
      <c r="AF40" s="1">
        <v>0.1</v>
      </c>
      <c r="AG40" s="1">
        <v>0.1</v>
      </c>
      <c r="AH40" s="1">
        <v>0.1</v>
      </c>
      <c r="AI40" s="1">
        <v>0.1</v>
      </c>
      <c r="AJ40" s="1">
        <v>0.1</v>
      </c>
      <c r="AK40" s="1">
        <v>0.1</v>
      </c>
      <c r="AL40" s="1">
        <v>0.1</v>
      </c>
      <c r="AM40" s="1">
        <v>0.1</v>
      </c>
      <c r="AN40" s="1">
        <v>0.1</v>
      </c>
      <c r="AO40" s="1">
        <v>0.1</v>
      </c>
      <c r="AP40" s="1">
        <v>0.1</v>
      </c>
      <c r="AQ40" s="1">
        <v>0.1</v>
      </c>
      <c r="AR40" s="1">
        <v>0.1</v>
      </c>
      <c r="AS40" s="1">
        <v>0.1</v>
      </c>
      <c r="AT40" s="1">
        <v>0.1</v>
      </c>
      <c r="AU40" s="1">
        <v>0.1</v>
      </c>
      <c r="AV40" s="1">
        <v>0.1</v>
      </c>
      <c r="AW40" s="1">
        <v>0.1</v>
      </c>
      <c r="AX40" s="1">
        <v>0.1</v>
      </c>
      <c r="AY40" s="1">
        <v>0.1</v>
      </c>
      <c r="AZ40" s="1">
        <v>0.1</v>
      </c>
      <c r="BA40" s="1">
        <v>9.5038999999999998E-2</v>
      </c>
      <c r="BB40" s="1">
        <v>9.5038999999999998E-2</v>
      </c>
      <c r="BC40" s="1">
        <v>9.5038999999999998E-2</v>
      </c>
      <c r="BD40" s="1">
        <v>0.1</v>
      </c>
      <c r="BE40" s="1">
        <v>0.05</v>
      </c>
      <c r="BF40" s="1">
        <v>0.1</v>
      </c>
    </row>
    <row r="41" spans="1:58" x14ac:dyDescent="0.25">
      <c r="A41" s="1" t="s">
        <v>56</v>
      </c>
      <c r="B41" s="1" t="s">
        <v>136</v>
      </c>
      <c r="C41" s="1" t="s">
        <v>137</v>
      </c>
      <c r="D41" s="1">
        <v>2.7640000000000001E-2</v>
      </c>
      <c r="E41" s="1" t="str" cm="1">
        <f t="array" ref="E41">_xlfn.IFS(Table1[[#This Row],[original]]&gt;0,"Uptake",Table1[[#This Row],[original]]=0,"No Flux",Table1[[#This Row],[original]]&lt;0,"Secretion")</f>
        <v>Uptake</v>
      </c>
      <c r="F41" s="1">
        <v>2.7640000000000001E-2</v>
      </c>
      <c r="G41" s="1">
        <v>0</v>
      </c>
      <c r="H41" s="1">
        <v>2.7640000000000001E-2</v>
      </c>
      <c r="I41" s="1">
        <v>2.7640000000000001E-2</v>
      </c>
      <c r="J41" s="1">
        <v>2.7640000000000001E-2</v>
      </c>
      <c r="K41" s="1">
        <v>2.7640000000000001E-2</v>
      </c>
      <c r="L41" s="1">
        <v>2.7640000000000001E-2</v>
      </c>
      <c r="M41" s="1">
        <v>2.7640000000000001E-2</v>
      </c>
      <c r="N41" s="1">
        <v>2.7640000000000001E-2</v>
      </c>
      <c r="O41" s="1">
        <v>2.7640000000000001E-2</v>
      </c>
      <c r="P41" s="1">
        <v>2.7640000000000001E-2</v>
      </c>
      <c r="Q41" s="1">
        <v>2.7640000000000001E-2</v>
      </c>
      <c r="R41" s="1">
        <v>2.7640000000000001E-2</v>
      </c>
      <c r="S41" s="1">
        <v>2.7640000000000001E-2</v>
      </c>
      <c r="T41" s="1">
        <v>2.7640000000000001E-2</v>
      </c>
      <c r="U41" s="1">
        <v>1.9573E-2</v>
      </c>
      <c r="V41" s="1">
        <v>1.9990999999999998E-2</v>
      </c>
      <c r="W41" s="1">
        <v>2.7640000000000001E-2</v>
      </c>
      <c r="X41" s="1">
        <v>2.7640000000000001E-2</v>
      </c>
      <c r="Y41" s="1">
        <v>2.7640000000000001E-2</v>
      </c>
      <c r="Z41" s="1">
        <v>2.7640000000000001E-2</v>
      </c>
      <c r="AA41" s="1">
        <v>2.7640000000000001E-2</v>
      </c>
      <c r="AB41" s="1">
        <v>2.7640000000000001E-2</v>
      </c>
      <c r="AC41" s="1">
        <v>2.7640000000000001E-2</v>
      </c>
      <c r="AD41" s="1">
        <v>2.7640000000000001E-2</v>
      </c>
      <c r="AE41" s="1">
        <v>2.7640000000000001E-2</v>
      </c>
      <c r="AF41" s="1">
        <v>2.7640000000000001E-2</v>
      </c>
      <c r="AG41" s="1">
        <v>2.7640000000000001E-2</v>
      </c>
      <c r="AH41" s="1">
        <v>1.4631999999999999E-2</v>
      </c>
      <c r="AI41" s="1">
        <v>2.7640000000000001E-2</v>
      </c>
      <c r="AJ41" s="1">
        <v>2.7640000000000001E-2</v>
      </c>
      <c r="AK41" s="1">
        <v>2.7640000000000001E-2</v>
      </c>
      <c r="AL41" s="1">
        <v>2.5693000000000001E-2</v>
      </c>
      <c r="AM41" s="1">
        <v>2.7640000000000001E-2</v>
      </c>
      <c r="AN41" s="1">
        <v>2.7640000000000001E-2</v>
      </c>
      <c r="AO41" s="1">
        <v>2.7640000000000001E-2</v>
      </c>
      <c r="AP41" s="1">
        <v>2.7640000000000001E-2</v>
      </c>
      <c r="AQ41" s="1">
        <v>1.9573E-2</v>
      </c>
      <c r="AR41" s="1">
        <v>2.7640000000000001E-2</v>
      </c>
      <c r="AS41" s="1">
        <v>2.7640000000000001E-2</v>
      </c>
      <c r="AT41" s="1">
        <v>2.7640000000000001E-2</v>
      </c>
      <c r="AU41" s="1">
        <v>2.7640000000000001E-2</v>
      </c>
      <c r="AV41" s="1">
        <v>2.7640000000000001E-2</v>
      </c>
      <c r="AW41" s="1">
        <v>2.7640000000000001E-2</v>
      </c>
      <c r="AX41" s="1">
        <v>2.7640000000000001E-2</v>
      </c>
      <c r="AY41" s="1">
        <v>2.7640000000000001E-2</v>
      </c>
      <c r="AZ41" s="1">
        <v>2.7640000000000001E-2</v>
      </c>
      <c r="BA41" s="1">
        <v>1.3820000000000001E-2</v>
      </c>
      <c r="BB41" s="1">
        <v>1.3820000000000001E-2</v>
      </c>
      <c r="BC41" s="1">
        <v>1.3820000000000001E-2</v>
      </c>
      <c r="BD41" s="1">
        <v>2.7640000000000001E-2</v>
      </c>
      <c r="BE41" s="1">
        <v>2.7640000000000001E-2</v>
      </c>
      <c r="BF41" s="1">
        <v>2.7640000000000001E-2</v>
      </c>
    </row>
    <row r="42" spans="1:58" x14ac:dyDescent="0.25">
      <c r="A42" s="1" t="s">
        <v>43</v>
      </c>
      <c r="B42" s="1" t="s">
        <v>138</v>
      </c>
      <c r="C42" s="1" t="s">
        <v>139</v>
      </c>
      <c r="D42" s="1">
        <v>1.4121E-2</v>
      </c>
      <c r="E42" s="1" t="str" cm="1">
        <f t="array" ref="E42">_xlfn.IFS(Table1[[#This Row],[original]]&gt;0,"Uptake",Table1[[#This Row],[original]]=0,"No Flux",Table1[[#This Row],[original]]&lt;0,"Secretion")</f>
        <v>Uptake</v>
      </c>
      <c r="F42" s="1">
        <v>1.4121E-2</v>
      </c>
      <c r="G42" s="1">
        <v>1.1257E-2</v>
      </c>
      <c r="H42" s="1">
        <v>1.4121E-2</v>
      </c>
      <c r="I42" s="1">
        <v>1.4121E-2</v>
      </c>
      <c r="J42" s="1">
        <v>1.4121E-2</v>
      </c>
      <c r="K42" s="1">
        <v>1.4121E-2</v>
      </c>
      <c r="L42" s="1">
        <v>1.4121E-2</v>
      </c>
      <c r="M42" s="1">
        <v>1.4121E-2</v>
      </c>
      <c r="N42" s="1">
        <v>1.4121E-2</v>
      </c>
      <c r="O42" s="1">
        <v>1.4121E-2</v>
      </c>
      <c r="P42" s="1">
        <v>1.4121E-2</v>
      </c>
      <c r="Q42" s="1">
        <v>1.4121E-2</v>
      </c>
      <c r="R42" s="1">
        <v>1.4121E-2</v>
      </c>
      <c r="S42" s="1">
        <v>1.4121E-2</v>
      </c>
      <c r="T42" s="1">
        <v>1.4121E-2</v>
      </c>
      <c r="U42" s="1">
        <v>0.01</v>
      </c>
      <c r="V42" s="1">
        <v>1.0214000000000001E-2</v>
      </c>
      <c r="W42" s="1">
        <v>1.4121E-2</v>
      </c>
      <c r="X42" s="1">
        <v>1.4121E-2</v>
      </c>
      <c r="Y42" s="1">
        <v>1.4121E-2</v>
      </c>
      <c r="Z42" s="1">
        <v>1.4121E-2</v>
      </c>
      <c r="AA42" s="1">
        <v>1.4121E-2</v>
      </c>
      <c r="AB42" s="1">
        <v>1.4121E-2</v>
      </c>
      <c r="AC42" s="1">
        <v>1.4121E-2</v>
      </c>
      <c r="AD42" s="1">
        <v>1.4121E-2</v>
      </c>
      <c r="AE42" s="1">
        <v>1.4121E-2</v>
      </c>
      <c r="AF42" s="1">
        <v>1.4121E-2</v>
      </c>
      <c r="AG42" s="1">
        <v>1.4121E-2</v>
      </c>
      <c r="AH42" s="1">
        <v>7.476E-3</v>
      </c>
      <c r="AI42" s="1">
        <v>1.4121E-2</v>
      </c>
      <c r="AJ42" s="1">
        <v>1.4121E-2</v>
      </c>
      <c r="AK42" s="1">
        <v>1.4121E-2</v>
      </c>
      <c r="AL42" s="1">
        <v>1.3127E-2</v>
      </c>
      <c r="AM42" s="1">
        <v>1.4121E-2</v>
      </c>
      <c r="AN42" s="1">
        <v>1.4121E-2</v>
      </c>
      <c r="AO42" s="1">
        <v>1.4121E-2</v>
      </c>
      <c r="AP42" s="1">
        <v>1.4121E-2</v>
      </c>
      <c r="AQ42" s="1">
        <v>0.01</v>
      </c>
      <c r="AR42" s="1">
        <v>1.4121E-2</v>
      </c>
      <c r="AS42" s="1">
        <v>1.4121E-2</v>
      </c>
      <c r="AT42" s="1">
        <v>1.4121E-2</v>
      </c>
      <c r="AU42" s="1">
        <v>1.4121E-2</v>
      </c>
      <c r="AV42" s="1">
        <v>1.4121E-2</v>
      </c>
      <c r="AW42" s="1">
        <v>1.4121E-2</v>
      </c>
      <c r="AX42" s="1">
        <v>1.4121E-2</v>
      </c>
      <c r="AY42" s="1">
        <v>1.4121E-2</v>
      </c>
      <c r="AZ42" s="1">
        <v>1.4121E-2</v>
      </c>
      <c r="BA42" s="1">
        <v>7.0609999999999996E-3</v>
      </c>
      <c r="BB42" s="1">
        <v>7.0609999999999996E-3</v>
      </c>
      <c r="BC42" s="1">
        <v>7.0609999999999996E-3</v>
      </c>
      <c r="BD42" s="1">
        <v>1.4121E-2</v>
      </c>
      <c r="BE42" s="1">
        <v>1.4121E-2</v>
      </c>
      <c r="BF42" s="1">
        <v>1.4121E-2</v>
      </c>
    </row>
    <row r="43" spans="1:58" x14ac:dyDescent="0.25">
      <c r="A43" s="10" t="s">
        <v>52</v>
      </c>
      <c r="B43" s="1" t="s">
        <v>140</v>
      </c>
      <c r="C43" s="9" t="s">
        <v>141</v>
      </c>
      <c r="D43" s="1">
        <v>0.02</v>
      </c>
      <c r="E43" s="1" t="str" cm="1">
        <f t="array" ref="E43">_xlfn.IFS(Table1[[#This Row],[original]]&gt;0,"Uptake",Table1[[#This Row],[original]]=0,"No Flux",Table1[[#This Row],[original]]&lt;0,"Secretion")</f>
        <v>Uptake</v>
      </c>
      <c r="F43" s="1">
        <v>0.02</v>
      </c>
      <c r="G43" s="1">
        <v>1.5942999999999999E-2</v>
      </c>
      <c r="H43" s="1">
        <v>0.02</v>
      </c>
      <c r="I43" s="1">
        <v>0.02</v>
      </c>
      <c r="J43" s="1">
        <v>0.02</v>
      </c>
      <c r="K43" s="1">
        <v>0.02</v>
      </c>
      <c r="L43" s="1">
        <v>0.02</v>
      </c>
      <c r="M43" s="1">
        <v>0.02</v>
      </c>
      <c r="N43" s="1">
        <v>0.02</v>
      </c>
      <c r="O43" s="1">
        <v>0.02</v>
      </c>
      <c r="P43" s="1">
        <v>0.02</v>
      </c>
      <c r="Q43" s="1">
        <v>0.02</v>
      </c>
      <c r="R43" s="1">
        <v>0.02</v>
      </c>
      <c r="S43" s="1">
        <v>0.02</v>
      </c>
      <c r="T43" s="1">
        <v>0.02</v>
      </c>
      <c r="U43" s="1">
        <v>1.4163E-2</v>
      </c>
      <c r="V43" s="1">
        <v>1.4466E-2</v>
      </c>
      <c r="W43" s="1">
        <v>0.02</v>
      </c>
      <c r="X43" s="1">
        <v>0.02</v>
      </c>
      <c r="Y43" s="1">
        <v>0.02</v>
      </c>
      <c r="Z43" s="1">
        <v>0.02</v>
      </c>
      <c r="AA43" s="1">
        <v>0.02</v>
      </c>
      <c r="AB43" s="1">
        <v>0.02</v>
      </c>
      <c r="AC43" s="1">
        <v>0.02</v>
      </c>
      <c r="AD43" s="1">
        <v>0.02</v>
      </c>
      <c r="AE43" s="1">
        <v>0.02</v>
      </c>
      <c r="AF43" s="1">
        <v>0.02</v>
      </c>
      <c r="AG43" s="1">
        <v>0.02</v>
      </c>
      <c r="AH43" s="1">
        <v>1.0588E-2</v>
      </c>
      <c r="AI43" s="1">
        <v>0.02</v>
      </c>
      <c r="AJ43" s="1">
        <v>0.02</v>
      </c>
      <c r="AK43" s="1">
        <v>0.02</v>
      </c>
      <c r="AL43" s="1">
        <v>1.8591E-2</v>
      </c>
      <c r="AM43" s="1">
        <v>0.02</v>
      </c>
      <c r="AN43" s="1">
        <v>0.02</v>
      </c>
      <c r="AO43" s="1">
        <v>0.02</v>
      </c>
      <c r="AP43" s="1">
        <v>0.02</v>
      </c>
      <c r="AQ43" s="1">
        <v>1.4163E-2</v>
      </c>
      <c r="AR43" s="1">
        <v>0.02</v>
      </c>
      <c r="AS43" s="1">
        <v>0.02</v>
      </c>
      <c r="AT43" s="1">
        <v>0.02</v>
      </c>
      <c r="AU43" s="1">
        <v>0.02</v>
      </c>
      <c r="AV43" s="1">
        <v>0.02</v>
      </c>
      <c r="AW43" s="1">
        <v>0.02</v>
      </c>
      <c r="AX43" s="1">
        <v>0.02</v>
      </c>
      <c r="AY43" s="1">
        <v>0.02</v>
      </c>
      <c r="AZ43" s="1">
        <v>0.02</v>
      </c>
      <c r="BA43" s="1">
        <v>0.01</v>
      </c>
      <c r="BB43" s="1">
        <v>0.01</v>
      </c>
      <c r="BC43" s="1">
        <v>0.01</v>
      </c>
      <c r="BD43" s="1">
        <v>0.02</v>
      </c>
      <c r="BE43" s="1">
        <v>0.02</v>
      </c>
      <c r="BF43" s="1">
        <v>0.02</v>
      </c>
    </row>
    <row r="44" spans="1:58" x14ac:dyDescent="0.25">
      <c r="A44" s="10" t="s">
        <v>51</v>
      </c>
      <c r="B44" s="1" t="s">
        <v>142</v>
      </c>
      <c r="C44" s="9" t="s">
        <v>143</v>
      </c>
      <c r="D44" s="1">
        <v>0.02</v>
      </c>
      <c r="E44" s="1" t="str" cm="1">
        <f t="array" ref="E44">_xlfn.IFS(Table1[[#This Row],[original]]&gt;0,"Uptake",Table1[[#This Row],[original]]=0,"No Flux",Table1[[#This Row],[original]]&lt;0,"Secretion")</f>
        <v>Uptake</v>
      </c>
      <c r="F44" s="1">
        <v>0.02</v>
      </c>
      <c r="G44" s="1">
        <v>1.5942999999999999E-2</v>
      </c>
      <c r="H44" s="1">
        <v>0.02</v>
      </c>
      <c r="I44" s="1">
        <v>0.02</v>
      </c>
      <c r="J44" s="1">
        <v>0.02</v>
      </c>
      <c r="K44" s="1">
        <v>0.02</v>
      </c>
      <c r="L44" s="1">
        <v>0.02</v>
      </c>
      <c r="M44" s="1">
        <v>0.02</v>
      </c>
      <c r="N44" s="1">
        <v>0.02</v>
      </c>
      <c r="O44" s="1">
        <v>0.02</v>
      </c>
      <c r="P44" s="1">
        <v>0.02</v>
      </c>
      <c r="Q44" s="1">
        <v>0.02</v>
      </c>
      <c r="R44" s="1">
        <v>0.02</v>
      </c>
      <c r="S44" s="1">
        <v>0.02</v>
      </c>
      <c r="T44" s="1">
        <v>0.02</v>
      </c>
      <c r="U44" s="1">
        <v>1.4163E-2</v>
      </c>
      <c r="V44" s="1">
        <v>1.4466E-2</v>
      </c>
      <c r="W44" s="1">
        <v>0.02</v>
      </c>
      <c r="X44" s="1">
        <v>0.02</v>
      </c>
      <c r="Y44" s="1">
        <v>0.02</v>
      </c>
      <c r="Z44" s="1">
        <v>0.02</v>
      </c>
      <c r="AA44" s="1">
        <v>0.02</v>
      </c>
      <c r="AB44" s="1">
        <v>0.02</v>
      </c>
      <c r="AC44" s="1">
        <v>0.02</v>
      </c>
      <c r="AD44" s="1">
        <v>0.02</v>
      </c>
      <c r="AE44" s="1">
        <v>0.02</v>
      </c>
      <c r="AF44" s="1">
        <v>0.02</v>
      </c>
      <c r="AG44" s="1">
        <v>0.02</v>
      </c>
      <c r="AH44" s="1">
        <v>1.0588E-2</v>
      </c>
      <c r="AI44" s="1">
        <v>0.02</v>
      </c>
      <c r="AJ44" s="1">
        <v>0.02</v>
      </c>
      <c r="AK44" s="1">
        <v>0.02</v>
      </c>
      <c r="AL44" s="1">
        <v>1.8591E-2</v>
      </c>
      <c r="AM44" s="1">
        <v>0.02</v>
      </c>
      <c r="AN44" s="1">
        <v>0.02</v>
      </c>
      <c r="AO44" s="1">
        <v>0.02</v>
      </c>
      <c r="AP44" s="1">
        <v>0.02</v>
      </c>
      <c r="AQ44" s="1">
        <v>1.4163E-2</v>
      </c>
      <c r="AR44" s="1">
        <v>0.02</v>
      </c>
      <c r="AS44" s="1">
        <v>0.02</v>
      </c>
      <c r="AT44" s="1">
        <v>0.02</v>
      </c>
      <c r="AU44" s="1">
        <v>0.02</v>
      </c>
      <c r="AV44" s="1">
        <v>0.02</v>
      </c>
      <c r="AW44" s="1">
        <v>0.02</v>
      </c>
      <c r="AX44" s="1">
        <v>0.02</v>
      </c>
      <c r="AY44" s="1">
        <v>0.02</v>
      </c>
      <c r="AZ44" s="1">
        <v>0.02</v>
      </c>
      <c r="BA44" s="1">
        <v>0.01</v>
      </c>
      <c r="BB44" s="1">
        <v>0.01</v>
      </c>
      <c r="BC44" s="1">
        <v>0.01</v>
      </c>
      <c r="BD44" s="1">
        <v>0.02</v>
      </c>
      <c r="BE44" s="1">
        <v>0.02</v>
      </c>
      <c r="BF44" s="1">
        <v>0.02</v>
      </c>
    </row>
    <row r="45" spans="1:58" x14ac:dyDescent="0.25">
      <c r="A45" s="1" t="s">
        <v>144</v>
      </c>
      <c r="B45" s="1" t="s">
        <v>145</v>
      </c>
      <c r="C45" s="1" t="s">
        <v>146</v>
      </c>
      <c r="D45" s="1">
        <v>-0.02</v>
      </c>
      <c r="E45" s="1" t="str" cm="1">
        <f t="array" ref="E45">_xlfn.IFS(Table1[[#This Row],[original]]&gt;0,"Uptake",Table1[[#This Row],[original]]=0,"No Flux",Table1[[#This Row],[original]]&lt;0,"Secretion")</f>
        <v>Secretion</v>
      </c>
      <c r="F45" s="1">
        <v>-0.02</v>
      </c>
      <c r="G45" s="1">
        <v>-1.3915E-2</v>
      </c>
      <c r="H45" s="1">
        <v>-0.02</v>
      </c>
      <c r="I45" s="1">
        <v>-0.02</v>
      </c>
      <c r="J45" s="1">
        <v>-0.02</v>
      </c>
      <c r="K45" s="1">
        <v>-0.02</v>
      </c>
      <c r="L45" s="1">
        <v>-0.02</v>
      </c>
      <c r="M45" s="1">
        <v>-0.02</v>
      </c>
      <c r="N45" s="1">
        <v>-0.02</v>
      </c>
      <c r="O45" s="1">
        <v>-0.02</v>
      </c>
      <c r="P45" s="1">
        <v>-0.02</v>
      </c>
      <c r="Q45" s="1">
        <v>-0.02</v>
      </c>
      <c r="R45" s="1">
        <v>-0.02</v>
      </c>
      <c r="S45" s="1">
        <v>-0.02</v>
      </c>
      <c r="T45" s="1">
        <v>-0.02</v>
      </c>
      <c r="U45" s="1">
        <v>-1.1245E-2</v>
      </c>
      <c r="V45" s="1">
        <v>-1.1698E-2</v>
      </c>
      <c r="W45" s="1">
        <v>-0.02</v>
      </c>
      <c r="X45" s="1">
        <v>-0.02</v>
      </c>
      <c r="Y45" s="1">
        <v>-0.02</v>
      </c>
      <c r="Z45" s="1">
        <v>-0.02</v>
      </c>
      <c r="AA45" s="1">
        <v>-0.02</v>
      </c>
      <c r="AB45" s="1">
        <v>-0.02</v>
      </c>
      <c r="AC45" s="1">
        <v>-0.02</v>
      </c>
      <c r="AD45" s="1">
        <v>-0.02</v>
      </c>
      <c r="AE45" s="1">
        <v>-0.02</v>
      </c>
      <c r="AF45" s="1">
        <v>-0.02</v>
      </c>
      <c r="AG45" s="1">
        <v>-0.02</v>
      </c>
      <c r="AH45" s="1">
        <v>-5.8820000000000001E-3</v>
      </c>
      <c r="AI45" s="1">
        <v>-0.02</v>
      </c>
      <c r="AJ45" s="1">
        <v>-0.02</v>
      </c>
      <c r="AK45" s="1">
        <v>-0.02</v>
      </c>
      <c r="AL45" s="1">
        <v>-1.7887E-2</v>
      </c>
      <c r="AM45" s="1">
        <v>-0.02</v>
      </c>
      <c r="AN45" s="1">
        <v>-0.02</v>
      </c>
      <c r="AO45" s="1">
        <v>-0.02</v>
      </c>
      <c r="AP45" s="1">
        <v>-0.02</v>
      </c>
      <c r="AQ45" s="1">
        <v>-1.1245E-2</v>
      </c>
      <c r="AR45" s="1">
        <v>-0.02</v>
      </c>
      <c r="AS45" s="1">
        <v>-0.02</v>
      </c>
      <c r="AT45" s="1">
        <v>-0.02</v>
      </c>
      <c r="AU45" s="1">
        <v>-0.02</v>
      </c>
      <c r="AV45" s="1">
        <v>-0.02</v>
      </c>
      <c r="AW45" s="1">
        <v>-0.02</v>
      </c>
      <c r="AX45" s="1">
        <v>-0.02</v>
      </c>
      <c r="AY45" s="1">
        <v>-2.5000000000000001E-2</v>
      </c>
      <c r="AZ45" s="1">
        <v>-0.02</v>
      </c>
      <c r="BA45" s="1">
        <v>-5.0000000000000001E-3</v>
      </c>
      <c r="BB45" s="1">
        <v>-5.0000000000000001E-3</v>
      </c>
      <c r="BC45" s="1">
        <v>-5.0000000000000001E-3</v>
      </c>
      <c r="BD45" s="1">
        <v>-0.02</v>
      </c>
      <c r="BE45" s="1">
        <v>-0.02</v>
      </c>
      <c r="BF45" s="1">
        <v>-0.02</v>
      </c>
    </row>
    <row r="46" spans="1:58" x14ac:dyDescent="0.25">
      <c r="A46" s="1" t="s">
        <v>147</v>
      </c>
      <c r="B46" s="1" t="s">
        <v>148</v>
      </c>
      <c r="C46" s="1" t="s">
        <v>149</v>
      </c>
      <c r="D46" s="1">
        <v>-0.02</v>
      </c>
      <c r="E46" s="1" t="str" cm="1">
        <f t="array" ref="E46">_xlfn.IFS(Table1[[#This Row],[original]]&gt;0,"Uptake",Table1[[#This Row],[original]]=0,"No Flux",Table1[[#This Row],[original]]&lt;0,"Secretion")</f>
        <v>Secretion</v>
      </c>
      <c r="F46" s="1">
        <v>-0.02</v>
      </c>
      <c r="G46" s="1">
        <v>-1.5942999999999999E-2</v>
      </c>
      <c r="H46" s="1">
        <v>-0.02</v>
      </c>
      <c r="I46" s="1">
        <v>-0.02</v>
      </c>
      <c r="J46" s="1">
        <v>-0.02</v>
      </c>
      <c r="K46" s="1">
        <v>-0.02</v>
      </c>
      <c r="L46" s="1">
        <v>-0.02</v>
      </c>
      <c r="M46" s="1">
        <v>-0.02</v>
      </c>
      <c r="N46" s="1">
        <v>-0.02</v>
      </c>
      <c r="O46" s="1">
        <v>-0.02</v>
      </c>
      <c r="P46" s="1">
        <v>-0.02</v>
      </c>
      <c r="Q46" s="1">
        <v>-0.02</v>
      </c>
      <c r="R46" s="1">
        <v>-0.02</v>
      </c>
      <c r="S46" s="1">
        <v>-0.02</v>
      </c>
      <c r="T46" s="1">
        <v>-0.02</v>
      </c>
      <c r="U46" s="1">
        <v>-1.4163E-2</v>
      </c>
      <c r="V46" s="1">
        <v>-1.4466E-2</v>
      </c>
      <c r="W46" s="1">
        <v>-0.02</v>
      </c>
      <c r="X46" s="1">
        <v>-0.02</v>
      </c>
      <c r="Y46" s="1">
        <v>-0.02</v>
      </c>
      <c r="Z46" s="1">
        <v>-0.02</v>
      </c>
      <c r="AA46" s="1">
        <v>-0.02</v>
      </c>
      <c r="AB46" s="1">
        <v>-0.02</v>
      </c>
      <c r="AC46" s="1">
        <v>-0.02</v>
      </c>
      <c r="AD46" s="1">
        <v>-0.02</v>
      </c>
      <c r="AE46" s="1">
        <v>-0.02</v>
      </c>
      <c r="AF46" s="1">
        <v>-0.02</v>
      </c>
      <c r="AG46" s="1">
        <v>-0.02</v>
      </c>
      <c r="AH46" s="1">
        <v>-1.0588E-2</v>
      </c>
      <c r="AI46" s="1">
        <v>-0.02</v>
      </c>
      <c r="AJ46" s="1">
        <v>-0.02</v>
      </c>
      <c r="AK46" s="1">
        <v>-0.02</v>
      </c>
      <c r="AL46" s="1">
        <v>-1.8591E-2</v>
      </c>
      <c r="AM46" s="1">
        <v>-0.02</v>
      </c>
      <c r="AN46" s="1">
        <v>-0.02</v>
      </c>
      <c r="AO46" s="1">
        <v>-0.02</v>
      </c>
      <c r="AP46" s="1">
        <v>-0.02</v>
      </c>
      <c r="AQ46" s="1">
        <v>-1.4163E-2</v>
      </c>
      <c r="AR46" s="1">
        <v>-0.02</v>
      </c>
      <c r="AS46" s="1">
        <v>-0.02</v>
      </c>
      <c r="AT46" s="1">
        <v>-0.02</v>
      </c>
      <c r="AU46" s="1">
        <v>-0.02</v>
      </c>
      <c r="AV46" s="1">
        <v>-0.02</v>
      </c>
      <c r="AW46" s="1">
        <v>-0.02</v>
      </c>
      <c r="AX46" s="1">
        <v>-0.02</v>
      </c>
      <c r="AY46" s="1">
        <v>-0.02</v>
      </c>
      <c r="AZ46" s="1">
        <v>-0.02</v>
      </c>
      <c r="BA46" s="1">
        <v>-0.01</v>
      </c>
      <c r="BB46" s="1">
        <v>-0.01</v>
      </c>
      <c r="BC46" s="1">
        <v>-0.01</v>
      </c>
      <c r="BD46" s="1">
        <v>-0.02</v>
      </c>
      <c r="BE46" s="1">
        <v>-0.02</v>
      </c>
      <c r="BF46" s="1">
        <v>-0.02</v>
      </c>
    </row>
    <row r="47" spans="1:58" x14ac:dyDescent="0.25">
      <c r="A47" s="1" t="s">
        <v>47</v>
      </c>
      <c r="B47" s="1" t="s">
        <v>150</v>
      </c>
      <c r="C47" s="1" t="s">
        <v>151</v>
      </c>
      <c r="D47" s="1">
        <v>1.4121E-2</v>
      </c>
      <c r="E47" s="1" t="str" cm="1">
        <f t="array" ref="E47">_xlfn.IFS(Table1[[#This Row],[original]]&gt;0,"Uptake",Table1[[#This Row],[original]]=0,"No Flux",Table1[[#This Row],[original]]&lt;0,"Secretion")</f>
        <v>Uptake</v>
      </c>
      <c r="F47" s="1">
        <v>1.4121E-2</v>
      </c>
      <c r="G47" s="1">
        <v>1.1257E-2</v>
      </c>
      <c r="H47" s="1">
        <v>1.4121E-2</v>
      </c>
      <c r="I47" s="1">
        <v>1.4121E-2</v>
      </c>
      <c r="J47" s="1">
        <v>1.4121E-2</v>
      </c>
      <c r="K47" s="1">
        <v>1.4121E-2</v>
      </c>
      <c r="L47" s="1">
        <v>1.4121E-2</v>
      </c>
      <c r="M47" s="1">
        <v>1.4121E-2</v>
      </c>
      <c r="N47" s="1">
        <v>1.4121E-2</v>
      </c>
      <c r="O47" s="1">
        <v>1.4121E-2</v>
      </c>
      <c r="P47" s="1">
        <v>1.4121E-2</v>
      </c>
      <c r="Q47" s="1">
        <v>1.4121E-2</v>
      </c>
      <c r="R47" s="1">
        <v>1.4121E-2</v>
      </c>
      <c r="S47" s="1">
        <v>1.4121E-2</v>
      </c>
      <c r="T47" s="1">
        <v>1.4121E-2</v>
      </c>
      <c r="U47" s="1">
        <v>0.01</v>
      </c>
      <c r="V47" s="1">
        <v>1.0214000000000001E-2</v>
      </c>
      <c r="W47" s="1">
        <v>1.4121E-2</v>
      </c>
      <c r="X47" s="1">
        <v>1.4121E-2</v>
      </c>
      <c r="Y47" s="1">
        <v>1.4121E-2</v>
      </c>
      <c r="Z47" s="1">
        <v>1.4121E-2</v>
      </c>
      <c r="AA47" s="1">
        <v>1.4121E-2</v>
      </c>
      <c r="AB47" s="1">
        <v>1.4121E-2</v>
      </c>
      <c r="AC47" s="1">
        <v>1.4121E-2</v>
      </c>
      <c r="AD47" s="1">
        <v>1.4121E-2</v>
      </c>
      <c r="AE47" s="1">
        <v>1.4121E-2</v>
      </c>
      <c r="AF47" s="1">
        <v>1.4121E-2</v>
      </c>
      <c r="AG47" s="1">
        <v>1.4121E-2</v>
      </c>
      <c r="AH47" s="1">
        <v>7.476E-3</v>
      </c>
      <c r="AI47" s="1">
        <v>1.4121E-2</v>
      </c>
      <c r="AJ47" s="1">
        <v>1.4121E-2</v>
      </c>
      <c r="AK47" s="1">
        <v>1.4121E-2</v>
      </c>
      <c r="AL47" s="1">
        <v>1.3127E-2</v>
      </c>
      <c r="AM47" s="1">
        <v>1.4121E-2</v>
      </c>
      <c r="AN47" s="1">
        <v>1.4121E-2</v>
      </c>
      <c r="AO47" s="1">
        <v>1.4121E-2</v>
      </c>
      <c r="AP47" s="1">
        <v>1.4121E-2</v>
      </c>
      <c r="AQ47" s="1">
        <v>0.01</v>
      </c>
      <c r="AR47" s="1">
        <v>1.4121E-2</v>
      </c>
      <c r="AS47" s="1">
        <v>1.4121E-2</v>
      </c>
      <c r="AT47" s="1">
        <v>1.4121E-2</v>
      </c>
      <c r="AU47" s="1">
        <v>1.4121E-2</v>
      </c>
      <c r="AV47" s="1">
        <v>1.4121E-2</v>
      </c>
      <c r="AW47" s="1">
        <v>1.4121E-2</v>
      </c>
      <c r="AX47" s="1">
        <v>1.4121E-2</v>
      </c>
      <c r="AY47" s="1">
        <v>1.4121E-2</v>
      </c>
      <c r="AZ47" s="1">
        <v>1.4121E-2</v>
      </c>
      <c r="BA47" s="1">
        <v>7.0609999999999996E-3</v>
      </c>
      <c r="BB47" s="1">
        <v>7.0609999999999996E-3</v>
      </c>
      <c r="BC47" s="1">
        <v>7.0609999999999996E-3</v>
      </c>
      <c r="BD47" s="1">
        <v>1.4121E-2</v>
      </c>
      <c r="BE47" s="1">
        <v>1.4121E-2</v>
      </c>
      <c r="BF47" s="1">
        <v>1.4121E-2</v>
      </c>
    </row>
    <row r="48" spans="1:58" x14ac:dyDescent="0.25">
      <c r="A48" s="10" t="s">
        <v>22</v>
      </c>
      <c r="B48" s="1" t="s">
        <v>152</v>
      </c>
      <c r="C48" s="9" t="s">
        <v>153</v>
      </c>
      <c r="D48" s="1">
        <v>0.01</v>
      </c>
      <c r="E48" s="1" t="str" cm="1">
        <f t="array" ref="E48">_xlfn.IFS(Table1[[#This Row],[original]]&gt;0,"Uptake",Table1[[#This Row],[original]]=0,"No Flux",Table1[[#This Row],[original]]&lt;0,"Secretion")</f>
        <v>Uptake</v>
      </c>
      <c r="F48" s="1">
        <v>0.01</v>
      </c>
      <c r="G48" s="1">
        <v>7.9719999999999999E-3</v>
      </c>
      <c r="H48" s="1">
        <v>0.01</v>
      </c>
      <c r="I48" s="1">
        <v>0.01</v>
      </c>
      <c r="J48" s="1">
        <v>0.01</v>
      </c>
      <c r="K48" s="1">
        <v>0.01</v>
      </c>
      <c r="L48" s="1">
        <v>0.01</v>
      </c>
      <c r="M48" s="1">
        <v>0.01</v>
      </c>
      <c r="N48" s="1">
        <v>0.01</v>
      </c>
      <c r="O48" s="1">
        <v>0.01</v>
      </c>
      <c r="P48" s="1">
        <v>0.01</v>
      </c>
      <c r="Q48" s="1">
        <v>0.01</v>
      </c>
      <c r="R48" s="1">
        <v>0.01</v>
      </c>
      <c r="S48" s="1">
        <v>0.01</v>
      </c>
      <c r="T48" s="1">
        <v>0.01</v>
      </c>
      <c r="U48" s="1">
        <v>7.0819999999999998E-3</v>
      </c>
      <c r="V48" s="1">
        <v>7.2329999999999998E-3</v>
      </c>
      <c r="W48" s="1">
        <v>0.01</v>
      </c>
      <c r="X48" s="1">
        <v>5.0000000000000001E-3</v>
      </c>
      <c r="Y48" s="1">
        <v>0.01</v>
      </c>
      <c r="Z48" s="1">
        <v>0.01</v>
      </c>
      <c r="AA48" s="1">
        <v>0.01</v>
      </c>
      <c r="AB48" s="1">
        <v>0.01</v>
      </c>
      <c r="AC48" s="1">
        <v>0.01</v>
      </c>
      <c r="AD48" s="1">
        <v>0.01</v>
      </c>
      <c r="AE48" s="1">
        <v>0.01</v>
      </c>
      <c r="AF48" s="1">
        <v>0.01</v>
      </c>
      <c r="AG48" s="1">
        <v>0.01</v>
      </c>
      <c r="AH48" s="1">
        <v>5.2940000000000001E-3</v>
      </c>
      <c r="AI48" s="1">
        <v>0.01</v>
      </c>
      <c r="AJ48" s="1">
        <v>0.01</v>
      </c>
      <c r="AK48" s="1">
        <v>0.01</v>
      </c>
      <c r="AL48" s="1">
        <v>9.2960000000000004E-3</v>
      </c>
      <c r="AM48" s="1">
        <v>0.01</v>
      </c>
      <c r="AN48" s="1">
        <v>0.01</v>
      </c>
      <c r="AO48" s="1">
        <v>0.01</v>
      </c>
      <c r="AP48" s="1">
        <v>0.01</v>
      </c>
      <c r="AQ48" s="1">
        <v>7.0819999999999998E-3</v>
      </c>
      <c r="AR48" s="1">
        <v>0.01</v>
      </c>
      <c r="AS48" s="1">
        <v>0.01</v>
      </c>
      <c r="AT48" s="1">
        <v>0.01</v>
      </c>
      <c r="AU48" s="1">
        <v>0.01</v>
      </c>
      <c r="AV48" s="1">
        <v>0.01</v>
      </c>
      <c r="AW48" s="1">
        <v>0.01</v>
      </c>
      <c r="AX48" s="1">
        <v>0.01</v>
      </c>
      <c r="AY48" s="1">
        <v>0.01</v>
      </c>
      <c r="AZ48" s="1">
        <v>0.01</v>
      </c>
      <c r="BA48" s="1">
        <v>5.0000000000000001E-3</v>
      </c>
      <c r="BB48" s="1">
        <v>5.0000000000000001E-3</v>
      </c>
      <c r="BC48" s="1">
        <v>5.0000000000000001E-3</v>
      </c>
      <c r="BD48" s="1">
        <v>0.01</v>
      </c>
      <c r="BE48" s="1">
        <v>0.01</v>
      </c>
      <c r="BF48" s="1">
        <v>0.01</v>
      </c>
    </row>
    <row r="49" spans="1:58" x14ac:dyDescent="0.25">
      <c r="A49" s="10" t="s">
        <v>26</v>
      </c>
      <c r="B49" s="1" t="s">
        <v>157</v>
      </c>
      <c r="C49" s="9" t="s">
        <v>158</v>
      </c>
      <c r="D49" s="1">
        <v>0.1</v>
      </c>
      <c r="E49" s="1" t="str" cm="1">
        <f t="array" ref="E49">_xlfn.IFS(Table1[[#This Row],[original]]&gt;0,"Uptake",Table1[[#This Row],[original]]=0,"No Flux",Table1[[#This Row],[original]]&lt;0,"Secretion")</f>
        <v>Uptake</v>
      </c>
      <c r="F49" s="1">
        <v>0.1</v>
      </c>
      <c r="G49" s="1">
        <v>0.1</v>
      </c>
      <c r="H49" s="1">
        <v>0.1</v>
      </c>
      <c r="I49" s="1">
        <v>0.1</v>
      </c>
      <c r="J49" s="1">
        <v>0.1</v>
      </c>
      <c r="K49" s="1">
        <v>0.1</v>
      </c>
      <c r="L49" s="1">
        <v>0.1</v>
      </c>
      <c r="M49" s="1">
        <v>0.1</v>
      </c>
      <c r="N49" s="1">
        <v>0.1</v>
      </c>
      <c r="O49" s="1">
        <v>0.1</v>
      </c>
      <c r="P49" s="1">
        <v>0.1</v>
      </c>
      <c r="Q49" s="1">
        <v>0.1</v>
      </c>
      <c r="R49" s="1">
        <v>0.1</v>
      </c>
      <c r="S49" s="1">
        <v>0.1</v>
      </c>
      <c r="T49" s="1">
        <v>0.1</v>
      </c>
      <c r="U49" s="1">
        <v>0.1</v>
      </c>
      <c r="V49" s="1">
        <v>0.1</v>
      </c>
      <c r="W49" s="1">
        <v>0.1</v>
      </c>
      <c r="X49" s="1">
        <v>0.1</v>
      </c>
      <c r="Y49" s="1">
        <v>0.1</v>
      </c>
      <c r="Z49" s="1">
        <v>0.1</v>
      </c>
      <c r="AA49" s="1">
        <v>0.1</v>
      </c>
      <c r="AB49" s="1">
        <v>0.05</v>
      </c>
      <c r="AC49" s="1">
        <v>0.1</v>
      </c>
      <c r="AD49" s="1">
        <v>0.1</v>
      </c>
      <c r="AE49" s="1">
        <v>0.1</v>
      </c>
      <c r="AF49" s="1">
        <v>0.1</v>
      </c>
      <c r="AG49" s="1">
        <v>0.1</v>
      </c>
      <c r="AH49" s="1">
        <v>0.1</v>
      </c>
      <c r="AI49" s="1">
        <v>0.1</v>
      </c>
      <c r="AJ49" s="1">
        <v>0.1</v>
      </c>
      <c r="AK49" s="1">
        <v>0.1</v>
      </c>
      <c r="AL49" s="1">
        <v>0.1</v>
      </c>
      <c r="AM49" s="1">
        <v>0.1</v>
      </c>
      <c r="AN49" s="1">
        <v>0.1</v>
      </c>
      <c r="AO49" s="1">
        <v>0.1</v>
      </c>
      <c r="AP49" s="1">
        <v>0.1</v>
      </c>
      <c r="AQ49" s="1">
        <v>0.1</v>
      </c>
      <c r="AR49" s="1">
        <v>0.1</v>
      </c>
      <c r="AS49" s="1">
        <v>0.1</v>
      </c>
      <c r="AT49" s="1">
        <v>0.1</v>
      </c>
      <c r="AU49" s="1">
        <v>0.1</v>
      </c>
      <c r="AV49" s="1">
        <v>0.1</v>
      </c>
      <c r="AW49" s="1">
        <v>0.1</v>
      </c>
      <c r="AX49" s="1">
        <v>0.1</v>
      </c>
      <c r="AY49" s="1">
        <v>0.1</v>
      </c>
      <c r="AZ49" s="1">
        <v>0.1</v>
      </c>
      <c r="BA49" s="1">
        <v>9.5044000000000003E-2</v>
      </c>
      <c r="BB49" s="1">
        <v>9.5044000000000003E-2</v>
      </c>
      <c r="BC49" s="1">
        <v>9.5044000000000003E-2</v>
      </c>
      <c r="BD49" s="1">
        <v>0.1</v>
      </c>
      <c r="BE49" s="1">
        <v>0.1</v>
      </c>
      <c r="BF49" s="1">
        <v>0.1</v>
      </c>
    </row>
    <row r="50" spans="1:58" x14ac:dyDescent="0.25">
      <c r="A50" s="1" t="s">
        <v>33</v>
      </c>
      <c r="B50" s="1" t="s">
        <v>159</v>
      </c>
      <c r="C50" s="1" t="s">
        <v>160</v>
      </c>
      <c r="D50" s="1">
        <v>0.77141199999999999</v>
      </c>
      <c r="E50" s="1" t="str" cm="1">
        <f t="array" ref="E50">_xlfn.IFS(Table1[[#This Row],[original]]&gt;0,"Uptake",Table1[[#This Row],[original]]=0,"No Flux",Table1[[#This Row],[original]]&lt;0,"Secretion")</f>
        <v>Uptake</v>
      </c>
      <c r="F50" s="1">
        <v>0.77141199999999999</v>
      </c>
      <c r="G50" s="1">
        <v>0.61493500000000001</v>
      </c>
      <c r="H50" s="1">
        <v>0.77141199999999999</v>
      </c>
      <c r="I50" s="1">
        <v>0.77141199999999999</v>
      </c>
      <c r="J50" s="1">
        <v>0.77141199999999999</v>
      </c>
      <c r="K50" s="1">
        <v>0.77141199999999999</v>
      </c>
      <c r="L50" s="1">
        <v>0.77141199999999999</v>
      </c>
      <c r="M50" s="1">
        <v>0.77141199999999999</v>
      </c>
      <c r="N50" s="1">
        <v>0.77141199999999999</v>
      </c>
      <c r="O50" s="1">
        <v>0.77141199999999999</v>
      </c>
      <c r="P50" s="1">
        <v>0.77141199999999999</v>
      </c>
      <c r="Q50" s="1">
        <v>0.77141199999999999</v>
      </c>
      <c r="R50" s="1">
        <v>0.77141199999999999</v>
      </c>
      <c r="S50" s="1">
        <v>0.77141199999999999</v>
      </c>
      <c r="T50" s="1">
        <v>0.77141199999999999</v>
      </c>
      <c r="U50" s="1">
        <v>0.54627800000000004</v>
      </c>
      <c r="V50" s="1">
        <v>0.557948</v>
      </c>
      <c r="W50" s="1">
        <v>0.77141199999999999</v>
      </c>
      <c r="X50" s="1">
        <v>0.77141199999999999</v>
      </c>
      <c r="Y50" s="1">
        <v>0.77141199999999999</v>
      </c>
      <c r="Z50" s="1">
        <v>0.77141199999999999</v>
      </c>
      <c r="AA50" s="1">
        <v>0.77141199999999999</v>
      </c>
      <c r="AB50" s="1">
        <v>0.77141199999999999</v>
      </c>
      <c r="AC50" s="1">
        <v>0.77141199999999999</v>
      </c>
      <c r="AD50" s="1">
        <v>0.77141199999999999</v>
      </c>
      <c r="AE50" s="1">
        <v>0.77141199999999999</v>
      </c>
      <c r="AF50" s="1">
        <v>0.77141199999999999</v>
      </c>
      <c r="AG50" s="1">
        <v>0.77141199999999999</v>
      </c>
      <c r="AH50" s="1">
        <v>0.408385</v>
      </c>
      <c r="AI50" s="1">
        <v>0.77141199999999999</v>
      </c>
      <c r="AJ50" s="1">
        <v>0.77141199999999999</v>
      </c>
      <c r="AK50" s="1">
        <v>0.77141199999999999</v>
      </c>
      <c r="AL50" s="1">
        <v>0.71707500000000002</v>
      </c>
      <c r="AM50" s="1">
        <v>0.77141199999999999</v>
      </c>
      <c r="AN50" s="1">
        <v>0.77141199999999999</v>
      </c>
      <c r="AO50" s="1">
        <v>0.77141199999999999</v>
      </c>
      <c r="AP50" s="1">
        <v>0.77141199999999999</v>
      </c>
      <c r="AQ50" s="1">
        <v>0.54627800000000004</v>
      </c>
      <c r="AR50" s="1">
        <v>0.77141199999999999</v>
      </c>
      <c r="AS50" s="1">
        <v>0.77141199999999999</v>
      </c>
      <c r="AT50" s="1">
        <v>0.77141199999999999</v>
      </c>
      <c r="AU50" s="1">
        <v>0.77141199999999999</v>
      </c>
      <c r="AV50" s="1">
        <v>0.77141199999999999</v>
      </c>
      <c r="AW50" s="1">
        <v>0.77141199999999999</v>
      </c>
      <c r="AX50" s="1">
        <v>0.77141199999999999</v>
      </c>
      <c r="AY50" s="1">
        <v>0.77141199999999999</v>
      </c>
      <c r="AZ50" s="1">
        <v>0.77141199999999999</v>
      </c>
      <c r="BA50" s="1">
        <v>0.38570599999999999</v>
      </c>
      <c r="BB50" s="1">
        <v>0.38570599999999999</v>
      </c>
      <c r="BC50" s="1">
        <v>0.38570599999999999</v>
      </c>
      <c r="BD50" s="1">
        <v>0.77141199999999999</v>
      </c>
      <c r="BE50" s="1">
        <v>0.77141199999999999</v>
      </c>
      <c r="BF50" s="1">
        <v>0.77141199999999999</v>
      </c>
    </row>
    <row r="51" spans="1:58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 t="str" cm="1">
        <f t="array" ref="E51">_xlfn.IFS(Table1[[#This Row],[original]]&gt;0,"Uptake",Table1[[#This Row],[original]]=0,"No Flux",Table1[[#This Row],[original]]&lt;0,"Secretion")</f>
        <v>Uptake</v>
      </c>
      <c r="F51" s="1">
        <v>0.01</v>
      </c>
      <c r="G51" s="1">
        <v>0.01</v>
      </c>
      <c r="H51" s="1">
        <v>0.01</v>
      </c>
      <c r="I51" s="1">
        <v>0.01</v>
      </c>
      <c r="J51" s="1">
        <v>0.01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  <c r="Y51" s="1">
        <v>0.01</v>
      </c>
      <c r="Z51" s="1">
        <v>0.01</v>
      </c>
      <c r="AA51" s="1">
        <v>0.01</v>
      </c>
      <c r="AB51" s="1">
        <v>0.01</v>
      </c>
      <c r="AC51" s="1">
        <v>0.01</v>
      </c>
      <c r="AD51" s="1">
        <v>0.01</v>
      </c>
      <c r="AE51" s="1">
        <v>0.01</v>
      </c>
      <c r="AF51" s="1">
        <v>0.01</v>
      </c>
      <c r="AG51" s="1">
        <v>0.01</v>
      </c>
      <c r="AH51" s="1">
        <v>0.01</v>
      </c>
      <c r="AI51" s="1">
        <v>0.01</v>
      </c>
      <c r="AJ51" s="1">
        <v>0.01</v>
      </c>
      <c r="AK51" s="1">
        <v>0.01</v>
      </c>
      <c r="AL51" s="1">
        <v>0.01</v>
      </c>
      <c r="AM51" s="1">
        <v>0.01</v>
      </c>
      <c r="AN51" s="1">
        <v>0.01</v>
      </c>
      <c r="AO51" s="1">
        <v>0.01</v>
      </c>
      <c r="AP51" s="1">
        <v>0.01</v>
      </c>
      <c r="AQ51" s="1">
        <v>0.01</v>
      </c>
      <c r="AR51" s="1">
        <v>0.01</v>
      </c>
      <c r="AS51" s="1">
        <v>0.01</v>
      </c>
      <c r="AT51" s="1">
        <v>0.01</v>
      </c>
      <c r="AU51" s="1">
        <v>0.01</v>
      </c>
      <c r="AV51" s="1">
        <v>0.01</v>
      </c>
      <c r="AW51" s="1">
        <v>0.01</v>
      </c>
      <c r="AX51" s="1">
        <v>0.01</v>
      </c>
      <c r="AY51" s="1">
        <v>5.0000000000000001E-3</v>
      </c>
      <c r="AZ51" s="1">
        <v>0.01</v>
      </c>
      <c r="BA51" s="1">
        <v>0.01</v>
      </c>
      <c r="BB51" s="1">
        <v>0.01</v>
      </c>
      <c r="BC51" s="1">
        <v>0.01</v>
      </c>
      <c r="BD51" s="1">
        <v>0.01</v>
      </c>
      <c r="BE51" s="1">
        <v>0.01</v>
      </c>
      <c r="BF51" s="1">
        <v>0.01</v>
      </c>
    </row>
    <row r="52" spans="1:58" x14ac:dyDescent="0.25">
      <c r="A52" s="1" t="s">
        <v>44</v>
      </c>
      <c r="B52" s="1" t="s">
        <v>184</v>
      </c>
      <c r="C52" s="1" t="s">
        <v>185</v>
      </c>
      <c r="D52" s="1">
        <v>0.17124300000000001</v>
      </c>
      <c r="E52" s="1" t="str" cm="1">
        <f t="array" ref="E52">_xlfn.IFS(Table1[[#This Row],[original]]&gt;0,"Uptake",Table1[[#This Row],[original]]=0,"No Flux",Table1[[#This Row],[original]]&lt;0,"Secretion")</f>
        <v>Uptake</v>
      </c>
      <c r="F52" s="1">
        <v>0.17124300000000001</v>
      </c>
      <c r="G52" s="1">
        <v>0.22169700000000001</v>
      </c>
      <c r="H52" s="1">
        <v>0.17124300000000001</v>
      </c>
      <c r="I52" s="1">
        <v>0.17124300000000001</v>
      </c>
      <c r="J52" s="1">
        <v>0.17124300000000001</v>
      </c>
      <c r="K52" s="1">
        <v>0.17124300000000001</v>
      </c>
      <c r="L52" s="1">
        <v>0.17124300000000001</v>
      </c>
      <c r="M52" s="1">
        <v>0.17124300000000001</v>
      </c>
      <c r="N52" s="1">
        <v>0</v>
      </c>
      <c r="O52" s="1">
        <v>0.17124300000000001</v>
      </c>
      <c r="P52" s="1">
        <v>0.17124300000000001</v>
      </c>
      <c r="Q52" s="1">
        <v>0.17124300000000001</v>
      </c>
      <c r="R52" s="1">
        <v>0.163243</v>
      </c>
      <c r="S52" s="1">
        <v>0.17124300000000001</v>
      </c>
      <c r="T52" s="1">
        <v>0.17124300000000001</v>
      </c>
      <c r="U52" s="1">
        <v>0</v>
      </c>
      <c r="V52" s="1">
        <v>0</v>
      </c>
      <c r="W52" s="1">
        <v>0.17124300000000001</v>
      </c>
      <c r="X52" s="1">
        <v>0.199243</v>
      </c>
      <c r="Y52" s="1">
        <v>0.17124300000000001</v>
      </c>
      <c r="Z52" s="1">
        <v>0.17124300000000001</v>
      </c>
      <c r="AA52" s="1">
        <v>0.18124299999999999</v>
      </c>
      <c r="AB52" s="1">
        <v>0.321243</v>
      </c>
      <c r="AC52" s="1">
        <v>0.17124300000000001</v>
      </c>
      <c r="AD52" s="1">
        <v>0</v>
      </c>
      <c r="AE52" s="1">
        <v>0.17124300000000001</v>
      </c>
      <c r="AF52" s="1">
        <v>0.17124300000000001</v>
      </c>
      <c r="AG52" s="1">
        <v>0.17124300000000001</v>
      </c>
      <c r="AH52" s="1">
        <v>0</v>
      </c>
      <c r="AI52" s="1">
        <v>0.17124300000000001</v>
      </c>
      <c r="AJ52" s="1">
        <v>0.17124300000000001</v>
      </c>
      <c r="AK52" s="1">
        <v>0.17124300000000001</v>
      </c>
      <c r="AL52" s="1">
        <v>5.0550999999999999E-2</v>
      </c>
      <c r="AM52" s="1">
        <v>0.17124300000000001</v>
      </c>
      <c r="AN52" s="1">
        <v>0.17124300000000001</v>
      </c>
      <c r="AO52" s="1">
        <v>0.17124300000000001</v>
      </c>
      <c r="AP52" s="1">
        <v>0.17124300000000001</v>
      </c>
      <c r="AQ52" s="1">
        <v>0</v>
      </c>
      <c r="AR52" s="1">
        <v>0.17124300000000001</v>
      </c>
      <c r="AS52" s="1">
        <v>0.17124300000000001</v>
      </c>
      <c r="AT52" s="1">
        <v>0.17124300000000001</v>
      </c>
      <c r="AU52" s="1">
        <v>0.17124300000000001</v>
      </c>
      <c r="AV52" s="1">
        <v>0.31124299999999999</v>
      </c>
      <c r="AW52" s="1">
        <v>0.17124300000000001</v>
      </c>
      <c r="AX52" s="1">
        <v>0.17124300000000001</v>
      </c>
      <c r="AY52" s="1">
        <v>0.20624300000000001</v>
      </c>
      <c r="AZ52" s="1">
        <v>0.17124300000000001</v>
      </c>
      <c r="BA52" s="1">
        <v>0</v>
      </c>
      <c r="BB52" s="1">
        <v>0</v>
      </c>
      <c r="BC52" s="1">
        <v>0</v>
      </c>
      <c r="BD52" s="1">
        <v>0.17124300000000001</v>
      </c>
      <c r="BE52" s="1">
        <v>0.31124299999999999</v>
      </c>
      <c r="BF52" s="1">
        <v>0.17124300000000001</v>
      </c>
    </row>
    <row r="53" spans="1:58" x14ac:dyDescent="0.25">
      <c r="A53" s="10" t="s">
        <v>53</v>
      </c>
      <c r="B53" s="1" t="s">
        <v>163</v>
      </c>
      <c r="C53" s="9" t="s">
        <v>164</v>
      </c>
      <c r="D53" s="1">
        <v>0.02</v>
      </c>
      <c r="E53" s="1" t="str" cm="1">
        <f t="array" ref="E53">_xlfn.IFS(Table1[[#This Row],[original]]&gt;0,"Uptake",Table1[[#This Row],[original]]=0,"No Flux",Table1[[#This Row],[original]]&lt;0,"Secretion")</f>
        <v>Uptake</v>
      </c>
      <c r="F53" s="1">
        <v>0.02</v>
      </c>
      <c r="G53" s="1">
        <v>1.5942999999999999E-2</v>
      </c>
      <c r="H53" s="1">
        <v>0.02</v>
      </c>
      <c r="I53" s="1">
        <v>0.02</v>
      </c>
      <c r="J53" s="1">
        <v>0.02</v>
      </c>
      <c r="K53" s="1">
        <v>0.02</v>
      </c>
      <c r="L53" s="1">
        <v>0.02</v>
      </c>
      <c r="M53" s="1">
        <v>0.02</v>
      </c>
      <c r="N53" s="1">
        <v>0.02</v>
      </c>
      <c r="O53" s="1">
        <v>0.02</v>
      </c>
      <c r="P53" s="1">
        <v>0.02</v>
      </c>
      <c r="Q53" s="1">
        <v>0.02</v>
      </c>
      <c r="R53" s="1">
        <v>0.02</v>
      </c>
      <c r="S53" s="1">
        <v>0.02</v>
      </c>
      <c r="T53" s="1">
        <v>0.02</v>
      </c>
      <c r="U53" s="1">
        <v>1.4163E-2</v>
      </c>
      <c r="V53" s="1">
        <v>1.4466E-2</v>
      </c>
      <c r="W53" s="1">
        <v>0.02</v>
      </c>
      <c r="X53" s="1">
        <v>0.02</v>
      </c>
      <c r="Y53" s="1">
        <v>0.02</v>
      </c>
      <c r="Z53" s="1">
        <v>0.02</v>
      </c>
      <c r="AA53" s="1">
        <v>0.02</v>
      </c>
      <c r="AB53" s="1">
        <v>0.02</v>
      </c>
      <c r="AC53" s="1">
        <v>0.02</v>
      </c>
      <c r="AD53" s="1">
        <v>0.02</v>
      </c>
      <c r="AE53" s="1">
        <v>0.02</v>
      </c>
      <c r="AF53" s="1">
        <v>0.02</v>
      </c>
      <c r="AG53" s="1">
        <v>0.02</v>
      </c>
      <c r="AH53" s="1">
        <v>1.0588E-2</v>
      </c>
      <c r="AI53" s="1">
        <v>0.02</v>
      </c>
      <c r="AJ53" s="1">
        <v>0.02</v>
      </c>
      <c r="AK53" s="1">
        <v>0.02</v>
      </c>
      <c r="AL53" s="1">
        <v>1.8591E-2</v>
      </c>
      <c r="AM53" s="1">
        <v>0.02</v>
      </c>
      <c r="AN53" s="1">
        <v>0.02</v>
      </c>
      <c r="AO53" s="1">
        <v>0.02</v>
      </c>
      <c r="AP53" s="1">
        <v>0.02</v>
      </c>
      <c r="AQ53" s="1">
        <v>1.4163E-2</v>
      </c>
      <c r="AR53" s="1">
        <v>0.02</v>
      </c>
      <c r="AS53" s="1">
        <v>0.02</v>
      </c>
      <c r="AT53" s="1">
        <v>0.02</v>
      </c>
      <c r="AU53" s="1">
        <v>0.02</v>
      </c>
      <c r="AV53" s="1">
        <v>0.02</v>
      </c>
      <c r="AW53" s="1">
        <v>0.02</v>
      </c>
      <c r="AX53" s="1">
        <v>0.02</v>
      </c>
      <c r="AY53" s="1">
        <v>0.02</v>
      </c>
      <c r="AZ53" s="1">
        <v>0.02</v>
      </c>
      <c r="BA53" s="1">
        <v>0.01</v>
      </c>
      <c r="BB53" s="1">
        <v>0.01</v>
      </c>
      <c r="BC53" s="1">
        <v>0.01</v>
      </c>
      <c r="BD53" s="1">
        <v>0.02</v>
      </c>
      <c r="BE53" s="1">
        <v>0.02</v>
      </c>
      <c r="BF53" s="1">
        <v>0.02</v>
      </c>
    </row>
    <row r="54" spans="1:58" x14ac:dyDescent="0.25">
      <c r="A54" s="1" t="s">
        <v>46</v>
      </c>
      <c r="B54" s="1" t="s">
        <v>165</v>
      </c>
      <c r="C54" s="1" t="s">
        <v>166</v>
      </c>
      <c r="D54" s="1">
        <v>0.1</v>
      </c>
      <c r="E54" s="1" t="str" cm="1">
        <f t="array" ref="E54">_xlfn.IFS(Table1[[#This Row],[original]]&gt;0,"Uptake",Table1[[#This Row],[original]]=0,"No Flux",Table1[[#This Row],[original]]&lt;0,"Secretion")</f>
        <v>Uptake</v>
      </c>
      <c r="F54" s="1">
        <v>0.1</v>
      </c>
      <c r="G54" s="1">
        <v>0.1</v>
      </c>
      <c r="H54" s="1">
        <v>0.1</v>
      </c>
      <c r="I54" s="1">
        <v>0.1</v>
      </c>
      <c r="J54" s="1">
        <v>0.1</v>
      </c>
      <c r="K54" s="1">
        <v>0.1</v>
      </c>
      <c r="L54" s="1">
        <v>0.1</v>
      </c>
      <c r="M54" s="1">
        <v>0.1</v>
      </c>
      <c r="N54" s="1">
        <v>0.1</v>
      </c>
      <c r="O54" s="1">
        <v>0.1</v>
      </c>
      <c r="P54" s="1">
        <v>0.1</v>
      </c>
      <c r="Q54" s="1">
        <v>0.1</v>
      </c>
      <c r="R54" s="1">
        <v>0.1</v>
      </c>
      <c r="S54" s="1">
        <v>0.1</v>
      </c>
      <c r="T54" s="1">
        <v>0.1</v>
      </c>
      <c r="U54" s="1">
        <v>0.1</v>
      </c>
      <c r="V54" s="1">
        <v>0.1</v>
      </c>
      <c r="W54" s="1">
        <v>0.1</v>
      </c>
      <c r="X54" s="1">
        <v>0.1</v>
      </c>
      <c r="Y54" s="1">
        <v>0.1</v>
      </c>
      <c r="Z54" s="1">
        <v>0.1</v>
      </c>
      <c r="AA54" s="1">
        <v>0.1</v>
      </c>
      <c r="AB54" s="1">
        <v>0.1</v>
      </c>
      <c r="AC54" s="1">
        <v>0.1</v>
      </c>
      <c r="AD54" s="1">
        <v>0.1</v>
      </c>
      <c r="AE54" s="1">
        <v>0.1</v>
      </c>
      <c r="AF54" s="1">
        <v>0.1</v>
      </c>
      <c r="AG54" s="1">
        <v>0.1</v>
      </c>
      <c r="AH54" s="1">
        <v>0.1</v>
      </c>
      <c r="AI54" s="1">
        <v>0.1</v>
      </c>
      <c r="AJ54" s="1">
        <v>0.1</v>
      </c>
      <c r="AK54" s="1">
        <v>0.1</v>
      </c>
      <c r="AL54" s="1">
        <v>0.1</v>
      </c>
      <c r="AM54" s="1">
        <v>0.1</v>
      </c>
      <c r="AN54" s="1">
        <v>0.1</v>
      </c>
      <c r="AO54" s="1">
        <v>0.1</v>
      </c>
      <c r="AP54" s="1">
        <v>0.1</v>
      </c>
      <c r="AQ54" s="1">
        <v>0.1</v>
      </c>
      <c r="AR54" s="1">
        <v>0.1</v>
      </c>
      <c r="AS54" s="1">
        <v>0.1</v>
      </c>
      <c r="AT54" s="1">
        <v>0.1</v>
      </c>
      <c r="AU54" s="1">
        <v>0.1</v>
      </c>
      <c r="AV54" s="1">
        <v>0.05</v>
      </c>
      <c r="AW54" s="1">
        <v>0.1</v>
      </c>
      <c r="AX54" s="1">
        <v>0.1</v>
      </c>
      <c r="AY54" s="1">
        <v>0.1</v>
      </c>
      <c r="AZ54" s="1">
        <v>0.1</v>
      </c>
      <c r="BA54" s="1">
        <v>0.1</v>
      </c>
      <c r="BB54" s="1">
        <v>0.1</v>
      </c>
      <c r="BC54" s="1">
        <v>0.1</v>
      </c>
      <c r="BD54" s="1">
        <v>0.1</v>
      </c>
      <c r="BE54" s="1">
        <v>0.1</v>
      </c>
      <c r="BF54" s="1">
        <v>0.1</v>
      </c>
    </row>
    <row r="55" spans="1:58" x14ac:dyDescent="0.25">
      <c r="A55" s="1" t="s">
        <v>167</v>
      </c>
      <c r="B55" s="1" t="s">
        <v>168</v>
      </c>
      <c r="C55" s="1" t="s">
        <v>169</v>
      </c>
      <c r="D55" s="1">
        <v>-0.01</v>
      </c>
      <c r="E55" s="1" t="str" cm="1">
        <f t="array" ref="E55">_xlfn.IFS(Table1[[#This Row],[original]]&gt;0,"Uptake",Table1[[#This Row],[original]]=0,"No Flux",Table1[[#This Row],[original]]&lt;0,"Secretion")</f>
        <v>Secretion</v>
      </c>
      <c r="F55" s="1">
        <v>-0.01</v>
      </c>
      <c r="G55" s="1">
        <v>-7.9719999999999999E-3</v>
      </c>
      <c r="H55" s="1">
        <v>-0.01</v>
      </c>
      <c r="I55" s="1">
        <v>-0.01</v>
      </c>
      <c r="J55" s="1">
        <v>-0.01</v>
      </c>
      <c r="K55" s="1">
        <v>-0.01</v>
      </c>
      <c r="L55" s="1">
        <v>-0.01</v>
      </c>
      <c r="M55" s="1">
        <v>-0.01</v>
      </c>
      <c r="N55" s="1">
        <v>-0.01</v>
      </c>
      <c r="O55" s="1">
        <v>-0.01</v>
      </c>
      <c r="P55" s="1">
        <v>-0.01</v>
      </c>
      <c r="Q55" s="1">
        <v>-0.01</v>
      </c>
      <c r="R55" s="1">
        <v>-0.01</v>
      </c>
      <c r="S55" s="1">
        <v>-0.01</v>
      </c>
      <c r="T55" s="1">
        <v>-0.01</v>
      </c>
      <c r="U55" s="1">
        <v>-7.0819999999999998E-3</v>
      </c>
      <c r="V55" s="1">
        <v>-7.2329999999999998E-3</v>
      </c>
      <c r="W55" s="1">
        <v>-0.01</v>
      </c>
      <c r="X55" s="1">
        <v>-0.01</v>
      </c>
      <c r="Y55" s="1">
        <v>-0.01</v>
      </c>
      <c r="Z55" s="1">
        <v>-0.01</v>
      </c>
      <c r="AA55" s="1">
        <v>-0.01</v>
      </c>
      <c r="AB55" s="1">
        <v>-0.01</v>
      </c>
      <c r="AC55" s="1">
        <v>-0.01</v>
      </c>
      <c r="AD55" s="1">
        <v>-0.01</v>
      </c>
      <c r="AE55" s="1">
        <v>-0.01</v>
      </c>
      <c r="AF55" s="1">
        <v>-0.01</v>
      </c>
      <c r="AG55" s="1">
        <v>-0.01</v>
      </c>
      <c r="AH55" s="1">
        <v>-5.2940000000000001E-3</v>
      </c>
      <c r="AI55" s="1">
        <v>-0.01</v>
      </c>
      <c r="AJ55" s="1">
        <v>-0.01</v>
      </c>
      <c r="AK55" s="1">
        <v>-0.01</v>
      </c>
      <c r="AL55" s="1">
        <v>-9.2960000000000004E-3</v>
      </c>
      <c r="AM55" s="1">
        <v>-0.01</v>
      </c>
      <c r="AN55" s="1">
        <v>-0.01</v>
      </c>
      <c r="AO55" s="1">
        <v>-0.01</v>
      </c>
      <c r="AP55" s="1">
        <v>-0.01</v>
      </c>
      <c r="AQ55" s="1">
        <v>-7.0819999999999998E-3</v>
      </c>
      <c r="AR55" s="1">
        <v>-0.01</v>
      </c>
      <c r="AS55" s="1">
        <v>-0.01</v>
      </c>
      <c r="AT55" s="1">
        <v>-0.01</v>
      </c>
      <c r="AU55" s="1">
        <v>-0.01</v>
      </c>
      <c r="AV55" s="1">
        <v>-0.01</v>
      </c>
      <c r="AW55" s="1">
        <v>-0.01</v>
      </c>
      <c r="AX55" s="1">
        <v>-0.01</v>
      </c>
      <c r="AY55" s="1">
        <v>-0.01</v>
      </c>
      <c r="AZ55" s="1">
        <v>-0.01</v>
      </c>
      <c r="BA55" s="1">
        <v>-5.0000000000000001E-3</v>
      </c>
      <c r="BB55" s="1">
        <v>-5.0000000000000001E-3</v>
      </c>
      <c r="BC55" s="1">
        <v>-5.0000000000000001E-3</v>
      </c>
      <c r="BD55" s="1">
        <v>-0.01</v>
      </c>
      <c r="BE55" s="1">
        <v>-0.01</v>
      </c>
      <c r="BF55" s="1">
        <v>-0.01</v>
      </c>
    </row>
    <row r="56" spans="1:58" x14ac:dyDescent="0.25">
      <c r="A56" s="1" t="s">
        <v>42</v>
      </c>
      <c r="B56" s="1" t="s">
        <v>170</v>
      </c>
      <c r="C56" s="1" t="s">
        <v>171</v>
      </c>
      <c r="D56" s="1">
        <v>2.4121E-2</v>
      </c>
      <c r="E56" s="1" t="str" cm="1">
        <f t="array" ref="E56">_xlfn.IFS(Table1[[#This Row],[original]]&gt;0,"Uptake",Table1[[#This Row],[original]]=0,"No Flux",Table1[[#This Row],[original]]&lt;0,"Secretion")</f>
        <v>Uptake</v>
      </c>
      <c r="F56" s="1">
        <v>2.4121E-2</v>
      </c>
      <c r="G56" s="1">
        <v>1.9227999999999999E-2</v>
      </c>
      <c r="H56" s="1">
        <v>2.4121E-2</v>
      </c>
      <c r="I56" s="1">
        <v>2.4121E-2</v>
      </c>
      <c r="J56" s="1">
        <v>2.4121E-2</v>
      </c>
      <c r="K56" s="1">
        <v>2.4121E-2</v>
      </c>
      <c r="L56" s="1">
        <v>2.4121E-2</v>
      </c>
      <c r="M56" s="1">
        <v>2.4121E-2</v>
      </c>
      <c r="N56" s="1">
        <v>2.4121E-2</v>
      </c>
      <c r="O56" s="1">
        <v>2.4121E-2</v>
      </c>
      <c r="P56" s="1">
        <v>2.4121E-2</v>
      </c>
      <c r="Q56" s="1">
        <v>2.4121E-2</v>
      </c>
      <c r="R56" s="1">
        <v>2.4121E-2</v>
      </c>
      <c r="S56" s="1">
        <v>2.4121E-2</v>
      </c>
      <c r="T56" s="1">
        <v>2.4121E-2</v>
      </c>
      <c r="U56" s="1">
        <v>1.7082E-2</v>
      </c>
      <c r="V56" s="1">
        <v>1.7446E-2</v>
      </c>
      <c r="W56" s="1">
        <v>2.4121E-2</v>
      </c>
      <c r="X56" s="1">
        <v>2.4121E-2</v>
      </c>
      <c r="Y56" s="1">
        <v>2.4121E-2</v>
      </c>
      <c r="Z56" s="1">
        <v>2.4121E-2</v>
      </c>
      <c r="AA56" s="1">
        <v>2.4121E-2</v>
      </c>
      <c r="AB56" s="1">
        <v>2.4121E-2</v>
      </c>
      <c r="AC56" s="1">
        <v>2.4121E-2</v>
      </c>
      <c r="AD56" s="1">
        <v>2.4121E-2</v>
      </c>
      <c r="AE56" s="1">
        <v>2.4121E-2</v>
      </c>
      <c r="AF56" s="1">
        <v>2.4121E-2</v>
      </c>
      <c r="AG56" s="1">
        <v>2.4121E-2</v>
      </c>
      <c r="AH56" s="1">
        <v>1.277E-2</v>
      </c>
      <c r="AI56" s="1">
        <v>2.4121E-2</v>
      </c>
      <c r="AJ56" s="1">
        <v>2.4121E-2</v>
      </c>
      <c r="AK56" s="1">
        <v>2.4121E-2</v>
      </c>
      <c r="AL56" s="1">
        <v>2.2422000000000001E-2</v>
      </c>
      <c r="AM56" s="1">
        <v>2.4121E-2</v>
      </c>
      <c r="AN56" s="1">
        <v>2.4121E-2</v>
      </c>
      <c r="AO56" s="1">
        <v>2.4121E-2</v>
      </c>
      <c r="AP56" s="1">
        <v>2.4121E-2</v>
      </c>
      <c r="AQ56" s="1">
        <v>1.7082E-2</v>
      </c>
      <c r="AR56" s="1">
        <v>2.4121E-2</v>
      </c>
      <c r="AS56" s="1">
        <v>2.4121E-2</v>
      </c>
      <c r="AT56" s="1">
        <v>2.4121E-2</v>
      </c>
      <c r="AU56" s="1">
        <v>2.4121E-2</v>
      </c>
      <c r="AV56" s="1">
        <v>2.4121E-2</v>
      </c>
      <c r="AW56" s="1">
        <v>2.4121E-2</v>
      </c>
      <c r="AX56" s="1">
        <v>2.4121E-2</v>
      </c>
      <c r="AY56" s="1">
        <v>2.4121E-2</v>
      </c>
      <c r="AZ56" s="1">
        <v>2.4121E-2</v>
      </c>
      <c r="BA56" s="1">
        <v>1.2061000000000001E-2</v>
      </c>
      <c r="BB56" s="1">
        <v>1.2061000000000001E-2</v>
      </c>
      <c r="BC56" s="1">
        <v>1.2061000000000001E-2</v>
      </c>
      <c r="BD56" s="1">
        <v>2.4121E-2</v>
      </c>
      <c r="BE56" s="1">
        <v>2.4121E-2</v>
      </c>
      <c r="BF56" s="1">
        <v>2.4121E-2</v>
      </c>
    </row>
    <row r="57" spans="1:58" x14ac:dyDescent="0.25">
      <c r="A57" s="1" t="s">
        <v>23</v>
      </c>
      <c r="B57" s="1" t="s">
        <v>172</v>
      </c>
      <c r="C57" s="1" t="s">
        <v>173</v>
      </c>
      <c r="D57" s="1">
        <v>1.4121E-2</v>
      </c>
      <c r="E57" s="1" t="str" cm="1">
        <f t="array" ref="E57">_xlfn.IFS(Table1[[#This Row],[original]]&gt;0,"Uptake",Table1[[#This Row],[original]]=0,"No Flux",Table1[[#This Row],[original]]&lt;0,"Secretion")</f>
        <v>Uptake</v>
      </c>
      <c r="F57" s="1">
        <v>1.4121E-2</v>
      </c>
      <c r="G57" s="1">
        <v>1.1257E-2</v>
      </c>
      <c r="H57" s="1">
        <v>1.4121E-2</v>
      </c>
      <c r="I57" s="1">
        <v>1.4121E-2</v>
      </c>
      <c r="J57" s="1">
        <v>1.4121E-2</v>
      </c>
      <c r="K57" s="1">
        <v>1.4121E-2</v>
      </c>
      <c r="L57" s="1">
        <v>1.4121E-2</v>
      </c>
      <c r="M57" s="1">
        <v>1.4121E-2</v>
      </c>
      <c r="N57" s="1">
        <v>1.4121E-2</v>
      </c>
      <c r="O57" s="1">
        <v>1.4121E-2</v>
      </c>
      <c r="P57" s="1">
        <v>1.4121E-2</v>
      </c>
      <c r="Q57" s="1">
        <v>1.4121E-2</v>
      </c>
      <c r="R57" s="1">
        <v>1.4121E-2</v>
      </c>
      <c r="S57" s="1">
        <v>1.4121E-2</v>
      </c>
      <c r="T57" s="1">
        <v>1.4121E-2</v>
      </c>
      <c r="U57" s="1">
        <v>0.01</v>
      </c>
      <c r="V57" s="1">
        <v>1.0214000000000001E-2</v>
      </c>
      <c r="W57" s="1">
        <v>1.4121E-2</v>
      </c>
      <c r="X57" s="1">
        <v>1.4121E-2</v>
      </c>
      <c r="Y57" s="1">
        <v>1.4121E-2</v>
      </c>
      <c r="Z57" s="1">
        <v>1.4121E-2</v>
      </c>
      <c r="AA57" s="1">
        <v>1.4121E-2</v>
      </c>
      <c r="AB57" s="1">
        <v>1.4121E-2</v>
      </c>
      <c r="AC57" s="1">
        <v>1.4121E-2</v>
      </c>
      <c r="AD57" s="1">
        <v>1.4121E-2</v>
      </c>
      <c r="AE57" s="1">
        <v>1.4121E-2</v>
      </c>
      <c r="AF57" s="1">
        <v>1.4121E-2</v>
      </c>
      <c r="AG57" s="1">
        <v>1.4121E-2</v>
      </c>
      <c r="AH57" s="1">
        <v>7.476E-3</v>
      </c>
      <c r="AI57" s="1">
        <v>1.4121E-2</v>
      </c>
      <c r="AJ57" s="1">
        <v>1.4121E-2</v>
      </c>
      <c r="AK57" s="1">
        <v>1.4121E-2</v>
      </c>
      <c r="AL57" s="1">
        <v>1.3127E-2</v>
      </c>
      <c r="AM57" s="1">
        <v>1.4121E-2</v>
      </c>
      <c r="AN57" s="1">
        <v>1.4121E-2</v>
      </c>
      <c r="AO57" s="1">
        <v>1.4121E-2</v>
      </c>
      <c r="AP57" s="1">
        <v>1.4121E-2</v>
      </c>
      <c r="AQ57" s="1">
        <v>0.01</v>
      </c>
      <c r="AR57" s="1">
        <v>1.4121E-2</v>
      </c>
      <c r="AS57" s="1">
        <v>1.4121E-2</v>
      </c>
      <c r="AT57" s="1">
        <v>1.4121E-2</v>
      </c>
      <c r="AU57" s="1">
        <v>1.4121E-2</v>
      </c>
      <c r="AV57" s="1">
        <v>1.4121E-2</v>
      </c>
      <c r="AW57" s="1">
        <v>1.4121E-2</v>
      </c>
      <c r="AX57" s="1">
        <v>1.4121E-2</v>
      </c>
      <c r="AY57" s="1">
        <v>1.4121E-2</v>
      </c>
      <c r="AZ57" s="1">
        <v>1.4121E-2</v>
      </c>
      <c r="BA57" s="1">
        <v>7.0609999999999996E-3</v>
      </c>
      <c r="BB57" s="1">
        <v>7.0609999999999996E-3</v>
      </c>
      <c r="BC57" s="1">
        <v>7.0609999999999996E-3</v>
      </c>
      <c r="BD57" s="1">
        <v>1.4121E-2</v>
      </c>
      <c r="BE57" s="1">
        <v>1.4121E-2</v>
      </c>
      <c r="BF57" s="1">
        <v>1.4121E-2</v>
      </c>
    </row>
    <row r="58" spans="1:58" x14ac:dyDescent="0.25">
      <c r="A58" s="1" t="s">
        <v>174</v>
      </c>
      <c r="B58" s="1" t="s">
        <v>175</v>
      </c>
      <c r="C58" s="1" t="s">
        <v>176</v>
      </c>
      <c r="D58" s="1">
        <v>-1.9359230000000001</v>
      </c>
      <c r="E58" s="1" t="str" cm="1">
        <f t="array" ref="E58">_xlfn.IFS(Table1[[#This Row],[original]]&gt;0,"Uptake",Table1[[#This Row],[original]]=0,"No Flux",Table1[[#This Row],[original]]&lt;0,"Secretion")</f>
        <v>Secretion</v>
      </c>
      <c r="F58" s="1">
        <v>-1.9359230000000001</v>
      </c>
      <c r="G58" s="1">
        <v>-1.543229</v>
      </c>
      <c r="H58" s="1">
        <v>-1.9359230000000001</v>
      </c>
      <c r="I58" s="1">
        <v>-1.9359230000000001</v>
      </c>
      <c r="J58" s="1">
        <v>-1.9359230000000001</v>
      </c>
      <c r="K58" s="1">
        <v>-1.9359230000000001</v>
      </c>
      <c r="L58" s="1">
        <v>-1.9359230000000001</v>
      </c>
      <c r="M58" s="1">
        <v>-1.9359230000000001</v>
      </c>
      <c r="N58" s="1">
        <v>-1.9359230000000001</v>
      </c>
      <c r="O58" s="1">
        <v>-1.9359230000000001</v>
      </c>
      <c r="P58" s="1">
        <v>-1.9359230000000001</v>
      </c>
      <c r="Q58" s="1">
        <v>-1.9359230000000001</v>
      </c>
      <c r="R58" s="1">
        <v>-1.9359230000000001</v>
      </c>
      <c r="S58" s="1">
        <v>-1.9359230000000001</v>
      </c>
      <c r="T58" s="1">
        <v>-1.9359230000000001</v>
      </c>
      <c r="U58" s="1">
        <v>-1.3709290000000001</v>
      </c>
      <c r="V58" s="1">
        <v>-1.400217</v>
      </c>
      <c r="W58" s="1">
        <v>-1.9359230000000001</v>
      </c>
      <c r="X58" s="1">
        <v>-1.9359230000000001</v>
      </c>
      <c r="Y58" s="1">
        <v>-1.9359230000000001</v>
      </c>
      <c r="Z58" s="1">
        <v>-1.9359230000000001</v>
      </c>
      <c r="AA58" s="1">
        <v>-1.9359230000000001</v>
      </c>
      <c r="AB58" s="1">
        <v>-1.9359230000000001</v>
      </c>
      <c r="AC58" s="1">
        <v>-1.9359230000000001</v>
      </c>
      <c r="AD58" s="1">
        <v>-1.9359230000000001</v>
      </c>
      <c r="AE58" s="1">
        <v>-1.9359230000000001</v>
      </c>
      <c r="AF58" s="1">
        <v>-1.9359230000000001</v>
      </c>
      <c r="AG58" s="1">
        <v>-1.9359230000000001</v>
      </c>
      <c r="AH58" s="1">
        <v>-1.024877</v>
      </c>
      <c r="AI58" s="1">
        <v>-1.9359230000000001</v>
      </c>
      <c r="AJ58" s="1">
        <v>-1.9359230000000001</v>
      </c>
      <c r="AK58" s="1">
        <v>-1.9359230000000001</v>
      </c>
      <c r="AL58" s="1">
        <v>-1.7995589999999999</v>
      </c>
      <c r="AM58" s="1">
        <v>-1.9359230000000001</v>
      </c>
      <c r="AN58" s="1">
        <v>-1.9359230000000001</v>
      </c>
      <c r="AO58" s="1">
        <v>-1.9359230000000001</v>
      </c>
      <c r="AP58" s="1">
        <v>-1.9359230000000001</v>
      </c>
      <c r="AQ58" s="1">
        <v>-1.3709290000000001</v>
      </c>
      <c r="AR58" s="1">
        <v>-1.9359230000000001</v>
      </c>
      <c r="AS58" s="1">
        <v>-1.9359230000000001</v>
      </c>
      <c r="AT58" s="1">
        <v>-1.9359230000000001</v>
      </c>
      <c r="AU58" s="1">
        <v>-1.9359230000000001</v>
      </c>
      <c r="AV58" s="1">
        <v>-1.9359230000000001</v>
      </c>
      <c r="AW58" s="1">
        <v>-1.9359230000000001</v>
      </c>
      <c r="AX58" s="1">
        <v>-1.9359230000000001</v>
      </c>
      <c r="AY58" s="1">
        <v>-1.9359230000000001</v>
      </c>
      <c r="AZ58" s="1">
        <v>-1.9359230000000001</v>
      </c>
      <c r="BA58" s="1">
        <v>-0.96796099999999996</v>
      </c>
      <c r="BB58" s="1">
        <v>-0.96796099999999996</v>
      </c>
      <c r="BC58" s="1">
        <v>-0.96796099999999996</v>
      </c>
      <c r="BD58" s="1">
        <v>-1.9359230000000001</v>
      </c>
      <c r="BE58" s="1">
        <v>-1.9359230000000001</v>
      </c>
      <c r="BF58" s="1">
        <v>-1.9359230000000001</v>
      </c>
    </row>
    <row r="59" spans="1:58" x14ac:dyDescent="0.25">
      <c r="A59" s="1" t="s">
        <v>186</v>
      </c>
      <c r="B59" s="1" t="s">
        <v>187</v>
      </c>
      <c r="C59" s="1" t="s">
        <v>188</v>
      </c>
      <c r="D59" s="1">
        <v>0</v>
      </c>
      <c r="E59" s="1" t="str" cm="1">
        <f t="array" ref="E59">_xlfn.IFS(Table1[[#This Row],[original]]&gt;0,"Uptake",Table1[[#This Row],[original]]=0,"No Flux",Table1[[#This Row],[original]]&lt;0,"Secretion")</f>
        <v>No Flux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-5.0000000000000001E-3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</row>
    <row r="60" spans="1:58" x14ac:dyDescent="0.25">
      <c r="A60" s="1" t="s">
        <v>154</v>
      </c>
      <c r="B60" s="1" t="s">
        <v>155</v>
      </c>
      <c r="C60" s="1" t="s">
        <v>156</v>
      </c>
      <c r="D60" s="1">
        <v>0</v>
      </c>
      <c r="E60" s="1" t="str" cm="1">
        <f t="array" ref="E60">_xlfn.IFS(Table1[[#This Row],[original]]&gt;0,"Uptake",Table1[[#This Row],[original]]=0,"No Flux",Table1[[#This Row],[original]]&lt;0,"Secretion")</f>
        <v>No Flux</v>
      </c>
      <c r="F60" s="1">
        <v>0</v>
      </c>
      <c r="G60" s="1">
        <v>-0.25781700000000002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-2.6620000000000001E-2</v>
      </c>
      <c r="V60" s="1">
        <v>-2.0566000000000001E-2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-9.8151000000000002E-2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-2.6620000000000001E-2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-0.1</v>
      </c>
      <c r="BB60" s="1">
        <v>-0.1</v>
      </c>
      <c r="BC60" s="1">
        <v>-0.1</v>
      </c>
      <c r="BD60" s="1">
        <v>0</v>
      </c>
      <c r="BE60" s="1">
        <v>0</v>
      </c>
      <c r="BF60" s="1">
        <v>0</v>
      </c>
    </row>
    <row r="61" spans="1:58" x14ac:dyDescent="0.25">
      <c r="A61" s="1" t="s">
        <v>189</v>
      </c>
      <c r="B61" s="1" t="s">
        <v>190</v>
      </c>
      <c r="C61" s="1" t="s">
        <v>191</v>
      </c>
      <c r="D61" s="1">
        <v>0</v>
      </c>
      <c r="E61" s="1" t="str" cm="1">
        <f t="array" ref="E61">_xlfn.IFS(Table1[[#This Row],[original]]&gt;0,"Uptake",Table1[[#This Row],[original]]=0,"No Flux",Table1[[#This Row],[original]]&lt;0,"Secretion")</f>
        <v>No Flux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-5.0000000000000001E-3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</row>
  </sheetData>
  <conditionalFormatting sqref="F2:BF61">
    <cfRule type="expression" dxfId="29" priority="2">
      <formula>MATCH($A2,F$1,0)</formula>
    </cfRule>
    <cfRule type="cellIs" dxfId="28" priority="3" operator="equal">
      <formula>0</formula>
    </cfRule>
    <cfRule type="expression" dxfId="27" priority="5">
      <formula>$D2=F2</formula>
    </cfRule>
    <cfRule type="expression" dxfId="26" priority="9">
      <formula>ABS($D2)&lt;ABS(F2)</formula>
    </cfRule>
    <cfRule type="expression" dxfId="25" priority="10">
      <formula>ABS($D2)&gt;F2</formula>
    </cfRule>
  </conditionalFormatting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83CE-A0CC-4A90-B3B2-F929DC489362}">
  <dimension ref="A1:X59"/>
  <sheetViews>
    <sheetView zoomScale="85" zoomScaleNormal="85" workbookViewId="0">
      <selection activeCell="A11" sqref="A11"/>
    </sheetView>
  </sheetViews>
  <sheetFormatPr defaultRowHeight="15" x14ac:dyDescent="0.25"/>
  <cols>
    <col min="1" max="1" width="15.5703125" style="1" bestFit="1" customWidth="1"/>
    <col min="2" max="2" width="15.42578125" style="1" bestFit="1" customWidth="1"/>
    <col min="3" max="3" width="24.140625" style="1" bestFit="1" customWidth="1"/>
    <col min="4" max="4" width="12.28515625" style="1" bestFit="1" customWidth="1"/>
    <col min="5" max="13" width="13" style="1" bestFit="1" customWidth="1"/>
    <col min="14" max="24" width="14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</row>
    <row r="2" spans="1:24" x14ac:dyDescent="0.25">
      <c r="A2" t="s">
        <v>4</v>
      </c>
      <c r="B2" t="s">
        <v>57</v>
      </c>
      <c r="C2" t="s">
        <v>58</v>
      </c>
      <c r="D2">
        <v>-9.0390859999999993</v>
      </c>
      <c r="E2">
        <v>-9.8609059999999999</v>
      </c>
      <c r="F2">
        <v>-10.129322999999999</v>
      </c>
      <c r="G2">
        <v>-9.8368000000000002</v>
      </c>
      <c r="H2">
        <v>-9.5701330000000002</v>
      </c>
      <c r="I2">
        <v>-9.0390859999999993</v>
      </c>
      <c r="J2">
        <v>-9.0390859999999993</v>
      </c>
      <c r="K2">
        <v>-9.0390859999999993</v>
      </c>
      <c r="L2">
        <v>-9.0390859999999993</v>
      </c>
      <c r="M2">
        <v>-9.0390859999999993</v>
      </c>
      <c r="N2">
        <v>-9.0390859999999993</v>
      </c>
      <c r="O2">
        <v>-9.0390859999999993</v>
      </c>
      <c r="P2">
        <v>-9.0390859999999993</v>
      </c>
      <c r="Q2">
        <v>-9.0390859999999993</v>
      </c>
      <c r="R2">
        <v>-9.0390859999999993</v>
      </c>
      <c r="S2">
        <v>-9.0390859999999993</v>
      </c>
      <c r="T2">
        <v>-9.0390859999999993</v>
      </c>
      <c r="U2">
        <v>-9.0390859999999993</v>
      </c>
      <c r="V2">
        <v>-9.0390859999999993</v>
      </c>
      <c r="W2">
        <v>-9.0390859999999993</v>
      </c>
      <c r="X2">
        <v>-9.0390859999999993</v>
      </c>
    </row>
    <row r="3" spans="1:24" x14ac:dyDescent="0.25">
      <c r="A3" t="s">
        <v>6</v>
      </c>
      <c r="B3" t="s">
        <v>59</v>
      </c>
      <c r="C3" t="s">
        <v>60</v>
      </c>
      <c r="D3">
        <v>1.2986420000000001</v>
      </c>
      <c r="E3">
        <v>1.242262</v>
      </c>
      <c r="F3">
        <v>1.2986420000000001</v>
      </c>
      <c r="G3">
        <v>1.2986420000000001</v>
      </c>
      <c r="H3">
        <v>1.2986420000000001</v>
      </c>
      <c r="I3">
        <v>1.2986420000000001</v>
      </c>
      <c r="J3">
        <v>1.2986420000000001</v>
      </c>
      <c r="K3">
        <v>1.2986420000000001</v>
      </c>
      <c r="L3">
        <v>1.2986420000000001</v>
      </c>
      <c r="M3">
        <v>1.2986420000000001</v>
      </c>
      <c r="N3">
        <v>1.2986420000000001</v>
      </c>
      <c r="O3">
        <v>1.2986420000000001</v>
      </c>
      <c r="P3">
        <v>1.2986420000000001</v>
      </c>
      <c r="Q3">
        <v>1.2986420000000001</v>
      </c>
      <c r="R3">
        <v>1.2986420000000001</v>
      </c>
      <c r="S3">
        <v>1.2986420000000001</v>
      </c>
      <c r="T3">
        <v>1.2986420000000001</v>
      </c>
      <c r="U3">
        <v>1.2986420000000001</v>
      </c>
      <c r="V3">
        <v>1.2986420000000001</v>
      </c>
      <c r="W3">
        <v>1.2986420000000001</v>
      </c>
      <c r="X3">
        <v>1.2986420000000001</v>
      </c>
    </row>
    <row r="4" spans="1:24" x14ac:dyDescent="0.25">
      <c r="A4" t="s">
        <v>50</v>
      </c>
      <c r="B4" t="s">
        <v>61</v>
      </c>
      <c r="C4" t="s">
        <v>62</v>
      </c>
      <c r="D4">
        <v>-1.7625329999999999</v>
      </c>
      <c r="E4">
        <v>-0.72596099999999997</v>
      </c>
      <c r="F4">
        <v>-1.131678</v>
      </c>
      <c r="G4">
        <v>-1.4052020000000001</v>
      </c>
      <c r="H4">
        <v>-1.605202</v>
      </c>
      <c r="I4">
        <v>-1.7625329999999999</v>
      </c>
      <c r="J4">
        <v>-1.7625329999999999</v>
      </c>
      <c r="K4">
        <v>-1.7625329999999999</v>
      </c>
      <c r="L4">
        <v>-1.7625329999999999</v>
      </c>
      <c r="M4">
        <v>-1.7625329999999999</v>
      </c>
      <c r="N4">
        <v>-1.7625329999999999</v>
      </c>
      <c r="O4">
        <v>-1.7625329999999999</v>
      </c>
      <c r="P4">
        <v>-1.7625329999999999</v>
      </c>
      <c r="Q4">
        <v>-1.7625329999999999</v>
      </c>
      <c r="R4">
        <v>-1.7625329999999999</v>
      </c>
      <c r="S4">
        <v>-1.7625329999999999</v>
      </c>
      <c r="T4">
        <v>-1.7625329999999999</v>
      </c>
      <c r="U4">
        <v>-1.7625329999999999</v>
      </c>
      <c r="V4">
        <v>-1.7625329999999999</v>
      </c>
      <c r="W4">
        <v>-1.7625329999999999</v>
      </c>
      <c r="X4">
        <v>-1.7625329999999999</v>
      </c>
    </row>
    <row r="5" spans="1:24" x14ac:dyDescent="0.25">
      <c r="A5" t="s">
        <v>37</v>
      </c>
      <c r="B5" t="s">
        <v>63</v>
      </c>
      <c r="C5" t="s">
        <v>64</v>
      </c>
      <c r="D5">
        <v>-0.14841399999999999</v>
      </c>
      <c r="E5">
        <v>-0.152224</v>
      </c>
      <c r="F5">
        <v>-0.15459500000000001</v>
      </c>
      <c r="G5">
        <v>-0.12761800000000001</v>
      </c>
      <c r="H5">
        <v>-6.0950999999999998E-2</v>
      </c>
      <c r="I5">
        <v>-0.14841399999999999</v>
      </c>
      <c r="J5">
        <v>-0.14841399999999999</v>
      </c>
      <c r="K5">
        <v>-0.14841399999999999</v>
      </c>
      <c r="L5">
        <v>-0.14841399999999999</v>
      </c>
      <c r="M5">
        <v>-0.14841399999999999</v>
      </c>
      <c r="N5">
        <v>-0.14841399999999999</v>
      </c>
      <c r="O5">
        <v>-0.14841399999999999</v>
      </c>
      <c r="P5">
        <v>-0.14841399999999999</v>
      </c>
      <c r="Q5">
        <v>-0.14841399999999999</v>
      </c>
      <c r="R5">
        <v>-0.14841399999999999</v>
      </c>
      <c r="S5">
        <v>-0.14841399999999999</v>
      </c>
      <c r="T5">
        <v>-0.14841399999999999</v>
      </c>
      <c r="U5">
        <v>-0.14841399999999999</v>
      </c>
      <c r="V5">
        <v>-0.14841399999999999</v>
      </c>
      <c r="W5">
        <v>-0.14841399999999999</v>
      </c>
      <c r="X5">
        <v>-0.14841399999999999</v>
      </c>
    </row>
    <row r="6" spans="1:24" x14ac:dyDescent="0.25">
      <c r="A6" t="s">
        <v>7</v>
      </c>
      <c r="B6" t="s">
        <v>65</v>
      </c>
      <c r="C6" t="s">
        <v>66</v>
      </c>
      <c r="D6">
        <v>0.133525</v>
      </c>
      <c r="E6">
        <v>-0.59244699999999995</v>
      </c>
      <c r="F6">
        <v>-0.42841299999999999</v>
      </c>
      <c r="G6">
        <v>-0.228413</v>
      </c>
      <c r="H6">
        <v>-2.8413000000000001E-2</v>
      </c>
      <c r="I6">
        <v>0.133525</v>
      </c>
      <c r="J6">
        <v>0.133525</v>
      </c>
      <c r="K6">
        <v>0.133525</v>
      </c>
      <c r="L6">
        <v>0.133525</v>
      </c>
      <c r="M6">
        <v>0.133525</v>
      </c>
      <c r="N6">
        <v>0.133525</v>
      </c>
      <c r="O6">
        <v>0.133525</v>
      </c>
      <c r="P6">
        <v>0.133525</v>
      </c>
      <c r="Q6">
        <v>0.133525</v>
      </c>
      <c r="R6">
        <v>0.133525</v>
      </c>
      <c r="S6">
        <v>0.133525</v>
      </c>
      <c r="T6">
        <v>0.133525</v>
      </c>
      <c r="U6">
        <v>0.133525</v>
      </c>
      <c r="V6">
        <v>0.133525</v>
      </c>
      <c r="W6">
        <v>0.133525</v>
      </c>
      <c r="X6">
        <v>0.133525</v>
      </c>
    </row>
    <row r="7" spans="1:24" x14ac:dyDescent="0.25">
      <c r="A7" t="s">
        <v>8</v>
      </c>
      <c r="B7" t="s">
        <v>67</v>
      </c>
      <c r="C7" t="s">
        <v>68</v>
      </c>
      <c r="D7">
        <v>2.2638240000000001</v>
      </c>
      <c r="E7">
        <v>1.9429590000000001</v>
      </c>
      <c r="F7">
        <v>2.036133</v>
      </c>
      <c r="G7">
        <v>2.0978599999999998</v>
      </c>
      <c r="H7">
        <v>2.2311930000000002</v>
      </c>
      <c r="I7">
        <v>2.2638240000000001</v>
      </c>
      <c r="J7">
        <v>2.2638240000000001</v>
      </c>
      <c r="K7">
        <v>2.2638240000000001</v>
      </c>
      <c r="L7">
        <v>2.2638240000000001</v>
      </c>
      <c r="M7">
        <v>2.2638240000000001</v>
      </c>
      <c r="N7">
        <v>2.2638240000000001</v>
      </c>
      <c r="O7">
        <v>2.2638240000000001</v>
      </c>
      <c r="P7">
        <v>2.2638240000000001</v>
      </c>
      <c r="Q7">
        <v>2.2638240000000001</v>
      </c>
      <c r="R7">
        <v>2.2638240000000001</v>
      </c>
      <c r="S7">
        <v>2.2638240000000001</v>
      </c>
      <c r="T7">
        <v>2.2638240000000001</v>
      </c>
      <c r="U7">
        <v>2.2638240000000001</v>
      </c>
      <c r="V7">
        <v>2.2638240000000001</v>
      </c>
      <c r="W7">
        <v>2.2638240000000001</v>
      </c>
      <c r="X7">
        <v>2.2638240000000001</v>
      </c>
    </row>
    <row r="8" spans="1:24" x14ac:dyDescent="0.25">
      <c r="A8" t="s">
        <v>9</v>
      </c>
      <c r="B8" t="s">
        <v>69</v>
      </c>
      <c r="C8" t="s">
        <v>70</v>
      </c>
      <c r="D8">
        <v>5.0000000000000001E-3</v>
      </c>
      <c r="E8">
        <v>4.7829999999999999E-3</v>
      </c>
      <c r="F8">
        <v>5.0000000000000001E-3</v>
      </c>
      <c r="G8">
        <v>5.0000000000000001E-3</v>
      </c>
      <c r="H8">
        <v>5.0000000000000001E-3</v>
      </c>
      <c r="I8">
        <v>5.0000000000000001E-3</v>
      </c>
      <c r="J8">
        <v>5.0000000000000001E-3</v>
      </c>
      <c r="K8">
        <v>5.0000000000000001E-3</v>
      </c>
      <c r="L8">
        <v>5.0000000000000001E-3</v>
      </c>
      <c r="M8">
        <v>5.0000000000000001E-3</v>
      </c>
      <c r="N8">
        <v>5.0000000000000001E-3</v>
      </c>
      <c r="O8">
        <v>5.0000000000000001E-3</v>
      </c>
      <c r="P8">
        <v>5.0000000000000001E-3</v>
      </c>
      <c r="Q8">
        <v>5.0000000000000001E-3</v>
      </c>
      <c r="R8">
        <v>5.0000000000000001E-3</v>
      </c>
      <c r="S8">
        <v>5.0000000000000001E-3</v>
      </c>
      <c r="T8">
        <v>5.0000000000000001E-3</v>
      </c>
      <c r="U8">
        <v>5.0000000000000001E-3</v>
      </c>
      <c r="V8">
        <v>5.0000000000000001E-3</v>
      </c>
      <c r="W8">
        <v>5.0000000000000001E-3</v>
      </c>
      <c r="X8">
        <v>5.0000000000000001E-3</v>
      </c>
    </row>
    <row r="9" spans="1:24" x14ac:dyDescent="0.25">
      <c r="A9" t="s">
        <v>38</v>
      </c>
      <c r="B9" t="s">
        <v>71</v>
      </c>
      <c r="C9" t="s">
        <v>72</v>
      </c>
      <c r="D9">
        <v>-0.48302</v>
      </c>
      <c r="E9">
        <v>0</v>
      </c>
      <c r="F9">
        <v>0</v>
      </c>
      <c r="G9">
        <v>-0.109499</v>
      </c>
      <c r="H9">
        <v>-0.24283299999999999</v>
      </c>
      <c r="I9">
        <v>-0.48302</v>
      </c>
      <c r="J9">
        <v>-0.48302</v>
      </c>
      <c r="K9">
        <v>-0.48302</v>
      </c>
      <c r="L9">
        <v>-0.48302</v>
      </c>
      <c r="M9">
        <v>-0.48302</v>
      </c>
      <c r="N9">
        <v>-0.48302</v>
      </c>
      <c r="O9">
        <v>-0.48302</v>
      </c>
      <c r="P9">
        <v>-0.48302</v>
      </c>
      <c r="Q9">
        <v>-0.48302</v>
      </c>
      <c r="R9">
        <v>-0.48302</v>
      </c>
      <c r="S9">
        <v>-0.48302</v>
      </c>
      <c r="T9">
        <v>-0.48302</v>
      </c>
      <c r="U9">
        <v>-0.48302</v>
      </c>
      <c r="V9">
        <v>-0.48302</v>
      </c>
      <c r="W9">
        <v>-0.48302</v>
      </c>
      <c r="X9">
        <v>-0.48302</v>
      </c>
    </row>
    <row r="10" spans="1:24" x14ac:dyDescent="0.25">
      <c r="A10" t="s">
        <v>10</v>
      </c>
      <c r="B10" t="s">
        <v>73</v>
      </c>
      <c r="C10" t="s">
        <v>74</v>
      </c>
      <c r="D10">
        <v>7.0609999999999996E-3</v>
      </c>
      <c r="E10">
        <v>6.7539999999999996E-3</v>
      </c>
      <c r="F10">
        <v>7.0609999999999996E-3</v>
      </c>
      <c r="G10">
        <v>7.0609999999999996E-3</v>
      </c>
      <c r="H10">
        <v>7.0609999999999996E-3</v>
      </c>
      <c r="I10">
        <v>7.0609999999999996E-3</v>
      </c>
      <c r="J10">
        <v>7.0609999999999996E-3</v>
      </c>
      <c r="K10">
        <v>7.0609999999999996E-3</v>
      </c>
      <c r="L10">
        <v>7.0609999999999996E-3</v>
      </c>
      <c r="M10">
        <v>7.0609999999999996E-3</v>
      </c>
      <c r="N10">
        <v>7.0609999999999996E-3</v>
      </c>
      <c r="O10">
        <v>7.0609999999999996E-3</v>
      </c>
      <c r="P10">
        <v>7.0609999999999996E-3</v>
      </c>
      <c r="Q10">
        <v>7.0609999999999996E-3</v>
      </c>
      <c r="R10">
        <v>7.0609999999999996E-3</v>
      </c>
      <c r="S10">
        <v>7.0609999999999996E-3</v>
      </c>
      <c r="T10">
        <v>7.0609999999999996E-3</v>
      </c>
      <c r="U10">
        <v>7.0609999999999996E-3</v>
      </c>
      <c r="V10">
        <v>7.0609999999999996E-3</v>
      </c>
      <c r="W10">
        <v>7.0609999999999996E-3</v>
      </c>
      <c r="X10">
        <v>7.0609999999999996E-3</v>
      </c>
    </row>
    <row r="11" spans="1:24" x14ac:dyDescent="0.25">
      <c r="A11" s="11" t="s">
        <v>5</v>
      </c>
      <c r="B11" t="s">
        <v>75</v>
      </c>
      <c r="C11" t="s">
        <v>76</v>
      </c>
      <c r="D11">
        <v>0.49478899999999998</v>
      </c>
      <c r="E11">
        <v>0.1</v>
      </c>
      <c r="F11">
        <v>0.2</v>
      </c>
      <c r="G11">
        <v>0.3</v>
      </c>
      <c r="H11">
        <v>0.4</v>
      </c>
      <c r="I11">
        <v>0.49478899999999998</v>
      </c>
      <c r="J11">
        <v>0.49478899999999998</v>
      </c>
      <c r="K11">
        <v>0.49478899999999998</v>
      </c>
      <c r="L11">
        <v>0.49478899999999998</v>
      </c>
      <c r="M11">
        <v>0.49478899999999998</v>
      </c>
      <c r="N11">
        <v>0.49478899999999998</v>
      </c>
      <c r="O11">
        <v>0.49478899999999998</v>
      </c>
      <c r="P11">
        <v>0.49478899999999998</v>
      </c>
      <c r="Q11">
        <v>0.49478899999999998</v>
      </c>
      <c r="R11">
        <v>0.49478899999999998</v>
      </c>
      <c r="S11">
        <v>0.49478899999999998</v>
      </c>
      <c r="T11">
        <v>0.49478899999999998</v>
      </c>
      <c r="U11">
        <v>0.49478899999999998</v>
      </c>
      <c r="V11">
        <v>0.49478899999999998</v>
      </c>
      <c r="W11">
        <v>0.49478899999999998</v>
      </c>
      <c r="X11">
        <v>0.49478899999999998</v>
      </c>
    </row>
    <row r="12" spans="1:24" x14ac:dyDescent="0.25">
      <c r="A12" t="s">
        <v>11</v>
      </c>
      <c r="B12" t="s">
        <v>77</v>
      </c>
      <c r="C12" t="s">
        <v>78</v>
      </c>
      <c r="D12">
        <v>7.0609999999999996E-3</v>
      </c>
      <c r="E12">
        <v>6.7539999999999996E-3</v>
      </c>
      <c r="F12">
        <v>7.0609999999999996E-3</v>
      </c>
      <c r="G12">
        <v>7.0609999999999996E-3</v>
      </c>
      <c r="H12">
        <v>7.0609999999999996E-3</v>
      </c>
      <c r="I12">
        <v>7.0609999999999996E-3</v>
      </c>
      <c r="J12">
        <v>7.0609999999999996E-3</v>
      </c>
      <c r="K12">
        <v>7.0609999999999996E-3</v>
      </c>
      <c r="L12">
        <v>7.0609999999999996E-3</v>
      </c>
      <c r="M12">
        <v>7.0609999999999996E-3</v>
      </c>
      <c r="N12">
        <v>7.0609999999999996E-3</v>
      </c>
      <c r="O12">
        <v>7.0609999999999996E-3</v>
      </c>
      <c r="P12">
        <v>7.0609999999999996E-3</v>
      </c>
      <c r="Q12">
        <v>7.0609999999999996E-3</v>
      </c>
      <c r="R12">
        <v>7.0609999999999996E-3</v>
      </c>
      <c r="S12">
        <v>7.0609999999999996E-3</v>
      </c>
      <c r="T12">
        <v>7.0609999999999996E-3</v>
      </c>
      <c r="U12">
        <v>7.0609999999999996E-3</v>
      </c>
      <c r="V12">
        <v>7.0609999999999996E-3</v>
      </c>
      <c r="W12">
        <v>7.0609999999999996E-3</v>
      </c>
      <c r="X12">
        <v>7.0609999999999996E-3</v>
      </c>
    </row>
    <row r="13" spans="1:24" x14ac:dyDescent="0.25">
      <c r="A13" t="s">
        <v>28</v>
      </c>
      <c r="B13" t="s">
        <v>79</v>
      </c>
      <c r="C13" t="s">
        <v>80</v>
      </c>
      <c r="D13">
        <v>0.52034400000000003</v>
      </c>
      <c r="E13">
        <v>0.49775399999999997</v>
      </c>
      <c r="F13">
        <v>0.52034400000000003</v>
      </c>
      <c r="G13">
        <v>0.52034400000000003</v>
      </c>
      <c r="H13">
        <v>0.52034400000000003</v>
      </c>
      <c r="I13">
        <v>0.52034400000000003</v>
      </c>
      <c r="J13">
        <v>0.52034400000000003</v>
      </c>
      <c r="K13">
        <v>0.52034400000000003</v>
      </c>
      <c r="L13">
        <v>0.52034400000000003</v>
      </c>
      <c r="M13">
        <v>0.52034400000000003</v>
      </c>
      <c r="N13">
        <v>0.52034400000000003</v>
      </c>
      <c r="O13">
        <v>0.52034400000000003</v>
      </c>
      <c r="P13">
        <v>0.52034400000000003</v>
      </c>
      <c r="Q13">
        <v>0.52034400000000003</v>
      </c>
      <c r="R13">
        <v>0.52034400000000003</v>
      </c>
      <c r="S13">
        <v>0.52034400000000003</v>
      </c>
      <c r="T13">
        <v>0.52034400000000003</v>
      </c>
      <c r="U13">
        <v>0.52034400000000003</v>
      </c>
      <c r="V13">
        <v>0.52034400000000003</v>
      </c>
      <c r="W13">
        <v>0.52034400000000003</v>
      </c>
      <c r="X13">
        <v>0.52034400000000003</v>
      </c>
    </row>
    <row r="14" spans="1:24" x14ac:dyDescent="0.25">
      <c r="A14" t="s">
        <v>12</v>
      </c>
      <c r="B14" t="s">
        <v>81</v>
      </c>
      <c r="C14" t="s">
        <v>82</v>
      </c>
      <c r="D14">
        <v>0.363597</v>
      </c>
      <c r="E14">
        <v>0.34781099999999998</v>
      </c>
      <c r="F14">
        <v>0.363597</v>
      </c>
      <c r="G14">
        <v>0.363597</v>
      </c>
      <c r="H14">
        <v>0.363597</v>
      </c>
      <c r="I14">
        <v>0.363597</v>
      </c>
      <c r="J14">
        <v>0.363597</v>
      </c>
      <c r="K14">
        <v>0.363597</v>
      </c>
      <c r="L14">
        <v>0.363597</v>
      </c>
      <c r="M14">
        <v>0.363597</v>
      </c>
      <c r="N14">
        <v>0.363597</v>
      </c>
      <c r="O14">
        <v>0.363597</v>
      </c>
      <c r="P14">
        <v>0.363597</v>
      </c>
      <c r="Q14">
        <v>0.363597</v>
      </c>
      <c r="R14">
        <v>0.363597</v>
      </c>
      <c r="S14">
        <v>0.363597</v>
      </c>
      <c r="T14">
        <v>0.363597</v>
      </c>
      <c r="U14">
        <v>0.363597</v>
      </c>
      <c r="V14">
        <v>0.363597</v>
      </c>
      <c r="W14">
        <v>0.363597</v>
      </c>
      <c r="X14">
        <v>0.363597</v>
      </c>
    </row>
    <row r="15" spans="1:24" x14ac:dyDescent="0.25">
      <c r="A15" t="s">
        <v>13</v>
      </c>
      <c r="B15" t="s">
        <v>83</v>
      </c>
      <c r="C15" t="s">
        <v>84</v>
      </c>
      <c r="D15">
        <v>0.17627599999999999</v>
      </c>
      <c r="E15">
        <v>0.53758899999999998</v>
      </c>
      <c r="F15">
        <v>0.47106500000000001</v>
      </c>
      <c r="G15">
        <v>0.37106499999999998</v>
      </c>
      <c r="H15">
        <v>0.271065</v>
      </c>
      <c r="I15">
        <v>0.17627599999999999</v>
      </c>
      <c r="J15">
        <v>0.17627599999999999</v>
      </c>
      <c r="K15">
        <v>0.17627599999999999</v>
      </c>
      <c r="L15">
        <v>0.17627599999999999</v>
      </c>
      <c r="M15">
        <v>0.17627599999999999</v>
      </c>
      <c r="N15">
        <v>0.17627599999999999</v>
      </c>
      <c r="O15">
        <v>0.17627599999999999</v>
      </c>
      <c r="P15">
        <v>0.17627599999999999</v>
      </c>
      <c r="Q15">
        <v>0.17627599999999999</v>
      </c>
      <c r="R15">
        <v>0.17627599999999999</v>
      </c>
      <c r="S15">
        <v>0.17627599999999999</v>
      </c>
      <c r="T15">
        <v>0.17627599999999999</v>
      </c>
      <c r="U15">
        <v>0.17627599999999999</v>
      </c>
      <c r="V15">
        <v>0.17627599999999999</v>
      </c>
      <c r="W15">
        <v>0.17627599999999999</v>
      </c>
      <c r="X15">
        <v>0.17627599999999999</v>
      </c>
    </row>
    <row r="16" spans="1:24" x14ac:dyDescent="0.25">
      <c r="A16" t="s">
        <v>85</v>
      </c>
      <c r="B16" t="s">
        <v>86</v>
      </c>
      <c r="C16" t="s">
        <v>87</v>
      </c>
      <c r="D16">
        <v>-1.0602959999999999</v>
      </c>
      <c r="E16">
        <v>-1.1706220000000001</v>
      </c>
      <c r="F16">
        <v>-0.95098199999999999</v>
      </c>
      <c r="G16">
        <v>-0.883934</v>
      </c>
      <c r="H16">
        <v>-0.98393399999999998</v>
      </c>
      <c r="I16">
        <v>-1.0602959999999999</v>
      </c>
      <c r="J16">
        <v>-1.0602959999999999</v>
      </c>
      <c r="K16">
        <v>-1.0602959999999999</v>
      </c>
      <c r="L16">
        <v>-1.0602959999999999</v>
      </c>
      <c r="M16">
        <v>-1.0602959999999999</v>
      </c>
      <c r="N16">
        <v>-1.0602959999999999</v>
      </c>
      <c r="O16">
        <v>-1.0602959999999999</v>
      </c>
      <c r="P16">
        <v>-1.0602959999999999</v>
      </c>
      <c r="Q16">
        <v>-1.0602959999999999</v>
      </c>
      <c r="R16">
        <v>-1.0602959999999999</v>
      </c>
      <c r="S16">
        <v>-1.0602959999999999</v>
      </c>
      <c r="T16">
        <v>-1.0602959999999999</v>
      </c>
      <c r="U16">
        <v>-1.0602959999999999</v>
      </c>
      <c r="V16">
        <v>-1.0602959999999999</v>
      </c>
      <c r="W16">
        <v>-1.0602959999999999</v>
      </c>
      <c r="X16">
        <v>-1.0602959999999999</v>
      </c>
    </row>
    <row r="17" spans="1:24" x14ac:dyDescent="0.25">
      <c r="A17" t="s">
        <v>14</v>
      </c>
      <c r="B17" t="s">
        <v>88</v>
      </c>
      <c r="C17" t="s">
        <v>89</v>
      </c>
      <c r="D17">
        <v>7.0609999999999996E-3</v>
      </c>
      <c r="E17">
        <v>6.7539999999999996E-3</v>
      </c>
      <c r="F17">
        <v>7.0609999999999996E-3</v>
      </c>
      <c r="G17">
        <v>7.0609999999999996E-3</v>
      </c>
      <c r="H17">
        <v>7.0609999999999996E-3</v>
      </c>
      <c r="I17">
        <v>7.0609999999999996E-3</v>
      </c>
      <c r="J17">
        <v>7.0609999999999996E-3</v>
      </c>
      <c r="K17">
        <v>7.0609999999999996E-3</v>
      </c>
      <c r="L17">
        <v>7.0609999999999996E-3</v>
      </c>
      <c r="M17">
        <v>7.0609999999999996E-3</v>
      </c>
      <c r="N17">
        <v>7.0609999999999996E-3</v>
      </c>
      <c r="O17">
        <v>7.0609999999999996E-3</v>
      </c>
      <c r="P17">
        <v>7.0609999999999996E-3</v>
      </c>
      <c r="Q17">
        <v>7.0609999999999996E-3</v>
      </c>
      <c r="R17">
        <v>7.0609999999999996E-3</v>
      </c>
      <c r="S17">
        <v>7.0609999999999996E-3</v>
      </c>
      <c r="T17">
        <v>7.0609999999999996E-3</v>
      </c>
      <c r="U17">
        <v>7.0609999999999996E-3</v>
      </c>
      <c r="V17">
        <v>7.0609999999999996E-3</v>
      </c>
      <c r="W17">
        <v>7.0609999999999996E-3</v>
      </c>
      <c r="X17">
        <v>7.0609999999999996E-3</v>
      </c>
    </row>
    <row r="18" spans="1:24" x14ac:dyDescent="0.25">
      <c r="A18" t="s">
        <v>15</v>
      </c>
      <c r="B18" t="s">
        <v>90</v>
      </c>
      <c r="C18" t="s">
        <v>91</v>
      </c>
      <c r="D18">
        <v>0.22723699999999999</v>
      </c>
      <c r="E18">
        <v>0.21737200000000001</v>
      </c>
      <c r="F18">
        <v>0.22723699999999999</v>
      </c>
      <c r="G18">
        <v>0.22723699999999999</v>
      </c>
      <c r="H18">
        <v>0.22723699999999999</v>
      </c>
      <c r="I18">
        <v>0.22723699999999999</v>
      </c>
      <c r="J18">
        <v>0.22723699999999999</v>
      </c>
      <c r="K18">
        <v>0.22723699999999999</v>
      </c>
      <c r="L18">
        <v>0.22723699999999999</v>
      </c>
      <c r="M18">
        <v>0.22723699999999999</v>
      </c>
      <c r="N18">
        <v>0.22723699999999999</v>
      </c>
      <c r="O18">
        <v>0.22723699999999999</v>
      </c>
      <c r="P18">
        <v>0.22723699999999999</v>
      </c>
      <c r="Q18">
        <v>0.22723699999999999</v>
      </c>
      <c r="R18">
        <v>0.22723699999999999</v>
      </c>
      <c r="S18">
        <v>0.22723699999999999</v>
      </c>
      <c r="T18">
        <v>0.22723699999999999</v>
      </c>
      <c r="U18">
        <v>0.22723699999999999</v>
      </c>
      <c r="V18">
        <v>0.22723699999999999</v>
      </c>
      <c r="W18">
        <v>0.22723699999999999</v>
      </c>
      <c r="X18">
        <v>0.22723699999999999</v>
      </c>
    </row>
    <row r="19" spans="1:24" x14ac:dyDescent="0.25">
      <c r="A19" t="s">
        <v>16</v>
      </c>
      <c r="B19" t="s">
        <v>92</v>
      </c>
      <c r="C19" t="s">
        <v>93</v>
      </c>
      <c r="D19">
        <v>0.504664</v>
      </c>
      <c r="E19">
        <v>1.2024950000000001</v>
      </c>
      <c r="F19">
        <v>1.0666009999999999</v>
      </c>
      <c r="G19">
        <v>0.86660099999999995</v>
      </c>
      <c r="H19">
        <v>0.666601</v>
      </c>
      <c r="I19">
        <v>0.504664</v>
      </c>
      <c r="J19">
        <v>0.504664</v>
      </c>
      <c r="K19">
        <v>0.504664</v>
      </c>
      <c r="L19">
        <v>0.504664</v>
      </c>
      <c r="M19">
        <v>0.504664</v>
      </c>
      <c r="N19">
        <v>0.504664</v>
      </c>
      <c r="O19">
        <v>0.504664</v>
      </c>
      <c r="P19">
        <v>0.504664</v>
      </c>
      <c r="Q19">
        <v>0.504664</v>
      </c>
      <c r="R19">
        <v>0.504664</v>
      </c>
      <c r="S19">
        <v>0.504664</v>
      </c>
      <c r="T19">
        <v>0.504664</v>
      </c>
      <c r="U19">
        <v>0.504664</v>
      </c>
      <c r="V19">
        <v>0.504664</v>
      </c>
      <c r="W19">
        <v>0.504664</v>
      </c>
      <c r="X19">
        <v>0.504664</v>
      </c>
    </row>
    <row r="20" spans="1:24" x14ac:dyDescent="0.25">
      <c r="A20" t="s">
        <v>36</v>
      </c>
      <c r="B20" t="s">
        <v>94</v>
      </c>
      <c r="C20" t="s">
        <v>95</v>
      </c>
      <c r="D20">
        <v>0.27870499999999998</v>
      </c>
      <c r="E20">
        <v>1</v>
      </c>
      <c r="F20">
        <v>0.85446200000000005</v>
      </c>
      <c r="G20">
        <v>0.65446199999999999</v>
      </c>
      <c r="H20">
        <v>0.45446199999999998</v>
      </c>
      <c r="I20">
        <v>0.27870499999999998</v>
      </c>
      <c r="J20">
        <v>0.27870499999999998</v>
      </c>
      <c r="K20">
        <v>0.27870499999999998</v>
      </c>
      <c r="L20">
        <v>0.27870499999999998</v>
      </c>
      <c r="M20">
        <v>0.27870499999999998</v>
      </c>
      <c r="N20">
        <v>0.27870499999999998</v>
      </c>
      <c r="O20">
        <v>0.27870499999999998</v>
      </c>
      <c r="P20">
        <v>0.27870499999999998</v>
      </c>
      <c r="Q20">
        <v>0.27870499999999998</v>
      </c>
      <c r="R20">
        <v>0.27870499999999998</v>
      </c>
      <c r="S20">
        <v>0.27870499999999998</v>
      </c>
      <c r="T20">
        <v>0.27870499999999998</v>
      </c>
      <c r="U20">
        <v>0.27870499999999998</v>
      </c>
      <c r="V20">
        <v>0.27870499999999998</v>
      </c>
      <c r="W20">
        <v>0.27870499999999998</v>
      </c>
      <c r="X20">
        <v>0.27870499999999998</v>
      </c>
    </row>
    <row r="21" spans="1:24" x14ac:dyDescent="0.25">
      <c r="A21" t="s">
        <v>41</v>
      </c>
      <c r="B21" t="s">
        <v>96</v>
      </c>
      <c r="C21" t="s">
        <v>97</v>
      </c>
      <c r="D21">
        <v>7.0609999999999996E-3</v>
      </c>
      <c r="E21">
        <v>6.7539999999999996E-3</v>
      </c>
      <c r="F21">
        <v>7.0609999999999996E-3</v>
      </c>
      <c r="G21">
        <v>7.0609999999999996E-3</v>
      </c>
      <c r="H21">
        <v>7.0609999999999996E-3</v>
      </c>
      <c r="I21">
        <v>7.0609999999999996E-3</v>
      </c>
      <c r="J21">
        <v>7.0609999999999996E-3</v>
      </c>
      <c r="K21">
        <v>7.0609999999999996E-3</v>
      </c>
      <c r="L21">
        <v>7.0609999999999996E-3</v>
      </c>
      <c r="M21">
        <v>7.0609999999999996E-3</v>
      </c>
      <c r="N21">
        <v>7.0609999999999996E-3</v>
      </c>
      <c r="O21">
        <v>7.0609999999999996E-3</v>
      </c>
      <c r="P21">
        <v>7.0609999999999996E-3</v>
      </c>
      <c r="Q21">
        <v>7.0609999999999996E-3</v>
      </c>
      <c r="R21">
        <v>7.0609999999999996E-3</v>
      </c>
      <c r="S21">
        <v>7.0609999999999996E-3</v>
      </c>
      <c r="T21">
        <v>7.0609999999999996E-3</v>
      </c>
      <c r="U21">
        <v>7.0609999999999996E-3</v>
      </c>
      <c r="V21">
        <v>7.0609999999999996E-3</v>
      </c>
      <c r="W21">
        <v>7.0609999999999996E-3</v>
      </c>
      <c r="X21">
        <v>7.0609999999999996E-3</v>
      </c>
    </row>
    <row r="22" spans="1:24" x14ac:dyDescent="0.25">
      <c r="A22" t="s">
        <v>29</v>
      </c>
      <c r="B22" t="s">
        <v>98</v>
      </c>
      <c r="C22" t="s">
        <v>99</v>
      </c>
      <c r="D22">
        <v>0.14748900000000001</v>
      </c>
      <c r="E22">
        <v>0.14108599999999999</v>
      </c>
      <c r="F22">
        <v>0.14748900000000001</v>
      </c>
      <c r="G22">
        <v>0.14748900000000001</v>
      </c>
      <c r="H22">
        <v>0.14748900000000001</v>
      </c>
      <c r="I22">
        <v>0.14748900000000001</v>
      </c>
      <c r="J22">
        <v>0.14748900000000001</v>
      </c>
      <c r="K22">
        <v>0.14748900000000001</v>
      </c>
      <c r="L22">
        <v>0.14748900000000001</v>
      </c>
      <c r="M22">
        <v>0.14748900000000001</v>
      </c>
      <c r="N22">
        <v>0.14748900000000001</v>
      </c>
      <c r="O22">
        <v>0.14748900000000001</v>
      </c>
      <c r="P22">
        <v>0.14748900000000001</v>
      </c>
      <c r="Q22">
        <v>0.14748900000000001</v>
      </c>
      <c r="R22">
        <v>0.14748900000000001</v>
      </c>
      <c r="S22">
        <v>0.14748900000000001</v>
      </c>
      <c r="T22">
        <v>0.14748900000000001</v>
      </c>
      <c r="U22">
        <v>0.14748900000000001</v>
      </c>
      <c r="V22">
        <v>0.14748900000000001</v>
      </c>
      <c r="W22">
        <v>0.14748900000000001</v>
      </c>
      <c r="X22">
        <v>0.14748900000000001</v>
      </c>
    </row>
    <row r="23" spans="1:24" x14ac:dyDescent="0.25">
      <c r="A23" t="s">
        <v>40</v>
      </c>
      <c r="B23" t="s">
        <v>100</v>
      </c>
      <c r="C23" t="s">
        <v>101</v>
      </c>
      <c r="D23">
        <v>7.0609999999999996E-3</v>
      </c>
      <c r="E23">
        <v>6.7539999999999996E-3</v>
      </c>
      <c r="F23">
        <v>7.0609999999999996E-3</v>
      </c>
      <c r="G23">
        <v>7.0609999999999996E-3</v>
      </c>
      <c r="H23">
        <v>7.0609999999999996E-3</v>
      </c>
      <c r="I23">
        <v>7.0609999999999996E-3</v>
      </c>
      <c r="J23">
        <v>7.0609999999999996E-3</v>
      </c>
      <c r="K23">
        <v>7.0609999999999996E-3</v>
      </c>
      <c r="L23">
        <v>7.0609999999999996E-3</v>
      </c>
      <c r="M23">
        <v>7.0609999999999996E-3</v>
      </c>
      <c r="N23">
        <v>7.0609999999999996E-3</v>
      </c>
      <c r="O23">
        <v>7.0609999999999996E-3</v>
      </c>
      <c r="P23">
        <v>7.0609999999999996E-3</v>
      </c>
      <c r="Q23">
        <v>7.0609999999999996E-3</v>
      </c>
      <c r="R23">
        <v>7.0609999999999996E-3</v>
      </c>
      <c r="S23">
        <v>7.0609999999999996E-3</v>
      </c>
      <c r="T23">
        <v>7.0609999999999996E-3</v>
      </c>
      <c r="U23">
        <v>7.0609999999999996E-3</v>
      </c>
      <c r="V23">
        <v>7.0609999999999996E-3</v>
      </c>
      <c r="W23">
        <v>7.0609999999999996E-3</v>
      </c>
      <c r="X23">
        <v>7.0609999999999996E-3</v>
      </c>
    </row>
    <row r="24" spans="1:24" x14ac:dyDescent="0.25">
      <c r="A24" t="s">
        <v>45</v>
      </c>
      <c r="B24" t="s">
        <v>102</v>
      </c>
      <c r="C24" t="s">
        <v>103</v>
      </c>
      <c r="D24">
        <v>6.1212999999999997E-2</v>
      </c>
      <c r="E24">
        <v>5.8555999999999997E-2</v>
      </c>
      <c r="F24">
        <v>6.1212999999999997E-2</v>
      </c>
      <c r="G24">
        <v>6.1212999999999997E-2</v>
      </c>
      <c r="H24">
        <v>6.1212999999999997E-2</v>
      </c>
      <c r="I24">
        <v>6.1212999999999997E-2</v>
      </c>
      <c r="J24">
        <v>6.1212999999999997E-2</v>
      </c>
      <c r="K24">
        <v>6.1212999999999997E-2</v>
      </c>
      <c r="L24">
        <v>6.1212999999999997E-2</v>
      </c>
      <c r="M24">
        <v>6.1212999999999997E-2</v>
      </c>
      <c r="N24">
        <v>6.1212999999999997E-2</v>
      </c>
      <c r="O24">
        <v>6.1212999999999997E-2</v>
      </c>
      <c r="P24">
        <v>6.1212999999999997E-2</v>
      </c>
      <c r="Q24">
        <v>6.1212999999999997E-2</v>
      </c>
      <c r="R24">
        <v>6.1212999999999997E-2</v>
      </c>
      <c r="S24">
        <v>6.1212999999999997E-2</v>
      </c>
      <c r="T24">
        <v>6.1212999999999997E-2</v>
      </c>
      <c r="U24">
        <v>6.1212999999999997E-2</v>
      </c>
      <c r="V24">
        <v>6.1212999999999997E-2</v>
      </c>
      <c r="W24">
        <v>6.1212999999999997E-2</v>
      </c>
      <c r="X24">
        <v>6.1212999999999997E-2</v>
      </c>
    </row>
    <row r="25" spans="1:24" x14ac:dyDescent="0.25">
      <c r="A25" t="s">
        <v>35</v>
      </c>
      <c r="B25" t="s">
        <v>104</v>
      </c>
      <c r="C25" t="s">
        <v>105</v>
      </c>
      <c r="D25">
        <v>0.197907</v>
      </c>
      <c r="E25">
        <v>0.18931500000000001</v>
      </c>
      <c r="F25">
        <v>0.197907</v>
      </c>
      <c r="G25">
        <v>0.197907</v>
      </c>
      <c r="H25">
        <v>0.197907</v>
      </c>
      <c r="I25">
        <v>0.197907</v>
      </c>
      <c r="J25">
        <v>0.197907</v>
      </c>
      <c r="K25">
        <v>0.197907</v>
      </c>
      <c r="L25">
        <v>0.197907</v>
      </c>
      <c r="M25">
        <v>0.197907</v>
      </c>
      <c r="N25">
        <v>0.197907</v>
      </c>
      <c r="O25">
        <v>0.197907</v>
      </c>
      <c r="P25">
        <v>0.197907</v>
      </c>
      <c r="Q25">
        <v>0.197907</v>
      </c>
      <c r="R25">
        <v>0.197907</v>
      </c>
      <c r="S25">
        <v>0.197907</v>
      </c>
      <c r="T25">
        <v>0.197907</v>
      </c>
      <c r="U25">
        <v>0.197907</v>
      </c>
      <c r="V25">
        <v>0.197907</v>
      </c>
      <c r="W25">
        <v>0.197907</v>
      </c>
      <c r="X25">
        <v>0.197907</v>
      </c>
    </row>
    <row r="26" spans="1:24" x14ac:dyDescent="0.25">
      <c r="A26" t="s">
        <v>34</v>
      </c>
      <c r="B26" t="s">
        <v>106</v>
      </c>
      <c r="C26" t="s">
        <v>107</v>
      </c>
      <c r="D26">
        <v>0.124727</v>
      </c>
      <c r="E26">
        <v>0.119312</v>
      </c>
      <c r="F26">
        <v>0.124727</v>
      </c>
      <c r="G26">
        <v>0.124727</v>
      </c>
      <c r="H26">
        <v>0.124727</v>
      </c>
      <c r="I26">
        <v>0.124727</v>
      </c>
      <c r="J26">
        <v>0.124727</v>
      </c>
      <c r="K26">
        <v>0.124727</v>
      </c>
      <c r="L26">
        <v>0.124727</v>
      </c>
      <c r="M26">
        <v>0.124727</v>
      </c>
      <c r="N26">
        <v>0.124727</v>
      </c>
      <c r="O26">
        <v>0.124727</v>
      </c>
      <c r="P26">
        <v>0.124727</v>
      </c>
      <c r="Q26">
        <v>0.124727</v>
      </c>
      <c r="R26">
        <v>0.124727</v>
      </c>
      <c r="S26">
        <v>0.124727</v>
      </c>
      <c r="T26">
        <v>0.124727</v>
      </c>
      <c r="U26">
        <v>0.124727</v>
      </c>
      <c r="V26">
        <v>0.124727</v>
      </c>
      <c r="W26">
        <v>0.124727</v>
      </c>
      <c r="X26">
        <v>0.124727</v>
      </c>
    </row>
    <row r="27" spans="1:24" x14ac:dyDescent="0.25">
      <c r="A27" t="s">
        <v>108</v>
      </c>
      <c r="B27" t="s">
        <v>109</v>
      </c>
      <c r="C27" t="s">
        <v>110</v>
      </c>
      <c r="D27">
        <v>-0.01</v>
      </c>
      <c r="E27">
        <v>0</v>
      </c>
      <c r="F27">
        <v>0</v>
      </c>
      <c r="G27">
        <v>-0.01</v>
      </c>
      <c r="H27">
        <v>-0.01</v>
      </c>
      <c r="I27">
        <v>-0.01</v>
      </c>
      <c r="J27">
        <v>-0.01</v>
      </c>
      <c r="K27">
        <v>-0.01</v>
      </c>
      <c r="L27">
        <v>-0.01</v>
      </c>
      <c r="M27">
        <v>-0.01</v>
      </c>
      <c r="N27">
        <v>-0.01</v>
      </c>
      <c r="O27">
        <v>-0.01</v>
      </c>
      <c r="P27">
        <v>-0.01</v>
      </c>
      <c r="Q27">
        <v>-0.01</v>
      </c>
      <c r="R27">
        <v>-0.01</v>
      </c>
      <c r="S27">
        <v>-0.01</v>
      </c>
      <c r="T27">
        <v>-0.01</v>
      </c>
      <c r="U27">
        <v>-0.01</v>
      </c>
      <c r="V27">
        <v>-0.01</v>
      </c>
      <c r="W27">
        <v>-0.01</v>
      </c>
      <c r="X27">
        <v>-0.01</v>
      </c>
    </row>
    <row r="28" spans="1:24" x14ac:dyDescent="0.25">
      <c r="A28" t="s">
        <v>31</v>
      </c>
      <c r="B28" t="s">
        <v>111</v>
      </c>
      <c r="C28" t="s">
        <v>112</v>
      </c>
      <c r="D28">
        <v>7.8975000000000004E-2</v>
      </c>
      <c r="E28">
        <v>7.5546000000000002E-2</v>
      </c>
      <c r="F28">
        <v>7.8975000000000004E-2</v>
      </c>
      <c r="G28">
        <v>7.8975000000000004E-2</v>
      </c>
      <c r="H28">
        <v>7.8975000000000004E-2</v>
      </c>
      <c r="I28">
        <v>7.8975000000000004E-2</v>
      </c>
      <c r="J28">
        <v>7.8975000000000004E-2</v>
      </c>
      <c r="K28">
        <v>7.8975000000000004E-2</v>
      </c>
      <c r="L28">
        <v>7.8975000000000004E-2</v>
      </c>
      <c r="M28">
        <v>7.8975000000000004E-2</v>
      </c>
      <c r="N28">
        <v>7.8975000000000004E-2</v>
      </c>
      <c r="O28">
        <v>7.8975000000000004E-2</v>
      </c>
      <c r="P28">
        <v>7.8975000000000004E-2</v>
      </c>
      <c r="Q28">
        <v>7.8975000000000004E-2</v>
      </c>
      <c r="R28">
        <v>7.8975000000000004E-2</v>
      </c>
      <c r="S28">
        <v>7.8975000000000004E-2</v>
      </c>
      <c r="T28">
        <v>7.8975000000000004E-2</v>
      </c>
      <c r="U28">
        <v>7.8975000000000004E-2</v>
      </c>
      <c r="V28">
        <v>7.8975000000000004E-2</v>
      </c>
      <c r="W28">
        <v>7.8975000000000004E-2</v>
      </c>
      <c r="X28">
        <v>7.8975000000000004E-2</v>
      </c>
    </row>
    <row r="29" spans="1:24" x14ac:dyDescent="0.25">
      <c r="A29" t="s">
        <v>25</v>
      </c>
      <c r="B29" t="s">
        <v>113</v>
      </c>
      <c r="C29" t="s">
        <v>114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0.1</v>
      </c>
    </row>
    <row r="30" spans="1:24" x14ac:dyDescent="0.25">
      <c r="A30" t="s">
        <v>54</v>
      </c>
      <c r="B30" t="s">
        <v>115</v>
      </c>
      <c r="C30" t="s">
        <v>116</v>
      </c>
      <c r="D30">
        <v>7.0609999999999996E-3</v>
      </c>
      <c r="E30">
        <v>6.7539999999999996E-3</v>
      </c>
      <c r="F30">
        <v>7.0609999999999996E-3</v>
      </c>
      <c r="G30">
        <v>7.0609999999999996E-3</v>
      </c>
      <c r="H30">
        <v>7.0609999999999996E-3</v>
      </c>
      <c r="I30">
        <v>7.0609999999999996E-3</v>
      </c>
      <c r="J30">
        <v>7.0609999999999996E-3</v>
      </c>
      <c r="K30">
        <v>7.0609999999999996E-3</v>
      </c>
      <c r="L30">
        <v>7.0609999999999996E-3</v>
      </c>
      <c r="M30">
        <v>7.0609999999999996E-3</v>
      </c>
      <c r="N30">
        <v>7.0609999999999996E-3</v>
      </c>
      <c r="O30">
        <v>7.0609999999999996E-3</v>
      </c>
      <c r="P30">
        <v>7.0609999999999996E-3</v>
      </c>
      <c r="Q30">
        <v>7.0609999999999996E-3</v>
      </c>
      <c r="R30">
        <v>7.0609999999999996E-3</v>
      </c>
      <c r="S30">
        <v>7.0609999999999996E-3</v>
      </c>
      <c r="T30">
        <v>7.0609999999999996E-3</v>
      </c>
      <c r="U30">
        <v>7.0609999999999996E-3</v>
      </c>
      <c r="V30">
        <v>7.0609999999999996E-3</v>
      </c>
      <c r="W30">
        <v>7.0609999999999996E-3</v>
      </c>
      <c r="X30">
        <v>7.0609999999999996E-3</v>
      </c>
    </row>
    <row r="31" spans="1:24" x14ac:dyDescent="0.25">
      <c r="A31" t="s">
        <v>32</v>
      </c>
      <c r="B31" t="s">
        <v>117</v>
      </c>
      <c r="C31" t="s">
        <v>118</v>
      </c>
      <c r="D31">
        <v>0.47223300000000001</v>
      </c>
      <c r="E31">
        <v>0.45173099999999999</v>
      </c>
      <c r="F31">
        <v>0.47223300000000001</v>
      </c>
      <c r="G31">
        <v>0.47223300000000001</v>
      </c>
      <c r="H31">
        <v>0.47223300000000001</v>
      </c>
      <c r="I31">
        <v>0.47223300000000001</v>
      </c>
      <c r="J31">
        <v>0.47223300000000001</v>
      </c>
      <c r="K31">
        <v>0.47223300000000001</v>
      </c>
      <c r="L31">
        <v>0.47223300000000001</v>
      </c>
      <c r="M31">
        <v>0.47223300000000001</v>
      </c>
      <c r="N31">
        <v>0.47223300000000001</v>
      </c>
      <c r="O31">
        <v>0.47223300000000001</v>
      </c>
      <c r="P31">
        <v>0.47223300000000001</v>
      </c>
      <c r="Q31">
        <v>0.47223300000000001</v>
      </c>
      <c r="R31">
        <v>0.47223300000000001</v>
      </c>
      <c r="S31">
        <v>0.47223300000000001</v>
      </c>
      <c r="T31">
        <v>0.47223300000000001</v>
      </c>
      <c r="U31">
        <v>0.47223300000000001</v>
      </c>
      <c r="V31">
        <v>0.47223300000000001</v>
      </c>
      <c r="W31">
        <v>0.47223300000000001</v>
      </c>
      <c r="X31">
        <v>0.47223300000000001</v>
      </c>
    </row>
    <row r="32" spans="1:24" x14ac:dyDescent="0.25">
      <c r="A32" t="s">
        <v>17</v>
      </c>
      <c r="B32" t="s">
        <v>119</v>
      </c>
      <c r="C32" t="s">
        <v>120</v>
      </c>
      <c r="D32">
        <v>9.2050000000000007E-2</v>
      </c>
      <c r="E32">
        <v>8.8053000000000006E-2</v>
      </c>
      <c r="F32">
        <v>9.2050000000000007E-2</v>
      </c>
      <c r="G32">
        <v>9.2050000000000007E-2</v>
      </c>
      <c r="H32">
        <v>9.2050000000000007E-2</v>
      </c>
      <c r="I32">
        <v>9.2050000000000007E-2</v>
      </c>
      <c r="J32">
        <v>9.2050000000000007E-2</v>
      </c>
      <c r="K32">
        <v>9.2050000000000007E-2</v>
      </c>
      <c r="L32">
        <v>9.2050000000000007E-2</v>
      </c>
      <c r="M32">
        <v>9.2050000000000007E-2</v>
      </c>
      <c r="N32">
        <v>9.2050000000000007E-2</v>
      </c>
      <c r="O32">
        <v>9.2050000000000007E-2</v>
      </c>
      <c r="P32">
        <v>9.2050000000000007E-2</v>
      </c>
      <c r="Q32">
        <v>9.2050000000000007E-2</v>
      </c>
      <c r="R32">
        <v>9.2050000000000007E-2</v>
      </c>
      <c r="S32">
        <v>9.2050000000000007E-2</v>
      </c>
      <c r="T32">
        <v>9.2050000000000007E-2</v>
      </c>
      <c r="U32">
        <v>9.2050000000000007E-2</v>
      </c>
      <c r="V32">
        <v>9.2050000000000007E-2</v>
      </c>
      <c r="W32">
        <v>9.2050000000000007E-2</v>
      </c>
      <c r="X32">
        <v>9.2050000000000007E-2</v>
      </c>
    </row>
    <row r="33" spans="1:24" x14ac:dyDescent="0.25">
      <c r="A33" t="s">
        <v>18</v>
      </c>
      <c r="B33" t="s">
        <v>121</v>
      </c>
      <c r="C33" t="s">
        <v>122</v>
      </c>
      <c r="D33">
        <v>0.18087800000000001</v>
      </c>
      <c r="E33">
        <v>0.17302500000000001</v>
      </c>
      <c r="F33">
        <v>0.18087800000000001</v>
      </c>
      <c r="G33">
        <v>0.18087800000000001</v>
      </c>
      <c r="H33">
        <v>0.18087800000000001</v>
      </c>
      <c r="I33">
        <v>0.18087800000000001</v>
      </c>
      <c r="J33">
        <v>0.18087800000000001</v>
      </c>
      <c r="K33">
        <v>0.18087800000000001</v>
      </c>
      <c r="L33">
        <v>0.18087800000000001</v>
      </c>
      <c r="M33">
        <v>0.18087800000000001</v>
      </c>
      <c r="N33">
        <v>0.18087800000000001</v>
      </c>
      <c r="O33">
        <v>0.18087800000000001</v>
      </c>
      <c r="P33">
        <v>0.18087800000000001</v>
      </c>
      <c r="Q33">
        <v>0.18087800000000001</v>
      </c>
      <c r="R33">
        <v>0.18087800000000001</v>
      </c>
      <c r="S33">
        <v>0.18087800000000001</v>
      </c>
      <c r="T33">
        <v>0.18087800000000001</v>
      </c>
      <c r="U33">
        <v>0.18087800000000001</v>
      </c>
      <c r="V33">
        <v>0.18087800000000001</v>
      </c>
      <c r="W33">
        <v>0.18087800000000001</v>
      </c>
      <c r="X33">
        <v>0.18087800000000001</v>
      </c>
    </row>
    <row r="34" spans="1:24" x14ac:dyDescent="0.25">
      <c r="A34" t="s">
        <v>39</v>
      </c>
      <c r="B34" t="s">
        <v>123</v>
      </c>
      <c r="C34" t="s">
        <v>124</v>
      </c>
      <c r="D34">
        <v>0.16661000000000001</v>
      </c>
      <c r="E34">
        <v>0.15937699999999999</v>
      </c>
      <c r="F34">
        <v>0.16661000000000001</v>
      </c>
      <c r="G34">
        <v>0.16661000000000001</v>
      </c>
      <c r="H34">
        <v>0.16661000000000001</v>
      </c>
      <c r="I34">
        <v>0.16661000000000001</v>
      </c>
      <c r="J34">
        <v>0.16661000000000001</v>
      </c>
      <c r="K34">
        <v>0.16661000000000001</v>
      </c>
      <c r="L34">
        <v>0.16661000000000001</v>
      </c>
      <c r="M34">
        <v>0.16661000000000001</v>
      </c>
      <c r="N34">
        <v>0.16661000000000001</v>
      </c>
      <c r="O34">
        <v>0.16661000000000001</v>
      </c>
      <c r="P34">
        <v>0.16661000000000001</v>
      </c>
      <c r="Q34">
        <v>0.16661000000000001</v>
      </c>
      <c r="R34">
        <v>0.16661000000000001</v>
      </c>
      <c r="S34">
        <v>0.16661000000000001</v>
      </c>
      <c r="T34">
        <v>0.16661000000000001</v>
      </c>
      <c r="U34">
        <v>0.16661000000000001</v>
      </c>
      <c r="V34">
        <v>0.16661000000000001</v>
      </c>
      <c r="W34">
        <v>0.16661000000000001</v>
      </c>
      <c r="X34">
        <v>0.16661000000000001</v>
      </c>
    </row>
    <row r="35" spans="1:24" x14ac:dyDescent="0.25">
      <c r="A35" t="s">
        <v>125</v>
      </c>
      <c r="B35" t="s">
        <v>126</v>
      </c>
      <c r="C35" t="s">
        <v>127</v>
      </c>
      <c r="D35">
        <v>-0.01</v>
      </c>
      <c r="E35">
        <v>-9.5659999999999999E-3</v>
      </c>
      <c r="F35">
        <v>-0.01</v>
      </c>
      <c r="G35">
        <v>-0.01</v>
      </c>
      <c r="H35">
        <v>-0.01</v>
      </c>
      <c r="I35">
        <v>-0.01</v>
      </c>
      <c r="J35">
        <v>-0.01</v>
      </c>
      <c r="K35">
        <v>-0.01</v>
      </c>
      <c r="L35">
        <v>-0.01</v>
      </c>
      <c r="M35">
        <v>-0.01</v>
      </c>
      <c r="N35">
        <v>-0.01</v>
      </c>
      <c r="O35">
        <v>-0.01</v>
      </c>
      <c r="P35">
        <v>-0.01</v>
      </c>
      <c r="Q35">
        <v>-0.01</v>
      </c>
      <c r="R35">
        <v>-0.01</v>
      </c>
      <c r="S35">
        <v>-0.01</v>
      </c>
      <c r="T35">
        <v>-0.01</v>
      </c>
      <c r="U35">
        <v>-0.01</v>
      </c>
      <c r="V35">
        <v>-0.01</v>
      </c>
      <c r="W35">
        <v>-0.01</v>
      </c>
      <c r="X35">
        <v>-0.01</v>
      </c>
    </row>
    <row r="36" spans="1:24" x14ac:dyDescent="0.25">
      <c r="A36" t="s">
        <v>19</v>
      </c>
      <c r="B36" t="s">
        <v>128</v>
      </c>
      <c r="C36" t="s">
        <v>129</v>
      </c>
      <c r="D36">
        <v>7.0609999999999996E-3</v>
      </c>
      <c r="E36">
        <v>6.7539999999999996E-3</v>
      </c>
      <c r="F36">
        <v>7.0609999999999996E-3</v>
      </c>
      <c r="G36">
        <v>7.0609999999999996E-3</v>
      </c>
      <c r="H36">
        <v>7.0609999999999996E-3</v>
      </c>
      <c r="I36">
        <v>7.0609999999999996E-3</v>
      </c>
      <c r="J36">
        <v>7.0609999999999996E-3</v>
      </c>
      <c r="K36">
        <v>7.0609999999999996E-3</v>
      </c>
      <c r="L36">
        <v>7.0609999999999996E-3</v>
      </c>
      <c r="M36">
        <v>7.0609999999999996E-3</v>
      </c>
      <c r="N36">
        <v>7.0609999999999996E-3</v>
      </c>
      <c r="O36">
        <v>7.0609999999999996E-3</v>
      </c>
      <c r="P36">
        <v>7.0609999999999996E-3</v>
      </c>
      <c r="Q36">
        <v>7.0609999999999996E-3</v>
      </c>
      <c r="R36">
        <v>7.0609999999999996E-3</v>
      </c>
      <c r="S36">
        <v>7.0609999999999996E-3</v>
      </c>
      <c r="T36">
        <v>7.0609999999999996E-3</v>
      </c>
      <c r="U36">
        <v>7.0609999999999996E-3</v>
      </c>
      <c r="V36">
        <v>7.0609999999999996E-3</v>
      </c>
      <c r="W36">
        <v>7.0609999999999996E-3</v>
      </c>
      <c r="X36">
        <v>7.0609999999999996E-3</v>
      </c>
    </row>
    <row r="37" spans="1:24" x14ac:dyDescent="0.25">
      <c r="A37" t="s">
        <v>20</v>
      </c>
      <c r="B37" t="s">
        <v>130</v>
      </c>
      <c r="C37" t="s">
        <v>131</v>
      </c>
      <c r="D37">
        <v>0.34564699999999998</v>
      </c>
      <c r="E37">
        <v>0.33064100000000002</v>
      </c>
      <c r="F37">
        <v>0.34564699999999998</v>
      </c>
      <c r="G37">
        <v>0.34564699999999998</v>
      </c>
      <c r="H37">
        <v>0.34564699999999998</v>
      </c>
      <c r="I37">
        <v>0.34564699999999998</v>
      </c>
      <c r="J37">
        <v>0.34564699999999998</v>
      </c>
      <c r="K37">
        <v>0.34564699999999998</v>
      </c>
      <c r="L37">
        <v>0.34564699999999998</v>
      </c>
      <c r="M37">
        <v>0.34564699999999998</v>
      </c>
      <c r="N37">
        <v>0.34564699999999998</v>
      </c>
      <c r="O37">
        <v>0.34564699999999998</v>
      </c>
      <c r="P37">
        <v>0.34564699999999998</v>
      </c>
      <c r="Q37">
        <v>0.34564699999999998</v>
      </c>
      <c r="R37">
        <v>0.34564699999999998</v>
      </c>
      <c r="S37">
        <v>0.34564699999999998</v>
      </c>
      <c r="T37">
        <v>0.34564699999999998</v>
      </c>
      <c r="U37">
        <v>0.34564699999999998</v>
      </c>
      <c r="V37">
        <v>0.34564699999999998</v>
      </c>
      <c r="W37">
        <v>0.34564699999999998</v>
      </c>
      <c r="X37">
        <v>0.34564699999999998</v>
      </c>
    </row>
    <row r="38" spans="1:24" x14ac:dyDescent="0.25">
      <c r="A38" t="s">
        <v>21</v>
      </c>
      <c r="B38" t="s">
        <v>132</v>
      </c>
      <c r="C38" t="s">
        <v>133</v>
      </c>
      <c r="D38">
        <v>0.209873</v>
      </c>
      <c r="E38">
        <v>0.200762</v>
      </c>
      <c r="F38">
        <v>0.209873</v>
      </c>
      <c r="G38">
        <v>0.209873</v>
      </c>
      <c r="H38">
        <v>0.209873</v>
      </c>
      <c r="I38">
        <v>0.209873</v>
      </c>
      <c r="J38">
        <v>0.209873</v>
      </c>
      <c r="K38">
        <v>0.209873</v>
      </c>
      <c r="L38">
        <v>0.209873</v>
      </c>
      <c r="M38">
        <v>0.209873</v>
      </c>
      <c r="N38">
        <v>0.209873</v>
      </c>
      <c r="O38">
        <v>0.209873</v>
      </c>
      <c r="P38">
        <v>0.209873</v>
      </c>
      <c r="Q38">
        <v>0.209873</v>
      </c>
      <c r="R38">
        <v>0.209873</v>
      </c>
      <c r="S38">
        <v>0.209873</v>
      </c>
      <c r="T38">
        <v>0.209873</v>
      </c>
      <c r="U38">
        <v>0.209873</v>
      </c>
      <c r="V38">
        <v>0.209873</v>
      </c>
      <c r="W38">
        <v>0.209873</v>
      </c>
      <c r="X38">
        <v>0.209873</v>
      </c>
    </row>
    <row r="39" spans="1:24" x14ac:dyDescent="0.25">
      <c r="A39" t="s">
        <v>55</v>
      </c>
      <c r="B39" t="s">
        <v>134</v>
      </c>
      <c r="C39" t="s">
        <v>135</v>
      </c>
      <c r="D39">
        <v>9.5038999999999998E-2</v>
      </c>
      <c r="E39">
        <v>9.0912999999999994E-2</v>
      </c>
      <c r="F39">
        <v>9.5038999999999998E-2</v>
      </c>
      <c r="G39">
        <v>9.5038999999999998E-2</v>
      </c>
      <c r="H39">
        <v>9.5038999999999998E-2</v>
      </c>
      <c r="I39">
        <v>9.5038999999999998E-2</v>
      </c>
      <c r="J39">
        <v>9.5038999999999998E-2</v>
      </c>
      <c r="K39">
        <v>9.5038999999999998E-2</v>
      </c>
      <c r="L39">
        <v>9.5038999999999998E-2</v>
      </c>
      <c r="M39">
        <v>9.5038999999999998E-2</v>
      </c>
      <c r="N39">
        <v>9.5038999999999998E-2</v>
      </c>
      <c r="O39">
        <v>9.5038999999999998E-2</v>
      </c>
      <c r="P39">
        <v>9.5038999999999998E-2</v>
      </c>
      <c r="Q39">
        <v>9.5038999999999998E-2</v>
      </c>
      <c r="R39">
        <v>9.5038999999999998E-2</v>
      </c>
      <c r="S39">
        <v>9.5038999999999998E-2</v>
      </c>
      <c r="T39">
        <v>9.5038999999999998E-2</v>
      </c>
      <c r="U39">
        <v>9.5038999999999998E-2</v>
      </c>
      <c r="V39">
        <v>9.5038999999999998E-2</v>
      </c>
      <c r="W39">
        <v>9.5038999999999998E-2</v>
      </c>
      <c r="X39">
        <v>9.5038999999999998E-2</v>
      </c>
    </row>
    <row r="40" spans="1:24" x14ac:dyDescent="0.25">
      <c r="A40" t="s">
        <v>56</v>
      </c>
      <c r="B40" t="s">
        <v>136</v>
      </c>
      <c r="C40" t="s">
        <v>137</v>
      </c>
      <c r="D40">
        <v>1.3820000000000001E-2</v>
      </c>
      <c r="E40">
        <v>0</v>
      </c>
      <c r="F40">
        <v>0</v>
      </c>
      <c r="G40">
        <v>0</v>
      </c>
      <c r="H40">
        <v>0</v>
      </c>
      <c r="I40">
        <v>1.3820000000000001E-2</v>
      </c>
      <c r="J40">
        <v>1.3820000000000001E-2</v>
      </c>
      <c r="K40">
        <v>1.3820000000000001E-2</v>
      </c>
      <c r="L40">
        <v>1.3820000000000001E-2</v>
      </c>
      <c r="M40">
        <v>1.3820000000000001E-2</v>
      </c>
      <c r="N40">
        <v>1.3820000000000001E-2</v>
      </c>
      <c r="O40">
        <v>1.3820000000000001E-2</v>
      </c>
      <c r="P40">
        <v>1.3820000000000001E-2</v>
      </c>
      <c r="Q40">
        <v>1.3820000000000001E-2</v>
      </c>
      <c r="R40">
        <v>1.3820000000000001E-2</v>
      </c>
      <c r="S40">
        <v>1.3820000000000001E-2</v>
      </c>
      <c r="T40">
        <v>1.3820000000000001E-2</v>
      </c>
      <c r="U40">
        <v>1.3820000000000001E-2</v>
      </c>
      <c r="V40">
        <v>1.3820000000000001E-2</v>
      </c>
      <c r="W40">
        <v>1.3820000000000001E-2</v>
      </c>
      <c r="X40">
        <v>1.3820000000000001E-2</v>
      </c>
    </row>
    <row r="41" spans="1:24" x14ac:dyDescent="0.25">
      <c r="A41" t="s">
        <v>43</v>
      </c>
      <c r="B41" t="s">
        <v>138</v>
      </c>
      <c r="C41" t="s">
        <v>139</v>
      </c>
      <c r="D41">
        <v>7.0609999999999996E-3</v>
      </c>
      <c r="E41">
        <v>6.7539999999999996E-3</v>
      </c>
      <c r="F41">
        <v>7.0609999999999996E-3</v>
      </c>
      <c r="G41">
        <v>7.0609999999999996E-3</v>
      </c>
      <c r="H41">
        <v>7.0609999999999996E-3</v>
      </c>
      <c r="I41">
        <v>7.0609999999999996E-3</v>
      </c>
      <c r="J41">
        <v>7.0609999999999996E-3</v>
      </c>
      <c r="K41">
        <v>7.0609999999999996E-3</v>
      </c>
      <c r="L41">
        <v>7.0609999999999996E-3</v>
      </c>
      <c r="M41">
        <v>7.0609999999999996E-3</v>
      </c>
      <c r="N41">
        <v>7.0609999999999996E-3</v>
      </c>
      <c r="O41">
        <v>7.0609999999999996E-3</v>
      </c>
      <c r="P41">
        <v>7.0609999999999996E-3</v>
      </c>
      <c r="Q41">
        <v>7.0609999999999996E-3</v>
      </c>
      <c r="R41">
        <v>7.0609999999999996E-3</v>
      </c>
      <c r="S41">
        <v>7.0609999999999996E-3</v>
      </c>
      <c r="T41">
        <v>7.0609999999999996E-3</v>
      </c>
      <c r="U41">
        <v>7.0609999999999996E-3</v>
      </c>
      <c r="V41">
        <v>7.0609999999999996E-3</v>
      </c>
      <c r="W41">
        <v>7.0609999999999996E-3</v>
      </c>
      <c r="X41">
        <v>7.0609999999999996E-3</v>
      </c>
    </row>
    <row r="42" spans="1:24" x14ac:dyDescent="0.25">
      <c r="A42" t="s">
        <v>52</v>
      </c>
      <c r="B42" t="s">
        <v>140</v>
      </c>
      <c r="C42" t="s">
        <v>141</v>
      </c>
      <c r="D42">
        <v>0.01</v>
      </c>
      <c r="E42">
        <v>9.5659999999999999E-3</v>
      </c>
      <c r="F42">
        <v>0.01</v>
      </c>
      <c r="G42">
        <v>0.01</v>
      </c>
      <c r="H42">
        <v>0.01</v>
      </c>
      <c r="I42">
        <v>0.01</v>
      </c>
      <c r="J42">
        <v>0.01</v>
      </c>
      <c r="K42">
        <v>0.01</v>
      </c>
      <c r="L42">
        <v>0.01</v>
      </c>
      <c r="M42">
        <v>0.01</v>
      </c>
      <c r="N42">
        <v>0.01</v>
      </c>
      <c r="O42">
        <v>0.01</v>
      </c>
      <c r="P42">
        <v>0.01</v>
      </c>
      <c r="Q42">
        <v>0.01</v>
      </c>
      <c r="R42">
        <v>0.01</v>
      </c>
      <c r="S42">
        <v>0.01</v>
      </c>
      <c r="T42">
        <v>0.01</v>
      </c>
      <c r="U42">
        <v>0.01</v>
      </c>
      <c r="V42">
        <v>0.01</v>
      </c>
      <c r="W42">
        <v>0.01</v>
      </c>
      <c r="X42">
        <v>0.01</v>
      </c>
    </row>
    <row r="43" spans="1:24" x14ac:dyDescent="0.25">
      <c r="A43" t="s">
        <v>51</v>
      </c>
      <c r="B43" t="s">
        <v>142</v>
      </c>
      <c r="C43" t="s">
        <v>143</v>
      </c>
      <c r="D43">
        <v>0.01</v>
      </c>
      <c r="E43">
        <v>9.5659999999999999E-3</v>
      </c>
      <c r="F43">
        <v>0.01</v>
      </c>
      <c r="G43">
        <v>0.01</v>
      </c>
      <c r="H43">
        <v>0.01</v>
      </c>
      <c r="I43">
        <v>0.01</v>
      </c>
      <c r="J43">
        <v>0.01</v>
      </c>
      <c r="K43">
        <v>0.01</v>
      </c>
      <c r="L43">
        <v>0.01</v>
      </c>
      <c r="M43">
        <v>0.01</v>
      </c>
      <c r="N43">
        <v>0.01</v>
      </c>
      <c r="O43">
        <v>0.01</v>
      </c>
      <c r="P43">
        <v>0.01</v>
      </c>
      <c r="Q43">
        <v>0.01</v>
      </c>
      <c r="R43">
        <v>0.01</v>
      </c>
      <c r="S43">
        <v>0.01</v>
      </c>
      <c r="T43">
        <v>0.01</v>
      </c>
      <c r="U43">
        <v>0.01</v>
      </c>
      <c r="V43">
        <v>0.01</v>
      </c>
      <c r="W43">
        <v>0.01</v>
      </c>
      <c r="X43">
        <v>0.01</v>
      </c>
    </row>
    <row r="44" spans="1:24" x14ac:dyDescent="0.25">
      <c r="A44" t="s">
        <v>144</v>
      </c>
      <c r="B44" t="s">
        <v>145</v>
      </c>
      <c r="C44" t="s">
        <v>146</v>
      </c>
      <c r="D44">
        <v>-5.0000000000000001E-3</v>
      </c>
      <c r="E44">
        <v>-4.3489999999999996E-3</v>
      </c>
      <c r="F44">
        <v>-5.0000000000000001E-3</v>
      </c>
      <c r="G44">
        <v>-5.0000000000000001E-3</v>
      </c>
      <c r="H44">
        <v>-5.0000000000000001E-3</v>
      </c>
      <c r="I44">
        <v>-5.0000000000000001E-3</v>
      </c>
      <c r="J44">
        <v>-5.0000000000000001E-3</v>
      </c>
      <c r="K44">
        <v>-5.0000000000000001E-3</v>
      </c>
      <c r="L44">
        <v>-5.0000000000000001E-3</v>
      </c>
      <c r="M44">
        <v>-5.0000000000000001E-3</v>
      </c>
      <c r="N44">
        <v>-5.0000000000000001E-3</v>
      </c>
      <c r="O44">
        <v>-5.0000000000000001E-3</v>
      </c>
      <c r="P44">
        <v>-5.0000000000000001E-3</v>
      </c>
      <c r="Q44">
        <v>-5.0000000000000001E-3</v>
      </c>
      <c r="R44">
        <v>-5.0000000000000001E-3</v>
      </c>
      <c r="S44">
        <v>-5.0000000000000001E-3</v>
      </c>
      <c r="T44">
        <v>-5.0000000000000001E-3</v>
      </c>
      <c r="U44">
        <v>-5.0000000000000001E-3</v>
      </c>
      <c r="V44">
        <v>-5.0000000000000001E-3</v>
      </c>
      <c r="W44">
        <v>-5.0000000000000001E-3</v>
      </c>
      <c r="X44">
        <v>-5.0000000000000001E-3</v>
      </c>
    </row>
    <row r="45" spans="1:24" x14ac:dyDescent="0.25">
      <c r="A45" t="s">
        <v>147</v>
      </c>
      <c r="B45" t="s">
        <v>148</v>
      </c>
      <c r="C45" t="s">
        <v>149</v>
      </c>
      <c r="D45">
        <v>-0.01</v>
      </c>
      <c r="E45">
        <v>-9.5659999999999999E-3</v>
      </c>
      <c r="F45">
        <v>-0.01</v>
      </c>
      <c r="G45">
        <v>-0.01</v>
      </c>
      <c r="H45">
        <v>-0.01</v>
      </c>
      <c r="I45">
        <v>-0.01</v>
      </c>
      <c r="J45">
        <v>-0.01</v>
      </c>
      <c r="K45">
        <v>-0.01</v>
      </c>
      <c r="L45">
        <v>-0.01</v>
      </c>
      <c r="M45">
        <v>-0.01</v>
      </c>
      <c r="N45">
        <v>-0.01</v>
      </c>
      <c r="O45">
        <v>-0.01</v>
      </c>
      <c r="P45">
        <v>-0.01</v>
      </c>
      <c r="Q45">
        <v>-0.01</v>
      </c>
      <c r="R45">
        <v>-0.01</v>
      </c>
      <c r="S45">
        <v>-0.01</v>
      </c>
      <c r="T45">
        <v>-0.01</v>
      </c>
      <c r="U45">
        <v>-0.01</v>
      </c>
      <c r="V45">
        <v>-0.01</v>
      </c>
      <c r="W45">
        <v>-0.01</v>
      </c>
      <c r="X45">
        <v>-0.01</v>
      </c>
    </row>
    <row r="46" spans="1:24" x14ac:dyDescent="0.25">
      <c r="A46" t="s">
        <v>47</v>
      </c>
      <c r="B46" t="s">
        <v>150</v>
      </c>
      <c r="C46" t="s">
        <v>151</v>
      </c>
      <c r="D46">
        <v>7.0609999999999996E-3</v>
      </c>
      <c r="E46">
        <v>6.7539999999999996E-3</v>
      </c>
      <c r="F46">
        <v>7.0609999999999996E-3</v>
      </c>
      <c r="G46">
        <v>7.0609999999999996E-3</v>
      </c>
      <c r="H46">
        <v>7.0609999999999996E-3</v>
      </c>
      <c r="I46">
        <v>7.0609999999999996E-3</v>
      </c>
      <c r="J46">
        <v>7.0609999999999996E-3</v>
      </c>
      <c r="K46">
        <v>7.0609999999999996E-3</v>
      </c>
      <c r="L46">
        <v>7.0609999999999996E-3</v>
      </c>
      <c r="M46">
        <v>7.0609999999999996E-3</v>
      </c>
      <c r="N46">
        <v>7.0609999999999996E-3</v>
      </c>
      <c r="O46">
        <v>7.0609999999999996E-3</v>
      </c>
      <c r="P46">
        <v>7.0609999999999996E-3</v>
      </c>
      <c r="Q46">
        <v>7.0609999999999996E-3</v>
      </c>
      <c r="R46">
        <v>7.0609999999999996E-3</v>
      </c>
      <c r="S46">
        <v>7.0609999999999996E-3</v>
      </c>
      <c r="T46">
        <v>7.0609999999999996E-3</v>
      </c>
      <c r="U46">
        <v>7.0609999999999996E-3</v>
      </c>
      <c r="V46">
        <v>7.0609999999999996E-3</v>
      </c>
      <c r="W46">
        <v>7.0609999999999996E-3</v>
      </c>
      <c r="X46">
        <v>7.0609999999999996E-3</v>
      </c>
    </row>
    <row r="47" spans="1:24" x14ac:dyDescent="0.25">
      <c r="A47" t="s">
        <v>22</v>
      </c>
      <c r="B47" t="s">
        <v>152</v>
      </c>
      <c r="C47" t="s">
        <v>153</v>
      </c>
      <c r="D47">
        <v>5.0000000000000001E-3</v>
      </c>
      <c r="E47">
        <v>4.7829999999999999E-3</v>
      </c>
      <c r="F47">
        <v>5.0000000000000001E-3</v>
      </c>
      <c r="G47">
        <v>5.0000000000000001E-3</v>
      </c>
      <c r="H47">
        <v>5.0000000000000001E-3</v>
      </c>
      <c r="I47">
        <v>5.0000000000000001E-3</v>
      </c>
      <c r="J47">
        <v>5.0000000000000001E-3</v>
      </c>
      <c r="K47">
        <v>5.0000000000000001E-3</v>
      </c>
      <c r="L47">
        <v>5.0000000000000001E-3</v>
      </c>
      <c r="M47">
        <v>5.0000000000000001E-3</v>
      </c>
      <c r="N47">
        <v>5.0000000000000001E-3</v>
      </c>
      <c r="O47">
        <v>5.0000000000000001E-3</v>
      </c>
      <c r="P47">
        <v>5.0000000000000001E-3</v>
      </c>
      <c r="Q47">
        <v>5.0000000000000001E-3</v>
      </c>
      <c r="R47">
        <v>5.0000000000000001E-3</v>
      </c>
      <c r="S47">
        <v>5.0000000000000001E-3</v>
      </c>
      <c r="T47">
        <v>5.0000000000000001E-3</v>
      </c>
      <c r="U47">
        <v>5.0000000000000001E-3</v>
      </c>
      <c r="V47">
        <v>5.0000000000000001E-3</v>
      </c>
      <c r="W47">
        <v>5.0000000000000001E-3</v>
      </c>
      <c r="X47">
        <v>5.0000000000000001E-3</v>
      </c>
    </row>
    <row r="48" spans="1:24" x14ac:dyDescent="0.25">
      <c r="A48" t="s">
        <v>154</v>
      </c>
      <c r="B48" t="s">
        <v>155</v>
      </c>
      <c r="C48" t="s">
        <v>156</v>
      </c>
      <c r="D48">
        <v>-0.1</v>
      </c>
      <c r="E48">
        <v>-0.460088</v>
      </c>
      <c r="F48">
        <v>-0.380969</v>
      </c>
      <c r="G48">
        <v>-0.27399200000000001</v>
      </c>
      <c r="H48">
        <v>-0.107326</v>
      </c>
      <c r="I48">
        <v>-0.1</v>
      </c>
      <c r="J48">
        <v>-0.1</v>
      </c>
      <c r="K48">
        <v>-0.1</v>
      </c>
      <c r="L48">
        <v>-0.1</v>
      </c>
      <c r="M48">
        <v>-0.1</v>
      </c>
      <c r="N48">
        <v>-0.1</v>
      </c>
      <c r="O48">
        <v>-0.1</v>
      </c>
      <c r="P48">
        <v>-0.1</v>
      </c>
      <c r="Q48">
        <v>-0.1</v>
      </c>
      <c r="R48">
        <v>-0.1</v>
      </c>
      <c r="S48">
        <v>-0.1</v>
      </c>
      <c r="T48">
        <v>-0.1</v>
      </c>
      <c r="U48">
        <v>-0.1</v>
      </c>
      <c r="V48">
        <v>-0.1</v>
      </c>
      <c r="W48">
        <v>-0.1</v>
      </c>
      <c r="X48">
        <v>-0.1</v>
      </c>
    </row>
    <row r="49" spans="1:24" x14ac:dyDescent="0.25">
      <c r="A49" t="s">
        <v>26</v>
      </c>
      <c r="B49" t="s">
        <v>157</v>
      </c>
      <c r="C49" t="s">
        <v>158</v>
      </c>
      <c r="D49">
        <v>9.5044000000000003E-2</v>
      </c>
      <c r="E49">
        <v>9.0483999999999995E-2</v>
      </c>
      <c r="F49">
        <v>9.5044000000000003E-2</v>
      </c>
      <c r="G49">
        <v>8.8067999999999994E-2</v>
      </c>
      <c r="H49">
        <v>2.1401E-2</v>
      </c>
      <c r="I49">
        <v>9.5044000000000003E-2</v>
      </c>
      <c r="J49">
        <v>9.5044000000000003E-2</v>
      </c>
      <c r="K49">
        <v>9.5044000000000003E-2</v>
      </c>
      <c r="L49">
        <v>9.5044000000000003E-2</v>
      </c>
      <c r="M49">
        <v>9.5044000000000003E-2</v>
      </c>
      <c r="N49">
        <v>9.5044000000000003E-2</v>
      </c>
      <c r="O49">
        <v>9.5044000000000003E-2</v>
      </c>
      <c r="P49">
        <v>9.5044000000000003E-2</v>
      </c>
      <c r="Q49">
        <v>9.5044000000000003E-2</v>
      </c>
      <c r="R49">
        <v>9.5044000000000003E-2</v>
      </c>
      <c r="S49">
        <v>9.5044000000000003E-2</v>
      </c>
      <c r="T49">
        <v>9.5044000000000003E-2</v>
      </c>
      <c r="U49">
        <v>9.5044000000000003E-2</v>
      </c>
      <c r="V49">
        <v>9.5044000000000003E-2</v>
      </c>
      <c r="W49">
        <v>9.5044000000000003E-2</v>
      </c>
      <c r="X49">
        <v>9.5044000000000003E-2</v>
      </c>
    </row>
    <row r="50" spans="1:24" x14ac:dyDescent="0.25">
      <c r="A50" t="s">
        <v>33</v>
      </c>
      <c r="B50" t="s">
        <v>159</v>
      </c>
      <c r="C50" t="s">
        <v>160</v>
      </c>
      <c r="D50">
        <v>0.38570599999999999</v>
      </c>
      <c r="E50">
        <v>0.36896099999999998</v>
      </c>
      <c r="F50">
        <v>0.38570599999999999</v>
      </c>
      <c r="G50">
        <v>0.38570599999999999</v>
      </c>
      <c r="H50">
        <v>0.38570599999999999</v>
      </c>
      <c r="I50">
        <v>0.38570599999999999</v>
      </c>
      <c r="J50">
        <v>0.38570599999999999</v>
      </c>
      <c r="K50">
        <v>0.38570599999999999</v>
      </c>
      <c r="L50">
        <v>0.38570599999999999</v>
      </c>
      <c r="M50">
        <v>0.38570599999999999</v>
      </c>
      <c r="N50">
        <v>0.38570599999999999</v>
      </c>
      <c r="O50">
        <v>0.38570599999999999</v>
      </c>
      <c r="P50">
        <v>0.38570599999999999</v>
      </c>
      <c r="Q50">
        <v>0.38570599999999999</v>
      </c>
      <c r="R50">
        <v>0.38570599999999999</v>
      </c>
      <c r="S50">
        <v>0.38570599999999999</v>
      </c>
      <c r="T50">
        <v>0.38570599999999999</v>
      </c>
      <c r="U50">
        <v>0.38570599999999999</v>
      </c>
      <c r="V50">
        <v>0.38570599999999999</v>
      </c>
      <c r="W50">
        <v>0.38570599999999999</v>
      </c>
      <c r="X50">
        <v>0.38570599999999999</v>
      </c>
    </row>
    <row r="51" spans="1:24" x14ac:dyDescent="0.25">
      <c r="A51" t="s">
        <v>49</v>
      </c>
      <c r="B51" t="s">
        <v>161</v>
      </c>
      <c r="C51" t="s">
        <v>162</v>
      </c>
      <c r="D51">
        <v>0.01</v>
      </c>
      <c r="E51">
        <v>0.01</v>
      </c>
      <c r="F51">
        <v>0.01</v>
      </c>
      <c r="G51">
        <v>0.01</v>
      </c>
      <c r="H51">
        <v>0.01</v>
      </c>
      <c r="I51">
        <v>0.01</v>
      </c>
      <c r="J51">
        <v>0.01</v>
      </c>
      <c r="K51">
        <v>0.01</v>
      </c>
      <c r="L51">
        <v>0.01</v>
      </c>
      <c r="M51">
        <v>0.01</v>
      </c>
      <c r="N51">
        <v>0.01</v>
      </c>
      <c r="O51">
        <v>0.01</v>
      </c>
      <c r="P51">
        <v>0.01</v>
      </c>
      <c r="Q51">
        <v>0.01</v>
      </c>
      <c r="R51">
        <v>0.01</v>
      </c>
      <c r="S51">
        <v>0.01</v>
      </c>
      <c r="T51">
        <v>0.01</v>
      </c>
      <c r="U51">
        <v>0.01</v>
      </c>
      <c r="V51">
        <v>0.01</v>
      </c>
      <c r="W51">
        <v>0.01</v>
      </c>
      <c r="X51">
        <v>0.01</v>
      </c>
    </row>
    <row r="52" spans="1:24" x14ac:dyDescent="0.25">
      <c r="A52" t="s">
        <v>53</v>
      </c>
      <c r="B52" t="s">
        <v>163</v>
      </c>
      <c r="C52" t="s">
        <v>164</v>
      </c>
      <c r="D52">
        <v>0.01</v>
      </c>
      <c r="E52">
        <v>9.5659999999999999E-3</v>
      </c>
      <c r="F52">
        <v>0.01</v>
      </c>
      <c r="G52">
        <v>0.01</v>
      </c>
      <c r="H52">
        <v>0.01</v>
      </c>
      <c r="I52">
        <v>0.01</v>
      </c>
      <c r="J52">
        <v>0.01</v>
      </c>
      <c r="K52">
        <v>0.01</v>
      </c>
      <c r="L52">
        <v>0.01</v>
      </c>
      <c r="M52">
        <v>0.01</v>
      </c>
      <c r="N52">
        <v>0.01</v>
      </c>
      <c r="O52">
        <v>0.01</v>
      </c>
      <c r="P52">
        <v>0.01</v>
      </c>
      <c r="Q52">
        <v>0.01</v>
      </c>
      <c r="R52">
        <v>0.01</v>
      </c>
      <c r="S52">
        <v>0.01</v>
      </c>
      <c r="T52">
        <v>0.01</v>
      </c>
      <c r="U52">
        <v>0.01</v>
      </c>
      <c r="V52">
        <v>0.01</v>
      </c>
      <c r="W52">
        <v>0.01</v>
      </c>
      <c r="X52">
        <v>0.01</v>
      </c>
    </row>
    <row r="53" spans="1:24" x14ac:dyDescent="0.25">
      <c r="A53" t="s">
        <v>46</v>
      </c>
      <c r="B53" t="s">
        <v>165</v>
      </c>
      <c r="C53" t="s">
        <v>166</v>
      </c>
      <c r="D53">
        <v>0.1</v>
      </c>
      <c r="E53">
        <v>0.1</v>
      </c>
      <c r="F53">
        <v>0.1</v>
      </c>
      <c r="G53">
        <v>0.1</v>
      </c>
      <c r="H53">
        <v>0.1</v>
      </c>
      <c r="I53">
        <v>0.1</v>
      </c>
      <c r="J53">
        <v>0.1</v>
      </c>
      <c r="K53">
        <v>0.1</v>
      </c>
      <c r="L53">
        <v>0.1</v>
      </c>
      <c r="M53">
        <v>0.1</v>
      </c>
      <c r="N53">
        <v>0.1</v>
      </c>
      <c r="O53">
        <v>0.1</v>
      </c>
      <c r="P53">
        <v>0.1</v>
      </c>
      <c r="Q53">
        <v>0.1</v>
      </c>
      <c r="R53">
        <v>0.1</v>
      </c>
      <c r="S53">
        <v>0.1</v>
      </c>
      <c r="T53">
        <v>0.1</v>
      </c>
      <c r="U53">
        <v>0.1</v>
      </c>
      <c r="V53">
        <v>0.1</v>
      </c>
      <c r="W53">
        <v>0.1</v>
      </c>
      <c r="X53">
        <v>0.1</v>
      </c>
    </row>
    <row r="54" spans="1:24" x14ac:dyDescent="0.25">
      <c r="A54" t="s">
        <v>167</v>
      </c>
      <c r="B54" t="s">
        <v>168</v>
      </c>
      <c r="C54" t="s">
        <v>169</v>
      </c>
      <c r="D54">
        <v>-5.0000000000000001E-3</v>
      </c>
      <c r="E54">
        <v>-4.7829999999999999E-3</v>
      </c>
      <c r="F54">
        <v>-5.0000000000000001E-3</v>
      </c>
      <c r="G54">
        <v>-5.0000000000000001E-3</v>
      </c>
      <c r="H54">
        <v>-5.0000000000000001E-3</v>
      </c>
      <c r="I54">
        <v>-5.0000000000000001E-3</v>
      </c>
      <c r="J54">
        <v>-5.0000000000000001E-3</v>
      </c>
      <c r="K54">
        <v>-5.0000000000000001E-3</v>
      </c>
      <c r="L54">
        <v>-5.0000000000000001E-3</v>
      </c>
      <c r="M54">
        <v>-5.0000000000000001E-3</v>
      </c>
      <c r="N54">
        <v>-5.0000000000000001E-3</v>
      </c>
      <c r="O54">
        <v>-5.0000000000000001E-3</v>
      </c>
      <c r="P54">
        <v>-5.0000000000000001E-3</v>
      </c>
      <c r="Q54">
        <v>-5.0000000000000001E-3</v>
      </c>
      <c r="R54">
        <v>-5.0000000000000001E-3</v>
      </c>
      <c r="S54">
        <v>-5.0000000000000001E-3</v>
      </c>
      <c r="T54">
        <v>-5.0000000000000001E-3</v>
      </c>
      <c r="U54">
        <v>-5.0000000000000001E-3</v>
      </c>
      <c r="V54">
        <v>-5.0000000000000001E-3</v>
      </c>
      <c r="W54">
        <v>-5.0000000000000001E-3</v>
      </c>
      <c r="X54">
        <v>-5.0000000000000001E-3</v>
      </c>
    </row>
    <row r="55" spans="1:24" x14ac:dyDescent="0.25">
      <c r="A55" t="s">
        <v>42</v>
      </c>
      <c r="B55" t="s">
        <v>170</v>
      </c>
      <c r="C55" t="s">
        <v>171</v>
      </c>
      <c r="D55">
        <v>1.2061000000000001E-2</v>
      </c>
      <c r="E55">
        <v>1.1537E-2</v>
      </c>
      <c r="F55">
        <v>1.2061000000000001E-2</v>
      </c>
      <c r="G55">
        <v>1.2061000000000001E-2</v>
      </c>
      <c r="H55">
        <v>1.2061000000000001E-2</v>
      </c>
      <c r="I55">
        <v>1.2061000000000001E-2</v>
      </c>
      <c r="J55">
        <v>1.2061000000000001E-2</v>
      </c>
      <c r="K55">
        <v>1.2061000000000001E-2</v>
      </c>
      <c r="L55">
        <v>1.2061000000000001E-2</v>
      </c>
      <c r="M55">
        <v>1.2061000000000001E-2</v>
      </c>
      <c r="N55">
        <v>1.2061000000000001E-2</v>
      </c>
      <c r="O55">
        <v>1.2061000000000001E-2</v>
      </c>
      <c r="P55">
        <v>1.2061000000000001E-2</v>
      </c>
      <c r="Q55">
        <v>1.2061000000000001E-2</v>
      </c>
      <c r="R55">
        <v>1.2061000000000001E-2</v>
      </c>
      <c r="S55">
        <v>1.2061000000000001E-2</v>
      </c>
      <c r="T55">
        <v>1.2061000000000001E-2</v>
      </c>
      <c r="U55">
        <v>1.2061000000000001E-2</v>
      </c>
      <c r="V55">
        <v>1.2061000000000001E-2</v>
      </c>
      <c r="W55">
        <v>1.2061000000000001E-2</v>
      </c>
      <c r="X55">
        <v>1.2061000000000001E-2</v>
      </c>
    </row>
    <row r="56" spans="1:24" x14ac:dyDescent="0.25">
      <c r="A56" t="s">
        <v>23</v>
      </c>
      <c r="B56" t="s">
        <v>172</v>
      </c>
      <c r="C56" t="s">
        <v>173</v>
      </c>
      <c r="D56">
        <v>7.0609999999999996E-3</v>
      </c>
      <c r="E56">
        <v>6.7539999999999996E-3</v>
      </c>
      <c r="F56">
        <v>7.0609999999999996E-3</v>
      </c>
      <c r="G56">
        <v>7.0609999999999996E-3</v>
      </c>
      <c r="H56">
        <v>7.0609999999999996E-3</v>
      </c>
      <c r="I56">
        <v>7.0609999999999996E-3</v>
      </c>
      <c r="J56">
        <v>7.0609999999999996E-3</v>
      </c>
      <c r="K56">
        <v>7.0609999999999996E-3</v>
      </c>
      <c r="L56">
        <v>7.0609999999999996E-3</v>
      </c>
      <c r="M56">
        <v>7.0609999999999996E-3</v>
      </c>
      <c r="N56">
        <v>7.0609999999999996E-3</v>
      </c>
      <c r="O56">
        <v>7.0609999999999996E-3</v>
      </c>
      <c r="P56">
        <v>7.0609999999999996E-3</v>
      </c>
      <c r="Q56">
        <v>7.0609999999999996E-3</v>
      </c>
      <c r="R56">
        <v>7.0609999999999996E-3</v>
      </c>
      <c r="S56">
        <v>7.0609999999999996E-3</v>
      </c>
      <c r="T56">
        <v>7.0609999999999996E-3</v>
      </c>
      <c r="U56">
        <v>7.0609999999999996E-3</v>
      </c>
      <c r="V56">
        <v>7.0609999999999996E-3</v>
      </c>
      <c r="W56">
        <v>7.0609999999999996E-3</v>
      </c>
      <c r="X56">
        <v>7.0609999999999996E-3</v>
      </c>
    </row>
    <row r="57" spans="1:24" x14ac:dyDescent="0.25">
      <c r="A57" t="s">
        <v>174</v>
      </c>
      <c r="B57" t="s">
        <v>175</v>
      </c>
      <c r="C57" t="s">
        <v>176</v>
      </c>
      <c r="D57">
        <v>-0.96796099999999996</v>
      </c>
      <c r="E57">
        <v>-0.92593800000000004</v>
      </c>
      <c r="F57">
        <v>-0.96796099999999996</v>
      </c>
      <c r="G57">
        <v>-0.96796099999999996</v>
      </c>
      <c r="H57">
        <v>-0.96796099999999996</v>
      </c>
      <c r="I57">
        <v>-0.96796099999999996</v>
      </c>
      <c r="J57">
        <v>-0.96796099999999996</v>
      </c>
      <c r="K57">
        <v>-0.96796099999999996</v>
      </c>
      <c r="L57">
        <v>-0.96796099999999996</v>
      </c>
      <c r="M57">
        <v>-0.96796099999999996</v>
      </c>
      <c r="N57">
        <v>-0.96796099999999996</v>
      </c>
      <c r="O57">
        <v>-0.96796099999999996</v>
      </c>
      <c r="P57">
        <v>-0.96796099999999996</v>
      </c>
      <c r="Q57">
        <v>-0.96796099999999996</v>
      </c>
      <c r="R57">
        <v>-0.96796099999999996</v>
      </c>
      <c r="S57">
        <v>-0.96796099999999996</v>
      </c>
      <c r="T57">
        <v>-0.96796099999999996</v>
      </c>
      <c r="U57">
        <v>-0.96796099999999996</v>
      </c>
      <c r="V57">
        <v>-0.96796099999999996</v>
      </c>
      <c r="W57">
        <v>-0.96796099999999996</v>
      </c>
      <c r="X57">
        <v>-0.96796099999999996</v>
      </c>
    </row>
    <row r="58" spans="1:24" x14ac:dyDescent="0.25">
      <c r="A58" t="s">
        <v>24</v>
      </c>
      <c r="B58" t="s">
        <v>212</v>
      </c>
      <c r="C58" t="s">
        <v>213</v>
      </c>
      <c r="D58">
        <v>0</v>
      </c>
      <c r="E58">
        <v>-0.75457099999999999</v>
      </c>
      <c r="F58">
        <v>-0.230572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177</v>
      </c>
      <c r="B59" t="s">
        <v>178</v>
      </c>
      <c r="C59" t="s">
        <v>179</v>
      </c>
      <c r="D59">
        <v>0</v>
      </c>
      <c r="E59">
        <v>-0.36008800000000002</v>
      </c>
      <c r="F59">
        <v>-0.28096900000000002</v>
      </c>
      <c r="G59">
        <v>-0.18096899999999999</v>
      </c>
      <c r="H59">
        <v>-8.0968999999999999E-2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</sheetData>
  <conditionalFormatting sqref="D2:X59">
    <cfRule type="expression" dxfId="24" priority="1">
      <formula>$D2=D2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3F80-BFA6-4F5C-883C-45BA3C69EF2A}">
  <dimension ref="A1:X57"/>
  <sheetViews>
    <sheetView zoomScale="85" zoomScaleNormal="85" workbookViewId="0">
      <selection activeCell="A14" sqref="A14"/>
    </sheetView>
  </sheetViews>
  <sheetFormatPr defaultRowHeight="15" x14ac:dyDescent="0.25"/>
  <cols>
    <col min="1" max="1" width="15.5703125" style="1" bestFit="1" customWidth="1"/>
    <col min="2" max="2" width="15.42578125" style="1" bestFit="1" customWidth="1"/>
    <col min="3" max="3" width="24.140625" style="1" bestFit="1" customWidth="1"/>
    <col min="4" max="4" width="12.28515625" style="1" bestFit="1" customWidth="1"/>
    <col min="5" max="13" width="13" style="1" bestFit="1" customWidth="1"/>
    <col min="14" max="24" width="14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</row>
    <row r="2" spans="1:24" x14ac:dyDescent="0.25">
      <c r="A2" s="1" t="s">
        <v>4</v>
      </c>
      <c r="B2" s="1" t="s">
        <v>57</v>
      </c>
      <c r="C2" s="1" t="s">
        <v>58</v>
      </c>
      <c r="D2" s="1">
        <v>-9.0390859999999993</v>
      </c>
      <c r="E2" s="1">
        <v>-9.4544300000000003</v>
      </c>
      <c r="F2" s="1">
        <v>-9.3510969999999993</v>
      </c>
      <c r="G2" s="1">
        <v>-9.1662789999999994</v>
      </c>
      <c r="H2" s="1">
        <v>-9.0390859999999993</v>
      </c>
      <c r="I2" s="1">
        <v>-9.0390859999999993</v>
      </c>
      <c r="J2" s="1">
        <v>-9.0390859999999993</v>
      </c>
      <c r="K2" s="1">
        <v>-9.0390859999999993</v>
      </c>
      <c r="L2" s="1">
        <v>-9.0390859999999993</v>
      </c>
      <c r="M2" s="1">
        <v>-9.0390859999999993</v>
      </c>
      <c r="N2" s="1">
        <v>-9.0390859999999993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-9.0390859999999993</v>
      </c>
      <c r="V2" s="1">
        <v>-9.0390859999999993</v>
      </c>
      <c r="W2" s="1">
        <v>-9.0390859999999993</v>
      </c>
      <c r="X2" s="1">
        <v>-9.0390859999999993</v>
      </c>
    </row>
    <row r="3" spans="1:24" x14ac:dyDescent="0.25">
      <c r="A3" s="1" t="s">
        <v>6</v>
      </c>
      <c r="B3" s="1" t="s">
        <v>59</v>
      </c>
      <c r="C3" s="1" t="s">
        <v>60</v>
      </c>
      <c r="D3" s="1">
        <v>1.2986420000000001</v>
      </c>
      <c r="E3" s="1">
        <v>1.2986420000000001</v>
      </c>
      <c r="F3" s="1">
        <v>1.2986420000000001</v>
      </c>
      <c r="G3" s="1">
        <v>1.2986420000000001</v>
      </c>
      <c r="H3" s="1">
        <v>1.2986420000000001</v>
      </c>
      <c r="I3" s="1">
        <v>1.2986420000000001</v>
      </c>
      <c r="J3" s="1">
        <v>1.2986420000000001</v>
      </c>
      <c r="K3" s="1">
        <v>1.2986420000000001</v>
      </c>
      <c r="L3" s="1">
        <v>1.2986420000000001</v>
      </c>
      <c r="M3" s="1">
        <v>1.2986420000000001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1.2986420000000001</v>
      </c>
      <c r="V3" s="1">
        <v>1.2986420000000001</v>
      </c>
      <c r="W3" s="1">
        <v>1.2986420000000001</v>
      </c>
      <c r="X3" s="1">
        <v>1.2986420000000001</v>
      </c>
    </row>
    <row r="4" spans="1:24" x14ac:dyDescent="0.25">
      <c r="A4" s="1" t="s">
        <v>50</v>
      </c>
      <c r="B4" s="1" t="s">
        <v>61</v>
      </c>
      <c r="C4" s="1" t="s">
        <v>62</v>
      </c>
      <c r="D4" s="1">
        <v>-1.7625329999999999</v>
      </c>
      <c r="E4" s="1">
        <v>-2.293059</v>
      </c>
      <c r="F4" s="1">
        <v>-2.0897260000000002</v>
      </c>
      <c r="G4" s="1">
        <v>-1.889726</v>
      </c>
      <c r="H4" s="1">
        <v>-1.7625329999999999</v>
      </c>
      <c r="I4" s="1">
        <v>-1.7625329999999999</v>
      </c>
      <c r="J4" s="1">
        <v>-1.7625329999999999</v>
      </c>
      <c r="K4" s="1">
        <v>-1.7625329999999999</v>
      </c>
      <c r="L4" s="1">
        <v>-1.7625329999999999</v>
      </c>
      <c r="M4" s="1">
        <v>-1.7625329999999999</v>
      </c>
      <c r="N4" s="1">
        <v>-1.7625329999999999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-1.7625329999999999</v>
      </c>
      <c r="V4" s="1">
        <v>-1.7625329999999999</v>
      </c>
      <c r="W4" s="1">
        <v>-1.7625329999999999</v>
      </c>
      <c r="X4" s="1">
        <v>-1.7625329999999999</v>
      </c>
    </row>
    <row r="5" spans="1:24" x14ac:dyDescent="0.25">
      <c r="A5" s="1" t="s">
        <v>37</v>
      </c>
      <c r="B5" s="1" t="s">
        <v>63</v>
      </c>
      <c r="C5" s="1" t="s">
        <v>64</v>
      </c>
      <c r="D5" s="1">
        <v>-0.14841399999999999</v>
      </c>
      <c r="E5" s="1">
        <v>0</v>
      </c>
      <c r="F5" s="1">
        <v>0</v>
      </c>
      <c r="G5" s="1">
        <v>-8.4818000000000005E-2</v>
      </c>
      <c r="H5" s="1">
        <v>-0.14841399999999999</v>
      </c>
      <c r="I5" s="1">
        <v>-0.14841399999999999</v>
      </c>
      <c r="J5" s="1">
        <v>-0.14841399999999999</v>
      </c>
      <c r="K5" s="1">
        <v>-0.14841399999999999</v>
      </c>
      <c r="L5" s="1">
        <v>-0.14841399999999999</v>
      </c>
      <c r="M5" s="1">
        <v>-0.14841399999999999</v>
      </c>
      <c r="N5" s="1">
        <v>-0.14841399999999999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-0.14841399999999999</v>
      </c>
      <c r="V5" s="1">
        <v>-0.14841399999999999</v>
      </c>
      <c r="W5" s="1">
        <v>-0.14841399999999999</v>
      </c>
      <c r="X5" s="1">
        <v>-0.14841399999999999</v>
      </c>
    </row>
    <row r="6" spans="1:24" x14ac:dyDescent="0.25">
      <c r="A6" s="1" t="s">
        <v>7</v>
      </c>
      <c r="B6" s="1" t="s">
        <v>65</v>
      </c>
      <c r="C6" s="1" t="s">
        <v>66</v>
      </c>
      <c r="D6" s="1">
        <v>0.133525</v>
      </c>
      <c r="E6" s="1">
        <v>6.7722000000000004E-2</v>
      </c>
      <c r="F6" s="1">
        <v>0.118343</v>
      </c>
      <c r="G6" s="1">
        <v>0.133525</v>
      </c>
      <c r="H6" s="1">
        <v>0.133525</v>
      </c>
      <c r="I6" s="1">
        <v>0.133525</v>
      </c>
      <c r="J6" s="1">
        <v>0.133525</v>
      </c>
      <c r="K6" s="1">
        <v>0.133525</v>
      </c>
      <c r="L6" s="1">
        <v>0.133525</v>
      </c>
      <c r="M6" s="1">
        <v>0.133525</v>
      </c>
      <c r="N6" s="1">
        <v>0.133525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0.133525</v>
      </c>
      <c r="V6" s="1">
        <v>0.133525</v>
      </c>
      <c r="W6" s="1">
        <v>0.133525</v>
      </c>
      <c r="X6" s="1">
        <v>0.133525</v>
      </c>
    </row>
    <row r="7" spans="1:24" x14ac:dyDescent="0.25">
      <c r="A7" s="1" t="s">
        <v>8</v>
      </c>
      <c r="B7" s="1" t="s">
        <v>67</v>
      </c>
      <c r="C7" s="1" t="s">
        <v>68</v>
      </c>
      <c r="D7" s="1">
        <v>2.2638240000000001</v>
      </c>
      <c r="E7" s="1">
        <v>2.5307539999999999</v>
      </c>
      <c r="F7" s="1">
        <v>2.4274200000000001</v>
      </c>
      <c r="G7" s="1">
        <v>2.32742</v>
      </c>
      <c r="H7" s="1">
        <v>2.2638240000000001</v>
      </c>
      <c r="I7" s="1">
        <v>2.2638240000000001</v>
      </c>
      <c r="J7" s="1">
        <v>2.2638240000000001</v>
      </c>
      <c r="K7" s="1">
        <v>2.2638240000000001</v>
      </c>
      <c r="L7" s="1">
        <v>2.2638240000000001</v>
      </c>
      <c r="M7" s="1">
        <v>2.2638240000000001</v>
      </c>
      <c r="N7" s="1">
        <v>2.2638240000000001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2.2638240000000001</v>
      </c>
      <c r="V7" s="1">
        <v>2.2638240000000001</v>
      </c>
      <c r="W7" s="1">
        <v>2.2638240000000001</v>
      </c>
      <c r="X7" s="1">
        <v>2.2638240000000001</v>
      </c>
    </row>
    <row r="8" spans="1:24" x14ac:dyDescent="0.25">
      <c r="A8" s="1" t="s">
        <v>9</v>
      </c>
      <c r="B8" s="1" t="s">
        <v>69</v>
      </c>
      <c r="C8" s="1" t="s">
        <v>70</v>
      </c>
      <c r="D8" s="1">
        <v>5.0000000000000001E-3</v>
      </c>
      <c r="E8" s="1">
        <v>5.0000000000000001E-3</v>
      </c>
      <c r="F8" s="1">
        <v>5.0000000000000001E-3</v>
      </c>
      <c r="G8" s="1">
        <v>5.0000000000000001E-3</v>
      </c>
      <c r="H8" s="1">
        <v>5.0000000000000001E-3</v>
      </c>
      <c r="I8" s="1">
        <v>5.0000000000000001E-3</v>
      </c>
      <c r="J8" s="1">
        <v>5.0000000000000001E-3</v>
      </c>
      <c r="K8" s="1">
        <v>5.0000000000000001E-3</v>
      </c>
      <c r="L8" s="1">
        <v>5.0000000000000001E-3</v>
      </c>
      <c r="M8" s="1">
        <v>5.0000000000000001E-3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5.0000000000000001E-3</v>
      </c>
      <c r="V8" s="1">
        <v>5.0000000000000001E-3</v>
      </c>
      <c r="W8" s="1">
        <v>5.0000000000000001E-3</v>
      </c>
      <c r="X8" s="1">
        <v>5.0000000000000001E-3</v>
      </c>
    </row>
    <row r="9" spans="1:24" x14ac:dyDescent="0.25">
      <c r="A9" s="1" t="s">
        <v>38</v>
      </c>
      <c r="B9" s="1" t="s">
        <v>71</v>
      </c>
      <c r="C9" s="1" t="s">
        <v>72</v>
      </c>
      <c r="D9" s="1">
        <v>-0.48302</v>
      </c>
      <c r="E9" s="1">
        <v>-0.75328399999999995</v>
      </c>
      <c r="F9" s="1">
        <v>-0.646617</v>
      </c>
      <c r="G9" s="1">
        <v>-0.54661700000000002</v>
      </c>
      <c r="H9" s="1">
        <v>-0.48302</v>
      </c>
      <c r="I9" s="1">
        <v>-0.48302</v>
      </c>
      <c r="J9" s="1">
        <v>-0.48302</v>
      </c>
      <c r="K9" s="1">
        <v>-0.48302</v>
      </c>
      <c r="L9" s="1">
        <v>-0.48302</v>
      </c>
      <c r="M9" s="1">
        <v>-0.48302</v>
      </c>
      <c r="N9" s="1">
        <v>-0.48302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-0.48302</v>
      </c>
      <c r="V9" s="1">
        <v>-0.48302</v>
      </c>
      <c r="W9" s="1">
        <v>-0.48302</v>
      </c>
      <c r="X9" s="1">
        <v>-0.48302</v>
      </c>
    </row>
    <row r="10" spans="1:24" x14ac:dyDescent="0.25">
      <c r="A10" s="1" t="s">
        <v>10</v>
      </c>
      <c r="B10" s="1" t="s">
        <v>73</v>
      </c>
      <c r="C10" s="1" t="s">
        <v>74</v>
      </c>
      <c r="D10" s="1">
        <v>7.0609999999999996E-3</v>
      </c>
      <c r="E10" s="1">
        <v>7.0609999999999996E-3</v>
      </c>
      <c r="F10" s="1">
        <v>7.0609999999999996E-3</v>
      </c>
      <c r="G10" s="1">
        <v>7.0609999999999996E-3</v>
      </c>
      <c r="H10" s="1">
        <v>7.0609999999999996E-3</v>
      </c>
      <c r="I10" s="1">
        <v>7.0609999999999996E-3</v>
      </c>
      <c r="J10" s="1">
        <v>7.0609999999999996E-3</v>
      </c>
      <c r="K10" s="1">
        <v>7.0609999999999996E-3</v>
      </c>
      <c r="L10" s="1">
        <v>7.0609999999999996E-3</v>
      </c>
      <c r="M10" s="1">
        <v>7.0609999999999996E-3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7.0609999999999996E-3</v>
      </c>
      <c r="V10" s="1">
        <v>7.0609999999999996E-3</v>
      </c>
      <c r="W10" s="1">
        <v>7.0609999999999996E-3</v>
      </c>
      <c r="X10" s="1">
        <v>7.0609999999999996E-3</v>
      </c>
    </row>
    <row r="11" spans="1:24" x14ac:dyDescent="0.25">
      <c r="A11" s="1" t="s">
        <v>5</v>
      </c>
      <c r="B11" s="1" t="s">
        <v>75</v>
      </c>
      <c r="C11" s="1" t="s">
        <v>76</v>
      </c>
      <c r="D11" s="1">
        <v>0.49478899999999998</v>
      </c>
      <c r="E11" s="1">
        <v>0.49478899999999998</v>
      </c>
      <c r="F11" s="1">
        <v>0.49478899999999998</v>
      </c>
      <c r="G11" s="1">
        <v>0.49478899999999998</v>
      </c>
      <c r="H11" s="1">
        <v>0.49478899999999998</v>
      </c>
      <c r="I11" s="1">
        <v>0.49478899999999998</v>
      </c>
      <c r="J11" s="1">
        <v>0.49478899999999998</v>
      </c>
      <c r="K11" s="1">
        <v>0.49478899999999998</v>
      </c>
      <c r="L11" s="1">
        <v>0.49478899999999998</v>
      </c>
      <c r="M11" s="1">
        <v>0.49478899999999998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0.49478899999999998</v>
      </c>
      <c r="V11" s="1">
        <v>0.49478899999999998</v>
      </c>
      <c r="W11" s="1">
        <v>0.49478899999999998</v>
      </c>
      <c r="X11" s="1">
        <v>0.49478899999999998</v>
      </c>
    </row>
    <row r="12" spans="1:24" x14ac:dyDescent="0.25">
      <c r="A12" s="1" t="s">
        <v>11</v>
      </c>
      <c r="B12" s="1" t="s">
        <v>77</v>
      </c>
      <c r="C12" s="1" t="s">
        <v>78</v>
      </c>
      <c r="D12" s="1">
        <v>7.0609999999999996E-3</v>
      </c>
      <c r="E12" s="1">
        <v>7.0609999999999996E-3</v>
      </c>
      <c r="F12" s="1">
        <v>7.0609999999999996E-3</v>
      </c>
      <c r="G12" s="1">
        <v>7.0609999999999996E-3</v>
      </c>
      <c r="H12" s="1">
        <v>7.0609999999999996E-3</v>
      </c>
      <c r="I12" s="1">
        <v>7.0609999999999996E-3</v>
      </c>
      <c r="J12" s="1">
        <v>7.0609999999999996E-3</v>
      </c>
      <c r="K12" s="1">
        <v>7.0609999999999996E-3</v>
      </c>
      <c r="L12" s="1">
        <v>7.0609999999999996E-3</v>
      </c>
      <c r="M12" s="1">
        <v>7.0609999999999996E-3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7.0609999999999996E-3</v>
      </c>
      <c r="V12" s="1">
        <v>7.0609999999999996E-3</v>
      </c>
      <c r="W12" s="1">
        <v>7.0609999999999996E-3</v>
      </c>
      <c r="X12" s="1">
        <v>7.0609999999999996E-3</v>
      </c>
    </row>
    <row r="13" spans="1:24" x14ac:dyDescent="0.25">
      <c r="A13" s="1" t="s">
        <v>28</v>
      </c>
      <c r="B13" s="1" t="s">
        <v>79</v>
      </c>
      <c r="C13" s="1" t="s">
        <v>80</v>
      </c>
      <c r="D13" s="1">
        <v>0.52034400000000003</v>
      </c>
      <c r="E13" s="1">
        <v>0.52034400000000003</v>
      </c>
      <c r="F13" s="1">
        <v>0.52034400000000003</v>
      </c>
      <c r="G13" s="1">
        <v>0.52034400000000003</v>
      </c>
      <c r="H13" s="1">
        <v>0.52034400000000003</v>
      </c>
      <c r="I13" s="1">
        <v>0.52034400000000003</v>
      </c>
      <c r="J13" s="1">
        <v>0.52034400000000003</v>
      </c>
      <c r="K13" s="1">
        <v>0.52034400000000003</v>
      </c>
      <c r="L13" s="1">
        <v>0.52034400000000003</v>
      </c>
      <c r="M13" s="1">
        <v>0.52034400000000003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0.52034400000000003</v>
      </c>
      <c r="V13" s="1">
        <v>0.52034400000000003</v>
      </c>
      <c r="W13" s="1">
        <v>0.52034400000000003</v>
      </c>
      <c r="X13" s="1">
        <v>0.52034400000000003</v>
      </c>
    </row>
    <row r="14" spans="1:24" x14ac:dyDescent="0.25">
      <c r="A14" s="10" t="s">
        <v>12</v>
      </c>
      <c r="B14" s="1" t="s">
        <v>81</v>
      </c>
      <c r="C14" s="1" t="s">
        <v>82</v>
      </c>
      <c r="D14" s="1">
        <v>0.363597</v>
      </c>
      <c r="E14" s="1">
        <v>0.1</v>
      </c>
      <c r="F14" s="1">
        <v>0.2</v>
      </c>
      <c r="G14" s="1">
        <v>0.3</v>
      </c>
      <c r="H14" s="1">
        <v>0.363597</v>
      </c>
      <c r="I14" s="1">
        <v>0.363597</v>
      </c>
      <c r="J14" s="1">
        <v>0.363597</v>
      </c>
      <c r="K14" s="1">
        <v>0.363597</v>
      </c>
      <c r="L14" s="1">
        <v>0.363597</v>
      </c>
      <c r="M14" s="1">
        <v>0.363597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0.363597</v>
      </c>
      <c r="V14" s="1">
        <v>0.363597</v>
      </c>
      <c r="W14" s="1">
        <v>0.363597</v>
      </c>
      <c r="X14" s="1">
        <v>0.363597</v>
      </c>
    </row>
    <row r="15" spans="1:24" x14ac:dyDescent="0.25">
      <c r="A15" s="1" t="s">
        <v>13</v>
      </c>
      <c r="B15" s="1" t="s">
        <v>83</v>
      </c>
      <c r="C15" s="1" t="s">
        <v>84</v>
      </c>
      <c r="D15" s="1">
        <v>0.17627599999999999</v>
      </c>
      <c r="E15" s="1">
        <v>0.41049400000000003</v>
      </c>
      <c r="F15" s="1">
        <v>0.33987299999999998</v>
      </c>
      <c r="G15" s="1">
        <v>0.239873</v>
      </c>
      <c r="H15" s="1">
        <v>0.17627599999999999</v>
      </c>
      <c r="I15" s="1">
        <v>0.17627599999999999</v>
      </c>
      <c r="J15" s="1">
        <v>0.17627599999999999</v>
      </c>
      <c r="K15" s="1">
        <v>0.17627599999999999</v>
      </c>
      <c r="L15" s="1">
        <v>0.17627599999999999</v>
      </c>
      <c r="M15" s="1">
        <v>0.17627599999999999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0.17627599999999999</v>
      </c>
      <c r="V15" s="1">
        <v>0.17627599999999999</v>
      </c>
      <c r="W15" s="1">
        <v>0.17627599999999999</v>
      </c>
      <c r="X15" s="1">
        <v>0.17627599999999999</v>
      </c>
    </row>
    <row r="16" spans="1:24" x14ac:dyDescent="0.25">
      <c r="A16" s="1" t="s">
        <v>85</v>
      </c>
      <c r="B16" s="1" t="s">
        <v>86</v>
      </c>
      <c r="C16" s="1" t="s">
        <v>87</v>
      </c>
      <c r="D16" s="1">
        <v>-1.0602959999999999</v>
      </c>
      <c r="E16" s="1">
        <v>-1.0736289999999999</v>
      </c>
      <c r="F16" s="1">
        <v>-1.0602959999999999</v>
      </c>
      <c r="G16" s="1">
        <v>-1.0602959999999999</v>
      </c>
      <c r="H16" s="1">
        <v>-1.0602959999999999</v>
      </c>
      <c r="I16" s="1">
        <v>-1.0602959999999999</v>
      </c>
      <c r="J16" s="1">
        <v>-1.0602959999999999</v>
      </c>
      <c r="K16" s="1">
        <v>-1.0602959999999999</v>
      </c>
      <c r="L16" s="1">
        <v>-1.0602959999999999</v>
      </c>
      <c r="M16" s="1">
        <v>-1.0602959999999999</v>
      </c>
      <c r="N16" s="1">
        <v>-1.0602959999999999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-1.0602959999999999</v>
      </c>
      <c r="V16" s="1">
        <v>-1.0602959999999999</v>
      </c>
      <c r="W16" s="1">
        <v>-1.0602959999999999</v>
      </c>
      <c r="X16" s="1">
        <v>-1.0602959999999999</v>
      </c>
    </row>
    <row r="17" spans="1:24" x14ac:dyDescent="0.25">
      <c r="A17" s="1" t="s">
        <v>14</v>
      </c>
      <c r="B17" s="1" t="s">
        <v>88</v>
      </c>
      <c r="C17" s="1" t="s">
        <v>89</v>
      </c>
      <c r="D17" s="1">
        <v>7.0609999999999996E-3</v>
      </c>
      <c r="E17" s="1">
        <v>7.0609999999999996E-3</v>
      </c>
      <c r="F17" s="1">
        <v>7.0609999999999996E-3</v>
      </c>
      <c r="G17" s="1">
        <v>7.0609999999999996E-3</v>
      </c>
      <c r="H17" s="1">
        <v>7.0609999999999996E-3</v>
      </c>
      <c r="I17" s="1">
        <v>7.0609999999999996E-3</v>
      </c>
      <c r="J17" s="1">
        <v>7.0609999999999996E-3</v>
      </c>
      <c r="K17" s="1">
        <v>7.0609999999999996E-3</v>
      </c>
      <c r="L17" s="1">
        <v>7.0609999999999996E-3</v>
      </c>
      <c r="M17" s="1">
        <v>7.0609999999999996E-3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7.0609999999999996E-3</v>
      </c>
      <c r="V17" s="1">
        <v>7.0609999999999996E-3</v>
      </c>
      <c r="W17" s="1">
        <v>7.0609999999999996E-3</v>
      </c>
      <c r="X17" s="1">
        <v>7.0609999999999996E-3</v>
      </c>
    </row>
    <row r="18" spans="1:24" x14ac:dyDescent="0.25">
      <c r="A18" s="1" t="s">
        <v>15</v>
      </c>
      <c r="B18" s="1" t="s">
        <v>90</v>
      </c>
      <c r="C18" s="1" t="s">
        <v>91</v>
      </c>
      <c r="D18" s="1">
        <v>0.22723699999999999</v>
      </c>
      <c r="E18" s="1">
        <v>0.22723699999999999</v>
      </c>
      <c r="F18" s="1">
        <v>0.22723699999999999</v>
      </c>
      <c r="G18" s="1">
        <v>0.22723699999999999</v>
      </c>
      <c r="H18" s="1">
        <v>0.22723699999999999</v>
      </c>
      <c r="I18" s="1">
        <v>0.22723699999999999</v>
      </c>
      <c r="J18" s="1">
        <v>0.22723699999999999</v>
      </c>
      <c r="K18" s="1">
        <v>0.22723699999999999</v>
      </c>
      <c r="L18" s="1">
        <v>0.22723699999999999</v>
      </c>
      <c r="M18" s="1">
        <v>0.22723699999999999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0.22723699999999999</v>
      </c>
      <c r="V18" s="1">
        <v>0.22723699999999999</v>
      </c>
      <c r="W18" s="1">
        <v>0.22723699999999999</v>
      </c>
      <c r="X18" s="1">
        <v>0.22723699999999999</v>
      </c>
    </row>
    <row r="19" spans="1:24" x14ac:dyDescent="0.25">
      <c r="A19" s="1" t="s">
        <v>16</v>
      </c>
      <c r="B19" s="1" t="s">
        <v>92</v>
      </c>
      <c r="C19" s="1" t="s">
        <v>93</v>
      </c>
      <c r="D19" s="1">
        <v>0.504664</v>
      </c>
      <c r="E19" s="1">
        <v>0.57046699999999995</v>
      </c>
      <c r="F19" s="1">
        <v>0.51984600000000003</v>
      </c>
      <c r="G19" s="1">
        <v>0.504664</v>
      </c>
      <c r="H19" s="1">
        <v>0.504664</v>
      </c>
      <c r="I19" s="1">
        <v>0.504664</v>
      </c>
      <c r="J19" s="1">
        <v>0.504664</v>
      </c>
      <c r="K19" s="1">
        <v>0.504664</v>
      </c>
      <c r="L19" s="1">
        <v>0.504664</v>
      </c>
      <c r="M19" s="1">
        <v>0.504664</v>
      </c>
      <c r="N19" s="1">
        <v>0.504664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0.504664</v>
      </c>
      <c r="V19" s="1">
        <v>0.504664</v>
      </c>
      <c r="W19" s="1">
        <v>0.504664</v>
      </c>
      <c r="X19" s="1">
        <v>0.504664</v>
      </c>
    </row>
    <row r="20" spans="1:24" x14ac:dyDescent="0.25">
      <c r="A20" s="1" t="s">
        <v>36</v>
      </c>
      <c r="B20" s="1" t="s">
        <v>94</v>
      </c>
      <c r="C20" s="1" t="s">
        <v>95</v>
      </c>
      <c r="D20" s="1">
        <v>0.27870499999999998</v>
      </c>
      <c r="E20" s="1">
        <v>0.27870499999999998</v>
      </c>
      <c r="F20" s="1">
        <v>0.27870499999999998</v>
      </c>
      <c r="G20" s="1">
        <v>0.27870499999999998</v>
      </c>
      <c r="H20" s="1">
        <v>0.27870499999999998</v>
      </c>
      <c r="I20" s="1">
        <v>0.27870499999999998</v>
      </c>
      <c r="J20" s="1">
        <v>0.27870499999999998</v>
      </c>
      <c r="K20" s="1">
        <v>0.27870499999999998</v>
      </c>
      <c r="L20" s="1">
        <v>0.27870499999999998</v>
      </c>
      <c r="M20" s="1">
        <v>0.27870499999999998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0.27870499999999998</v>
      </c>
      <c r="V20" s="1">
        <v>0.27870499999999998</v>
      </c>
      <c r="W20" s="1">
        <v>0.27870499999999998</v>
      </c>
      <c r="X20" s="1">
        <v>0.27870499999999998</v>
      </c>
    </row>
    <row r="21" spans="1:24" x14ac:dyDescent="0.25">
      <c r="A21" s="1" t="s">
        <v>41</v>
      </c>
      <c r="B21" s="1" t="s">
        <v>96</v>
      </c>
      <c r="C21" s="1" t="s">
        <v>97</v>
      </c>
      <c r="D21" s="1">
        <v>7.0609999999999996E-3</v>
      </c>
      <c r="E21" s="1">
        <v>7.0609999999999996E-3</v>
      </c>
      <c r="F21" s="1">
        <v>7.0609999999999996E-3</v>
      </c>
      <c r="G21" s="1">
        <v>7.0609999999999996E-3</v>
      </c>
      <c r="H21" s="1">
        <v>7.0609999999999996E-3</v>
      </c>
      <c r="I21" s="1">
        <v>7.0609999999999996E-3</v>
      </c>
      <c r="J21" s="1">
        <v>7.0609999999999996E-3</v>
      </c>
      <c r="K21" s="1">
        <v>7.0609999999999996E-3</v>
      </c>
      <c r="L21" s="1">
        <v>7.0609999999999996E-3</v>
      </c>
      <c r="M21" s="1">
        <v>7.0609999999999996E-3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7.0609999999999996E-3</v>
      </c>
      <c r="V21" s="1">
        <v>7.0609999999999996E-3</v>
      </c>
      <c r="W21" s="1">
        <v>7.0609999999999996E-3</v>
      </c>
      <c r="X21" s="1">
        <v>7.0609999999999996E-3</v>
      </c>
    </row>
    <row r="22" spans="1:24" x14ac:dyDescent="0.25">
      <c r="A22" s="1" t="s">
        <v>29</v>
      </c>
      <c r="B22" s="1" t="s">
        <v>98</v>
      </c>
      <c r="C22" s="1" t="s">
        <v>99</v>
      </c>
      <c r="D22" s="1">
        <v>0.14748900000000001</v>
      </c>
      <c r="E22" s="1">
        <v>0.14748900000000001</v>
      </c>
      <c r="F22" s="1">
        <v>0.14748900000000001</v>
      </c>
      <c r="G22" s="1">
        <v>0.14748900000000001</v>
      </c>
      <c r="H22" s="1">
        <v>0.14748900000000001</v>
      </c>
      <c r="I22" s="1">
        <v>0.14748900000000001</v>
      </c>
      <c r="J22" s="1">
        <v>0.14748900000000001</v>
      </c>
      <c r="K22" s="1">
        <v>0.14748900000000001</v>
      </c>
      <c r="L22" s="1">
        <v>0.14748900000000001</v>
      </c>
      <c r="M22" s="1">
        <v>0.14748900000000001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0.14748900000000001</v>
      </c>
      <c r="V22" s="1">
        <v>0.14748900000000001</v>
      </c>
      <c r="W22" s="1">
        <v>0.14748900000000001</v>
      </c>
      <c r="X22" s="1">
        <v>0.14748900000000001</v>
      </c>
    </row>
    <row r="23" spans="1:24" x14ac:dyDescent="0.25">
      <c r="A23" s="1" t="s">
        <v>40</v>
      </c>
      <c r="B23" s="1" t="s">
        <v>100</v>
      </c>
      <c r="C23" s="1" t="s">
        <v>101</v>
      </c>
      <c r="D23" s="1">
        <v>7.0609999999999996E-3</v>
      </c>
      <c r="E23" s="1">
        <v>7.0609999999999996E-3</v>
      </c>
      <c r="F23" s="1">
        <v>7.0609999999999996E-3</v>
      </c>
      <c r="G23" s="1">
        <v>7.0609999999999996E-3</v>
      </c>
      <c r="H23" s="1">
        <v>7.0609999999999996E-3</v>
      </c>
      <c r="I23" s="1">
        <v>7.0609999999999996E-3</v>
      </c>
      <c r="J23" s="1">
        <v>7.0609999999999996E-3</v>
      </c>
      <c r="K23" s="1">
        <v>7.0609999999999996E-3</v>
      </c>
      <c r="L23" s="1">
        <v>7.0609999999999996E-3</v>
      </c>
      <c r="M23" s="1">
        <v>7.0609999999999996E-3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7.0609999999999996E-3</v>
      </c>
      <c r="V23" s="1">
        <v>7.0609999999999996E-3</v>
      </c>
      <c r="W23" s="1">
        <v>7.0609999999999996E-3</v>
      </c>
      <c r="X23" s="1">
        <v>7.0609999999999996E-3</v>
      </c>
    </row>
    <row r="24" spans="1:24" x14ac:dyDescent="0.25">
      <c r="A24" s="1" t="s">
        <v>45</v>
      </c>
      <c r="B24" s="1" t="s">
        <v>102</v>
      </c>
      <c r="C24" s="1" t="s">
        <v>103</v>
      </c>
      <c r="D24" s="1">
        <v>6.1212999999999997E-2</v>
      </c>
      <c r="E24" s="1">
        <v>6.1212999999999997E-2</v>
      </c>
      <c r="F24" s="1">
        <v>6.1212999999999997E-2</v>
      </c>
      <c r="G24" s="1">
        <v>6.1212999999999997E-2</v>
      </c>
      <c r="H24" s="1">
        <v>6.1212999999999997E-2</v>
      </c>
      <c r="I24" s="1">
        <v>6.1212999999999997E-2</v>
      </c>
      <c r="J24" s="1">
        <v>6.1212999999999997E-2</v>
      </c>
      <c r="K24" s="1">
        <v>6.1212999999999997E-2</v>
      </c>
      <c r="L24" s="1">
        <v>6.1212999999999997E-2</v>
      </c>
      <c r="M24" s="1">
        <v>6.1212999999999997E-2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6.1212999999999997E-2</v>
      </c>
      <c r="V24" s="1">
        <v>6.1212999999999997E-2</v>
      </c>
      <c r="W24" s="1">
        <v>6.1212999999999997E-2</v>
      </c>
      <c r="X24" s="1">
        <v>6.1212999999999997E-2</v>
      </c>
    </row>
    <row r="25" spans="1:24" x14ac:dyDescent="0.25">
      <c r="A25" s="1" t="s">
        <v>35</v>
      </c>
      <c r="B25" s="1" t="s">
        <v>104</v>
      </c>
      <c r="C25" s="1" t="s">
        <v>105</v>
      </c>
      <c r="D25" s="1">
        <v>0.197907</v>
      </c>
      <c r="E25" s="1">
        <v>0.197907</v>
      </c>
      <c r="F25" s="1">
        <v>0.197907</v>
      </c>
      <c r="G25" s="1">
        <v>0.197907</v>
      </c>
      <c r="H25" s="1">
        <v>0.197907</v>
      </c>
      <c r="I25" s="1">
        <v>0.197907</v>
      </c>
      <c r="J25" s="1">
        <v>0.197907</v>
      </c>
      <c r="K25" s="1">
        <v>0.197907</v>
      </c>
      <c r="L25" s="1">
        <v>0.197907</v>
      </c>
      <c r="M25" s="1">
        <v>0.197907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0.197907</v>
      </c>
      <c r="V25" s="1">
        <v>0.197907</v>
      </c>
      <c r="W25" s="1">
        <v>0.197907</v>
      </c>
      <c r="X25" s="1">
        <v>0.197907</v>
      </c>
    </row>
    <row r="26" spans="1:24" x14ac:dyDescent="0.25">
      <c r="A26" s="1" t="s">
        <v>34</v>
      </c>
      <c r="B26" s="1" t="s">
        <v>106</v>
      </c>
      <c r="C26" s="1" t="s">
        <v>107</v>
      </c>
      <c r="D26" s="1">
        <v>0.124727</v>
      </c>
      <c r="E26" s="1">
        <v>0.124727</v>
      </c>
      <c r="F26" s="1">
        <v>0.124727</v>
      </c>
      <c r="G26" s="1">
        <v>0.124727</v>
      </c>
      <c r="H26" s="1">
        <v>0.124727</v>
      </c>
      <c r="I26" s="1">
        <v>0.124727</v>
      </c>
      <c r="J26" s="1">
        <v>0.124727</v>
      </c>
      <c r="K26" s="1">
        <v>0.124727</v>
      </c>
      <c r="L26" s="1">
        <v>0.124727</v>
      </c>
      <c r="M26" s="1">
        <v>0.124727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0.124727</v>
      </c>
      <c r="V26" s="1">
        <v>0.124727</v>
      </c>
      <c r="W26" s="1">
        <v>0.124727</v>
      </c>
      <c r="X26" s="1">
        <v>0.124727</v>
      </c>
    </row>
    <row r="27" spans="1:24" x14ac:dyDescent="0.25">
      <c r="A27" s="1" t="s">
        <v>108</v>
      </c>
      <c r="B27" s="1" t="s">
        <v>109</v>
      </c>
      <c r="C27" s="1" t="s">
        <v>110</v>
      </c>
      <c r="D27" s="1">
        <v>-0.01</v>
      </c>
      <c r="E27" s="1">
        <v>0</v>
      </c>
      <c r="F27" s="1">
        <v>-0.01</v>
      </c>
      <c r="G27" s="1">
        <v>-0.01</v>
      </c>
      <c r="H27" s="1">
        <v>-0.01</v>
      </c>
      <c r="I27" s="1">
        <v>-0.01</v>
      </c>
      <c r="J27" s="1">
        <v>-0.01</v>
      </c>
      <c r="K27" s="1">
        <v>-0.01</v>
      </c>
      <c r="L27" s="1">
        <v>-0.01</v>
      </c>
      <c r="M27" s="1">
        <v>-0.01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-0.01</v>
      </c>
      <c r="V27" s="1">
        <v>-0.01</v>
      </c>
      <c r="W27" s="1">
        <v>-0.01</v>
      </c>
      <c r="X27" s="1">
        <v>-0.01</v>
      </c>
    </row>
    <row r="28" spans="1:24" x14ac:dyDescent="0.25">
      <c r="A28" s="1" t="s">
        <v>31</v>
      </c>
      <c r="B28" s="1" t="s">
        <v>111</v>
      </c>
      <c r="C28" s="1" t="s">
        <v>112</v>
      </c>
      <c r="D28" s="1">
        <v>7.8975000000000004E-2</v>
      </c>
      <c r="E28" s="1">
        <v>7.8975000000000004E-2</v>
      </c>
      <c r="F28" s="1">
        <v>7.8975000000000004E-2</v>
      </c>
      <c r="G28" s="1">
        <v>7.8975000000000004E-2</v>
      </c>
      <c r="H28" s="1">
        <v>7.8975000000000004E-2</v>
      </c>
      <c r="I28" s="1">
        <v>7.8975000000000004E-2</v>
      </c>
      <c r="J28" s="1">
        <v>7.8975000000000004E-2</v>
      </c>
      <c r="K28" s="1">
        <v>7.8975000000000004E-2</v>
      </c>
      <c r="L28" s="1">
        <v>7.8975000000000004E-2</v>
      </c>
      <c r="M28" s="1">
        <v>7.8975000000000004E-2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7.8975000000000004E-2</v>
      </c>
      <c r="V28" s="1">
        <v>7.8975000000000004E-2</v>
      </c>
      <c r="W28" s="1">
        <v>7.8975000000000004E-2</v>
      </c>
      <c r="X28" s="1">
        <v>7.8975000000000004E-2</v>
      </c>
    </row>
    <row r="29" spans="1:24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>
        <v>0.1</v>
      </c>
      <c r="F29" s="1">
        <v>0.1</v>
      </c>
      <c r="G29" s="1">
        <v>0.1</v>
      </c>
      <c r="H29" s="1">
        <v>0.1</v>
      </c>
      <c r="I29" s="1">
        <v>0.1</v>
      </c>
      <c r="J29" s="1">
        <v>0.1</v>
      </c>
      <c r="K29" s="1">
        <v>0.1</v>
      </c>
      <c r="L29" s="1">
        <v>0.1</v>
      </c>
      <c r="M29" s="1">
        <v>0.1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</row>
    <row r="30" spans="1:24" x14ac:dyDescent="0.25">
      <c r="A30" s="1" t="s">
        <v>54</v>
      </c>
      <c r="B30" s="1" t="s">
        <v>115</v>
      </c>
      <c r="C30" s="1" t="s">
        <v>116</v>
      </c>
      <c r="D30" s="1">
        <v>7.0609999999999996E-3</v>
      </c>
      <c r="E30" s="1">
        <v>7.0609999999999996E-3</v>
      </c>
      <c r="F30" s="1">
        <v>7.0609999999999996E-3</v>
      </c>
      <c r="G30" s="1">
        <v>7.0609999999999996E-3</v>
      </c>
      <c r="H30" s="1">
        <v>7.0609999999999996E-3</v>
      </c>
      <c r="I30" s="1">
        <v>7.0609999999999996E-3</v>
      </c>
      <c r="J30" s="1">
        <v>7.0609999999999996E-3</v>
      </c>
      <c r="K30" s="1">
        <v>7.0609999999999996E-3</v>
      </c>
      <c r="L30" s="1">
        <v>7.0609999999999996E-3</v>
      </c>
      <c r="M30" s="1">
        <v>7.0609999999999996E-3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7.0609999999999996E-3</v>
      </c>
      <c r="V30" s="1">
        <v>7.0609999999999996E-3</v>
      </c>
      <c r="W30" s="1">
        <v>7.0609999999999996E-3</v>
      </c>
      <c r="X30" s="1">
        <v>7.0609999999999996E-3</v>
      </c>
    </row>
    <row r="31" spans="1:24" x14ac:dyDescent="0.25">
      <c r="A31" s="1" t="s">
        <v>32</v>
      </c>
      <c r="B31" s="1" t="s">
        <v>117</v>
      </c>
      <c r="C31" s="1" t="s">
        <v>118</v>
      </c>
      <c r="D31" s="1">
        <v>0.47223300000000001</v>
      </c>
      <c r="E31" s="1">
        <v>0.47223300000000001</v>
      </c>
      <c r="F31" s="1">
        <v>0.47223300000000001</v>
      </c>
      <c r="G31" s="1">
        <v>0.47223300000000001</v>
      </c>
      <c r="H31" s="1">
        <v>0.47223300000000001</v>
      </c>
      <c r="I31" s="1">
        <v>0.47223300000000001</v>
      </c>
      <c r="J31" s="1">
        <v>0.47223300000000001</v>
      </c>
      <c r="K31" s="1">
        <v>0.47223300000000001</v>
      </c>
      <c r="L31" s="1">
        <v>0.47223300000000001</v>
      </c>
      <c r="M31" s="1">
        <v>0.47223300000000001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0.47223300000000001</v>
      </c>
      <c r="V31" s="1">
        <v>0.47223300000000001</v>
      </c>
      <c r="W31" s="1">
        <v>0.47223300000000001</v>
      </c>
      <c r="X31" s="1">
        <v>0.47223300000000001</v>
      </c>
    </row>
    <row r="32" spans="1:24" x14ac:dyDescent="0.25">
      <c r="A32" s="1" t="s">
        <v>17</v>
      </c>
      <c r="B32" s="1" t="s">
        <v>119</v>
      </c>
      <c r="C32" s="1" t="s">
        <v>120</v>
      </c>
      <c r="D32" s="1">
        <v>9.2050000000000007E-2</v>
      </c>
      <c r="E32" s="1">
        <v>9.2050000000000007E-2</v>
      </c>
      <c r="F32" s="1">
        <v>9.2050000000000007E-2</v>
      </c>
      <c r="G32" s="1">
        <v>9.2050000000000007E-2</v>
      </c>
      <c r="H32" s="1">
        <v>9.2050000000000007E-2</v>
      </c>
      <c r="I32" s="1">
        <v>9.2050000000000007E-2</v>
      </c>
      <c r="J32" s="1">
        <v>9.2050000000000007E-2</v>
      </c>
      <c r="K32" s="1">
        <v>9.2050000000000007E-2</v>
      </c>
      <c r="L32" s="1">
        <v>9.2050000000000007E-2</v>
      </c>
      <c r="M32" s="1">
        <v>9.2050000000000007E-2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9.2050000000000007E-2</v>
      </c>
      <c r="V32" s="1">
        <v>9.2050000000000007E-2</v>
      </c>
      <c r="W32" s="1">
        <v>9.2050000000000007E-2</v>
      </c>
      <c r="X32" s="1">
        <v>9.2050000000000007E-2</v>
      </c>
    </row>
    <row r="33" spans="1:24" x14ac:dyDescent="0.25">
      <c r="A33" s="1" t="s">
        <v>18</v>
      </c>
      <c r="B33" s="1" t="s">
        <v>121</v>
      </c>
      <c r="C33" s="1" t="s">
        <v>122</v>
      </c>
      <c r="D33" s="1">
        <v>0.18087800000000001</v>
      </c>
      <c r="E33" s="1">
        <v>0.18087800000000001</v>
      </c>
      <c r="F33" s="1">
        <v>0.18087800000000001</v>
      </c>
      <c r="G33" s="1">
        <v>0.18087800000000001</v>
      </c>
      <c r="H33" s="1">
        <v>0.18087800000000001</v>
      </c>
      <c r="I33" s="1">
        <v>0.18087800000000001</v>
      </c>
      <c r="J33" s="1">
        <v>0.18087800000000001</v>
      </c>
      <c r="K33" s="1">
        <v>0.18087800000000001</v>
      </c>
      <c r="L33" s="1">
        <v>0.18087800000000001</v>
      </c>
      <c r="M33" s="1">
        <v>0.18087800000000001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0.18087800000000001</v>
      </c>
      <c r="V33" s="1">
        <v>0.18087800000000001</v>
      </c>
      <c r="W33" s="1">
        <v>0.18087800000000001</v>
      </c>
      <c r="X33" s="1">
        <v>0.18087800000000001</v>
      </c>
    </row>
    <row r="34" spans="1:24" x14ac:dyDescent="0.25">
      <c r="A34" s="1" t="s">
        <v>39</v>
      </c>
      <c r="B34" s="1" t="s">
        <v>123</v>
      </c>
      <c r="C34" s="1" t="s">
        <v>124</v>
      </c>
      <c r="D34" s="1">
        <v>0.16661000000000001</v>
      </c>
      <c r="E34" s="1">
        <v>0.195989</v>
      </c>
      <c r="F34" s="1">
        <v>0.16661000000000001</v>
      </c>
      <c r="G34" s="1">
        <v>0.16661000000000001</v>
      </c>
      <c r="H34" s="1">
        <v>0.16661000000000001</v>
      </c>
      <c r="I34" s="1">
        <v>0.16661000000000001</v>
      </c>
      <c r="J34" s="1">
        <v>0.16661000000000001</v>
      </c>
      <c r="K34" s="1">
        <v>0.16661000000000001</v>
      </c>
      <c r="L34" s="1">
        <v>0.16661000000000001</v>
      </c>
      <c r="M34" s="1">
        <v>0.16661000000000001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0.16661000000000001</v>
      </c>
      <c r="V34" s="1">
        <v>0.16661000000000001</v>
      </c>
      <c r="W34" s="1">
        <v>0.16661000000000001</v>
      </c>
      <c r="X34" s="1">
        <v>0.16661000000000001</v>
      </c>
    </row>
    <row r="35" spans="1:24" x14ac:dyDescent="0.25">
      <c r="A35" s="1" t="s">
        <v>125</v>
      </c>
      <c r="B35" s="1" t="s">
        <v>126</v>
      </c>
      <c r="C35" s="1" t="s">
        <v>127</v>
      </c>
      <c r="D35" s="1">
        <v>-0.01</v>
      </c>
      <c r="E35" s="1">
        <v>-0.01</v>
      </c>
      <c r="F35" s="1">
        <v>-0.01</v>
      </c>
      <c r="G35" s="1">
        <v>-0.01</v>
      </c>
      <c r="H35" s="1">
        <v>-0.01</v>
      </c>
      <c r="I35" s="1">
        <v>-0.01</v>
      </c>
      <c r="J35" s="1">
        <v>-0.01</v>
      </c>
      <c r="K35" s="1">
        <v>-0.01</v>
      </c>
      <c r="L35" s="1">
        <v>-0.01</v>
      </c>
      <c r="M35" s="1">
        <v>-0.01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-0.01</v>
      </c>
      <c r="V35" s="1">
        <v>-0.01</v>
      </c>
      <c r="W35" s="1">
        <v>-0.01</v>
      </c>
      <c r="X35" s="1">
        <v>-0.01</v>
      </c>
    </row>
    <row r="36" spans="1:24" x14ac:dyDescent="0.25">
      <c r="A36" s="1" t="s">
        <v>19</v>
      </c>
      <c r="B36" s="1" t="s">
        <v>128</v>
      </c>
      <c r="C36" s="1" t="s">
        <v>129</v>
      </c>
      <c r="D36" s="1">
        <v>7.0609999999999996E-3</v>
      </c>
      <c r="E36" s="1">
        <v>7.0609999999999996E-3</v>
      </c>
      <c r="F36" s="1">
        <v>7.0609999999999996E-3</v>
      </c>
      <c r="G36" s="1">
        <v>7.0609999999999996E-3</v>
      </c>
      <c r="H36" s="1">
        <v>7.0609999999999996E-3</v>
      </c>
      <c r="I36" s="1">
        <v>7.0609999999999996E-3</v>
      </c>
      <c r="J36" s="1">
        <v>7.0609999999999996E-3</v>
      </c>
      <c r="K36" s="1">
        <v>7.0609999999999996E-3</v>
      </c>
      <c r="L36" s="1">
        <v>7.0609999999999996E-3</v>
      </c>
      <c r="M36" s="1">
        <v>7.0609999999999996E-3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7.0609999999999996E-3</v>
      </c>
      <c r="V36" s="1">
        <v>7.0609999999999996E-3</v>
      </c>
      <c r="W36" s="1">
        <v>7.0609999999999996E-3</v>
      </c>
      <c r="X36" s="1">
        <v>7.0609999999999996E-3</v>
      </c>
    </row>
    <row r="37" spans="1:24" x14ac:dyDescent="0.25">
      <c r="A37" s="1" t="s">
        <v>20</v>
      </c>
      <c r="B37" s="1" t="s">
        <v>130</v>
      </c>
      <c r="C37" s="1" t="s">
        <v>131</v>
      </c>
      <c r="D37" s="1">
        <v>0.34564699999999998</v>
      </c>
      <c r="E37" s="1">
        <v>0.34564699999999998</v>
      </c>
      <c r="F37" s="1">
        <v>0.34564699999999998</v>
      </c>
      <c r="G37" s="1">
        <v>0.34564699999999998</v>
      </c>
      <c r="H37" s="1">
        <v>0.34564699999999998</v>
      </c>
      <c r="I37" s="1">
        <v>0.34564699999999998</v>
      </c>
      <c r="J37" s="1">
        <v>0.34564699999999998</v>
      </c>
      <c r="K37" s="1">
        <v>0.34564699999999998</v>
      </c>
      <c r="L37" s="1">
        <v>0.34564699999999998</v>
      </c>
      <c r="M37" s="1">
        <v>0.34564699999999998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0.34564699999999998</v>
      </c>
      <c r="V37" s="1">
        <v>0.34564699999999998</v>
      </c>
      <c r="W37" s="1">
        <v>0.34564699999999998</v>
      </c>
      <c r="X37" s="1">
        <v>0.34564699999999998</v>
      </c>
    </row>
    <row r="38" spans="1:24" x14ac:dyDescent="0.25">
      <c r="A38" s="1" t="s">
        <v>21</v>
      </c>
      <c r="B38" s="1" t="s">
        <v>132</v>
      </c>
      <c r="C38" s="1" t="s">
        <v>133</v>
      </c>
      <c r="D38" s="1">
        <v>0.209873</v>
      </c>
      <c r="E38" s="1">
        <v>0.209873</v>
      </c>
      <c r="F38" s="1">
        <v>0.209873</v>
      </c>
      <c r="G38" s="1">
        <v>0.209873</v>
      </c>
      <c r="H38" s="1">
        <v>0.209873</v>
      </c>
      <c r="I38" s="1">
        <v>0.209873</v>
      </c>
      <c r="J38" s="1">
        <v>0.209873</v>
      </c>
      <c r="K38" s="1">
        <v>0.209873</v>
      </c>
      <c r="L38" s="1">
        <v>0.209873</v>
      </c>
      <c r="M38" s="1">
        <v>0.209873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0.209873</v>
      </c>
      <c r="V38" s="1">
        <v>0.209873</v>
      </c>
      <c r="W38" s="1">
        <v>0.209873</v>
      </c>
      <c r="X38" s="1">
        <v>0.209873</v>
      </c>
    </row>
    <row r="39" spans="1:24" x14ac:dyDescent="0.25">
      <c r="A39" s="1" t="s">
        <v>55</v>
      </c>
      <c r="B39" s="1" t="s">
        <v>134</v>
      </c>
      <c r="C39" s="1" t="s">
        <v>135</v>
      </c>
      <c r="D39" s="1">
        <v>9.5038999999999998E-2</v>
      </c>
      <c r="E39" s="1">
        <v>9.5038999999999998E-2</v>
      </c>
      <c r="F39" s="1">
        <v>9.5038999999999998E-2</v>
      </c>
      <c r="G39" s="1">
        <v>9.5038999999999998E-2</v>
      </c>
      <c r="H39" s="1">
        <v>9.5038999999999998E-2</v>
      </c>
      <c r="I39" s="1">
        <v>9.5038999999999998E-2</v>
      </c>
      <c r="J39" s="1">
        <v>9.5038999999999998E-2</v>
      </c>
      <c r="K39" s="1">
        <v>9.5038999999999998E-2</v>
      </c>
      <c r="L39" s="1">
        <v>9.5038999999999998E-2</v>
      </c>
      <c r="M39" s="1">
        <v>9.5038999999999998E-2</v>
      </c>
      <c r="N39" s="1">
        <v>9.5038999999999998E-2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9.5038999999999998E-2</v>
      </c>
      <c r="V39" s="1">
        <v>9.5038999999999998E-2</v>
      </c>
      <c r="W39" s="1">
        <v>9.5038999999999998E-2</v>
      </c>
      <c r="X39" s="1">
        <v>9.5038999999999998E-2</v>
      </c>
    </row>
    <row r="40" spans="1:24" x14ac:dyDescent="0.25">
      <c r="A40" s="1" t="s">
        <v>56</v>
      </c>
      <c r="B40" s="1" t="s">
        <v>136</v>
      </c>
      <c r="C40" s="1" t="s">
        <v>137</v>
      </c>
      <c r="D40" s="1">
        <v>1.3820000000000001E-2</v>
      </c>
      <c r="E40" s="1">
        <v>1.3820000000000001E-2</v>
      </c>
      <c r="F40" s="1">
        <v>1.3820000000000001E-2</v>
      </c>
      <c r="G40" s="1">
        <v>1.3820000000000001E-2</v>
      </c>
      <c r="H40" s="1">
        <v>1.3820000000000001E-2</v>
      </c>
      <c r="I40" s="1">
        <v>1.3820000000000001E-2</v>
      </c>
      <c r="J40" s="1">
        <v>1.3820000000000001E-2</v>
      </c>
      <c r="K40" s="1">
        <v>1.3820000000000001E-2</v>
      </c>
      <c r="L40" s="1">
        <v>1.3820000000000001E-2</v>
      </c>
      <c r="M40" s="1">
        <v>1.3820000000000001E-2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1.3820000000000001E-2</v>
      </c>
      <c r="V40" s="1">
        <v>1.3820000000000001E-2</v>
      </c>
      <c r="W40" s="1">
        <v>1.3820000000000001E-2</v>
      </c>
      <c r="X40" s="1">
        <v>1.3820000000000001E-2</v>
      </c>
    </row>
    <row r="41" spans="1:24" x14ac:dyDescent="0.25">
      <c r="A41" s="1" t="s">
        <v>43</v>
      </c>
      <c r="B41" s="1" t="s">
        <v>138</v>
      </c>
      <c r="C41" s="1" t="s">
        <v>139</v>
      </c>
      <c r="D41" s="1">
        <v>7.0609999999999996E-3</v>
      </c>
      <c r="E41" s="1">
        <v>7.0609999999999996E-3</v>
      </c>
      <c r="F41" s="1">
        <v>7.0609999999999996E-3</v>
      </c>
      <c r="G41" s="1">
        <v>7.0609999999999996E-3</v>
      </c>
      <c r="H41" s="1">
        <v>7.0609999999999996E-3</v>
      </c>
      <c r="I41" s="1">
        <v>7.0609999999999996E-3</v>
      </c>
      <c r="J41" s="1">
        <v>7.0609999999999996E-3</v>
      </c>
      <c r="K41" s="1">
        <v>7.0609999999999996E-3</v>
      </c>
      <c r="L41" s="1">
        <v>7.0609999999999996E-3</v>
      </c>
      <c r="M41" s="1">
        <v>7.0609999999999996E-3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7.0609999999999996E-3</v>
      </c>
      <c r="V41" s="1">
        <v>7.0609999999999996E-3</v>
      </c>
      <c r="W41" s="1">
        <v>7.0609999999999996E-3</v>
      </c>
      <c r="X41" s="1">
        <v>7.0609999999999996E-3</v>
      </c>
    </row>
    <row r="42" spans="1:24" x14ac:dyDescent="0.25">
      <c r="A42" s="1" t="s">
        <v>52</v>
      </c>
      <c r="B42" s="1" t="s">
        <v>140</v>
      </c>
      <c r="C42" s="1" t="s">
        <v>141</v>
      </c>
      <c r="D42" s="1">
        <v>0.01</v>
      </c>
      <c r="E42" s="1">
        <v>0.01</v>
      </c>
      <c r="F42" s="1">
        <v>0.01</v>
      </c>
      <c r="G42" s="1">
        <v>0.01</v>
      </c>
      <c r="H42" s="1">
        <v>0.01</v>
      </c>
      <c r="I42" s="1">
        <v>0.01</v>
      </c>
      <c r="J42" s="1">
        <v>0.01</v>
      </c>
      <c r="K42" s="1">
        <v>0.01</v>
      </c>
      <c r="L42" s="1">
        <v>0.01</v>
      </c>
      <c r="M42" s="1">
        <v>0.01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</row>
    <row r="43" spans="1:24" x14ac:dyDescent="0.25">
      <c r="A43" s="1" t="s">
        <v>51</v>
      </c>
      <c r="B43" s="1" t="s">
        <v>142</v>
      </c>
      <c r="C43" s="1" t="s">
        <v>143</v>
      </c>
      <c r="D43" s="1">
        <v>0.01</v>
      </c>
      <c r="E43" s="1">
        <v>0.01</v>
      </c>
      <c r="F43" s="1">
        <v>0.01</v>
      </c>
      <c r="G43" s="1">
        <v>0.01</v>
      </c>
      <c r="H43" s="1">
        <v>0.01</v>
      </c>
      <c r="I43" s="1">
        <v>0.01</v>
      </c>
      <c r="J43" s="1">
        <v>0.01</v>
      </c>
      <c r="K43" s="1">
        <v>0.01</v>
      </c>
      <c r="L43" s="1">
        <v>0.01</v>
      </c>
      <c r="M43" s="1">
        <v>0.01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0.01</v>
      </c>
      <c r="V43" s="1">
        <v>0.01</v>
      </c>
      <c r="W43" s="1">
        <v>0.01</v>
      </c>
      <c r="X43" s="1">
        <v>0.01</v>
      </c>
    </row>
    <row r="44" spans="1:24" x14ac:dyDescent="0.25">
      <c r="A44" s="1" t="s">
        <v>144</v>
      </c>
      <c r="B44" s="1" t="s">
        <v>145</v>
      </c>
      <c r="C44" s="1" t="s">
        <v>146</v>
      </c>
      <c r="D44" s="1">
        <v>-5.0000000000000001E-3</v>
      </c>
      <c r="E44" s="1">
        <v>-5.0000000000000001E-3</v>
      </c>
      <c r="F44" s="1">
        <v>-5.0000000000000001E-3</v>
      </c>
      <c r="G44" s="1">
        <v>-5.0000000000000001E-3</v>
      </c>
      <c r="H44" s="1">
        <v>-5.0000000000000001E-3</v>
      </c>
      <c r="I44" s="1">
        <v>-5.0000000000000001E-3</v>
      </c>
      <c r="J44" s="1">
        <v>-5.0000000000000001E-3</v>
      </c>
      <c r="K44" s="1">
        <v>-5.0000000000000001E-3</v>
      </c>
      <c r="L44" s="1">
        <v>-5.0000000000000001E-3</v>
      </c>
      <c r="M44" s="1">
        <v>-5.0000000000000001E-3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-5.0000000000000001E-3</v>
      </c>
      <c r="V44" s="1">
        <v>-5.0000000000000001E-3</v>
      </c>
      <c r="W44" s="1">
        <v>-5.0000000000000001E-3</v>
      </c>
      <c r="X44" s="1">
        <v>-5.0000000000000001E-3</v>
      </c>
    </row>
    <row r="45" spans="1:24" x14ac:dyDescent="0.25">
      <c r="A45" s="1" t="s">
        <v>147</v>
      </c>
      <c r="B45" s="1" t="s">
        <v>148</v>
      </c>
      <c r="C45" s="1" t="s">
        <v>149</v>
      </c>
      <c r="D45" s="1">
        <v>-0.01</v>
      </c>
      <c r="E45" s="1">
        <v>-0.01</v>
      </c>
      <c r="F45" s="1">
        <v>-0.01</v>
      </c>
      <c r="G45" s="1">
        <v>-0.01</v>
      </c>
      <c r="H45" s="1">
        <v>-0.01</v>
      </c>
      <c r="I45" s="1">
        <v>-0.01</v>
      </c>
      <c r="J45" s="1">
        <v>-0.01</v>
      </c>
      <c r="K45" s="1">
        <v>-0.01</v>
      </c>
      <c r="L45" s="1">
        <v>-0.01</v>
      </c>
      <c r="M45" s="1">
        <v>-0.01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-0.01</v>
      </c>
      <c r="V45" s="1">
        <v>-0.01</v>
      </c>
      <c r="W45" s="1">
        <v>-0.01</v>
      </c>
      <c r="X45" s="1">
        <v>-0.01</v>
      </c>
    </row>
    <row r="46" spans="1:24" x14ac:dyDescent="0.25">
      <c r="A46" s="1" t="s">
        <v>47</v>
      </c>
      <c r="B46" s="1" t="s">
        <v>150</v>
      </c>
      <c r="C46" s="1" t="s">
        <v>151</v>
      </c>
      <c r="D46" s="1">
        <v>7.0609999999999996E-3</v>
      </c>
      <c r="E46" s="1">
        <v>7.0609999999999996E-3</v>
      </c>
      <c r="F46" s="1">
        <v>7.0609999999999996E-3</v>
      </c>
      <c r="G46" s="1">
        <v>7.0609999999999996E-3</v>
      </c>
      <c r="H46" s="1">
        <v>7.0609999999999996E-3</v>
      </c>
      <c r="I46" s="1">
        <v>7.0609999999999996E-3</v>
      </c>
      <c r="J46" s="1">
        <v>7.0609999999999996E-3</v>
      </c>
      <c r="K46" s="1">
        <v>7.0609999999999996E-3</v>
      </c>
      <c r="L46" s="1">
        <v>7.0609999999999996E-3</v>
      </c>
      <c r="M46" s="1">
        <v>7.0609999999999996E-3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7.0609999999999996E-3</v>
      </c>
      <c r="V46" s="1">
        <v>7.0609999999999996E-3</v>
      </c>
      <c r="W46" s="1">
        <v>7.0609999999999996E-3</v>
      </c>
      <c r="X46" s="1">
        <v>7.0609999999999996E-3</v>
      </c>
    </row>
    <row r="47" spans="1:24" x14ac:dyDescent="0.25">
      <c r="A47" s="1" t="s">
        <v>22</v>
      </c>
      <c r="B47" s="1" t="s">
        <v>152</v>
      </c>
      <c r="C47" s="1" t="s">
        <v>153</v>
      </c>
      <c r="D47" s="1">
        <v>5.0000000000000001E-3</v>
      </c>
      <c r="E47" s="1">
        <v>5.0000000000000001E-3</v>
      </c>
      <c r="F47" s="1">
        <v>5.0000000000000001E-3</v>
      </c>
      <c r="G47" s="1">
        <v>5.0000000000000001E-3</v>
      </c>
      <c r="H47" s="1">
        <v>5.0000000000000001E-3</v>
      </c>
      <c r="I47" s="1">
        <v>5.0000000000000001E-3</v>
      </c>
      <c r="J47" s="1">
        <v>5.0000000000000001E-3</v>
      </c>
      <c r="K47" s="1">
        <v>5.0000000000000001E-3</v>
      </c>
      <c r="L47" s="1">
        <v>5.0000000000000001E-3</v>
      </c>
      <c r="M47" s="1">
        <v>5.0000000000000001E-3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5.0000000000000001E-3</v>
      </c>
      <c r="V47" s="1">
        <v>5.0000000000000001E-3</v>
      </c>
      <c r="W47" s="1">
        <v>5.0000000000000001E-3</v>
      </c>
      <c r="X47" s="1">
        <v>5.0000000000000001E-3</v>
      </c>
    </row>
    <row r="48" spans="1:24" x14ac:dyDescent="0.25">
      <c r="A48" s="1" t="s">
        <v>154</v>
      </c>
      <c r="B48" s="1" t="s">
        <v>155</v>
      </c>
      <c r="C48" s="1" t="s">
        <v>156</v>
      </c>
      <c r="D48" s="1">
        <v>-0.1</v>
      </c>
      <c r="E48" s="1">
        <v>-0.1</v>
      </c>
      <c r="F48" s="1">
        <v>-0.1</v>
      </c>
      <c r="G48" s="1">
        <v>-0.1</v>
      </c>
      <c r="H48" s="1">
        <v>-0.1</v>
      </c>
      <c r="I48" s="1">
        <v>-0.1</v>
      </c>
      <c r="J48" s="1">
        <v>-0.1</v>
      </c>
      <c r="K48" s="1">
        <v>-0.1</v>
      </c>
      <c r="L48" s="1">
        <v>-0.1</v>
      </c>
      <c r="M48" s="1">
        <v>-0.1</v>
      </c>
      <c r="N48" s="1">
        <v>-0.1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-0.1</v>
      </c>
      <c r="V48" s="1">
        <v>-0.1</v>
      </c>
      <c r="W48" s="1">
        <v>-0.1</v>
      </c>
      <c r="X48" s="1">
        <v>-0.1</v>
      </c>
    </row>
    <row r="49" spans="1:24" x14ac:dyDescent="0.25">
      <c r="A49" s="1" t="s">
        <v>26</v>
      </c>
      <c r="B49" s="1" t="s">
        <v>157</v>
      </c>
      <c r="C49" s="1" t="s">
        <v>158</v>
      </c>
      <c r="D49" s="1">
        <v>9.5044000000000003E-2</v>
      </c>
      <c r="E49" s="1">
        <v>9.5044000000000003E-2</v>
      </c>
      <c r="F49" s="1">
        <v>9.5044000000000003E-2</v>
      </c>
      <c r="G49" s="1">
        <v>9.5044000000000003E-2</v>
      </c>
      <c r="H49" s="1">
        <v>9.5044000000000003E-2</v>
      </c>
      <c r="I49" s="1">
        <v>9.5044000000000003E-2</v>
      </c>
      <c r="J49" s="1">
        <v>9.5044000000000003E-2</v>
      </c>
      <c r="K49" s="1">
        <v>9.5044000000000003E-2</v>
      </c>
      <c r="L49" s="1">
        <v>9.5044000000000003E-2</v>
      </c>
      <c r="M49" s="1">
        <v>9.5044000000000003E-2</v>
      </c>
      <c r="N49" s="1">
        <v>9.5044000000000003E-2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9.5044000000000003E-2</v>
      </c>
      <c r="V49" s="1">
        <v>9.5044000000000003E-2</v>
      </c>
      <c r="W49" s="1">
        <v>9.5044000000000003E-2</v>
      </c>
      <c r="X49" s="1">
        <v>9.5044000000000003E-2</v>
      </c>
    </row>
    <row r="50" spans="1:24" x14ac:dyDescent="0.25">
      <c r="A50" s="1" t="s">
        <v>33</v>
      </c>
      <c r="B50" s="1" t="s">
        <v>159</v>
      </c>
      <c r="C50" s="1" t="s">
        <v>160</v>
      </c>
      <c r="D50" s="1">
        <v>0.38570599999999999</v>
      </c>
      <c r="E50" s="1">
        <v>0.38570599999999999</v>
      </c>
      <c r="F50" s="1">
        <v>0.38570599999999999</v>
      </c>
      <c r="G50" s="1">
        <v>0.38570599999999999</v>
      </c>
      <c r="H50" s="1">
        <v>0.38570599999999999</v>
      </c>
      <c r="I50" s="1">
        <v>0.38570599999999999</v>
      </c>
      <c r="J50" s="1">
        <v>0.38570599999999999</v>
      </c>
      <c r="K50" s="1">
        <v>0.38570599999999999</v>
      </c>
      <c r="L50" s="1">
        <v>0.38570599999999999</v>
      </c>
      <c r="M50" s="1">
        <v>0.38570599999999999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0.38570599999999999</v>
      </c>
      <c r="V50" s="1">
        <v>0.38570599999999999</v>
      </c>
      <c r="W50" s="1">
        <v>0.38570599999999999</v>
      </c>
      <c r="X50" s="1">
        <v>0.38570599999999999</v>
      </c>
    </row>
    <row r="51" spans="1:24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>
        <v>0.01</v>
      </c>
      <c r="F51" s="1">
        <v>0.01</v>
      </c>
      <c r="G51" s="1">
        <v>0.01</v>
      </c>
      <c r="H51" s="1">
        <v>0.01</v>
      </c>
      <c r="I51" s="1">
        <v>0.01</v>
      </c>
      <c r="J51" s="1">
        <v>0.01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</row>
    <row r="52" spans="1:24" x14ac:dyDescent="0.25">
      <c r="A52" s="1" t="s">
        <v>53</v>
      </c>
      <c r="B52" s="1" t="s">
        <v>163</v>
      </c>
      <c r="C52" s="1" t="s">
        <v>164</v>
      </c>
      <c r="D52" s="1">
        <v>0.01</v>
      </c>
      <c r="E52" s="1">
        <v>0.01</v>
      </c>
      <c r="F52" s="1">
        <v>0.01</v>
      </c>
      <c r="G52" s="1">
        <v>0.01</v>
      </c>
      <c r="H52" s="1">
        <v>0.01</v>
      </c>
      <c r="I52" s="1">
        <v>0.01</v>
      </c>
      <c r="J52" s="1">
        <v>0.01</v>
      </c>
      <c r="K52" s="1">
        <v>0.01</v>
      </c>
      <c r="L52" s="1">
        <v>0.01</v>
      </c>
      <c r="M52" s="1">
        <v>0.01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0.01</v>
      </c>
      <c r="V52" s="1">
        <v>0.01</v>
      </c>
      <c r="W52" s="1">
        <v>0.01</v>
      </c>
      <c r="X52" s="1">
        <v>0.01</v>
      </c>
    </row>
    <row r="53" spans="1:24" x14ac:dyDescent="0.25">
      <c r="A53" s="1" t="s">
        <v>46</v>
      </c>
      <c r="B53" s="1" t="s">
        <v>165</v>
      </c>
      <c r="C53" s="1" t="s">
        <v>166</v>
      </c>
      <c r="D53" s="1">
        <v>0.1</v>
      </c>
      <c r="E53" s="1">
        <v>0.1</v>
      </c>
      <c r="F53" s="1">
        <v>0.1</v>
      </c>
      <c r="G53" s="1">
        <v>0.1</v>
      </c>
      <c r="H53" s="1">
        <v>0.1</v>
      </c>
      <c r="I53" s="1">
        <v>0.1</v>
      </c>
      <c r="J53" s="1">
        <v>0.1</v>
      </c>
      <c r="K53" s="1">
        <v>0.1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</row>
    <row r="54" spans="1:24" x14ac:dyDescent="0.25">
      <c r="A54" s="1" t="s">
        <v>167</v>
      </c>
      <c r="B54" s="1" t="s">
        <v>168</v>
      </c>
      <c r="C54" s="1" t="s">
        <v>169</v>
      </c>
      <c r="D54" s="1">
        <v>-5.0000000000000001E-3</v>
      </c>
      <c r="E54" s="1">
        <v>-5.0000000000000001E-3</v>
      </c>
      <c r="F54" s="1">
        <v>-5.0000000000000001E-3</v>
      </c>
      <c r="G54" s="1">
        <v>-5.0000000000000001E-3</v>
      </c>
      <c r="H54" s="1">
        <v>-5.0000000000000001E-3</v>
      </c>
      <c r="I54" s="1">
        <v>-5.0000000000000001E-3</v>
      </c>
      <c r="J54" s="1">
        <v>-5.0000000000000001E-3</v>
      </c>
      <c r="K54" s="1">
        <v>-5.0000000000000001E-3</v>
      </c>
      <c r="L54" s="1">
        <v>-5.0000000000000001E-3</v>
      </c>
      <c r="M54" s="1">
        <v>-5.0000000000000001E-3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-5.0000000000000001E-3</v>
      </c>
      <c r="V54" s="1">
        <v>-5.0000000000000001E-3</v>
      </c>
      <c r="W54" s="1">
        <v>-5.0000000000000001E-3</v>
      </c>
      <c r="X54" s="1">
        <v>-5.0000000000000001E-3</v>
      </c>
    </row>
    <row r="55" spans="1:24" x14ac:dyDescent="0.25">
      <c r="A55" s="1" t="s">
        <v>42</v>
      </c>
      <c r="B55" s="1" t="s">
        <v>170</v>
      </c>
      <c r="C55" s="1" t="s">
        <v>171</v>
      </c>
      <c r="D55" s="1">
        <v>1.2061000000000001E-2</v>
      </c>
      <c r="E55" s="1">
        <v>1.2061000000000001E-2</v>
      </c>
      <c r="F55" s="1">
        <v>1.2061000000000001E-2</v>
      </c>
      <c r="G55" s="1">
        <v>1.2061000000000001E-2</v>
      </c>
      <c r="H55" s="1">
        <v>1.2061000000000001E-2</v>
      </c>
      <c r="I55" s="1">
        <v>1.2061000000000001E-2</v>
      </c>
      <c r="J55" s="1">
        <v>1.2061000000000001E-2</v>
      </c>
      <c r="K55" s="1">
        <v>1.2061000000000001E-2</v>
      </c>
      <c r="L55" s="1">
        <v>1.2061000000000001E-2</v>
      </c>
      <c r="M55" s="1">
        <v>1.2061000000000001E-2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1.2061000000000001E-2</v>
      </c>
      <c r="V55" s="1">
        <v>1.2061000000000001E-2</v>
      </c>
      <c r="W55" s="1">
        <v>1.2061000000000001E-2</v>
      </c>
      <c r="X55" s="1">
        <v>1.2061000000000001E-2</v>
      </c>
    </row>
    <row r="56" spans="1:24" x14ac:dyDescent="0.25">
      <c r="A56" s="1" t="s">
        <v>23</v>
      </c>
      <c r="B56" s="1" t="s">
        <v>172</v>
      </c>
      <c r="C56" s="1" t="s">
        <v>173</v>
      </c>
      <c r="D56" s="1">
        <v>7.0609999999999996E-3</v>
      </c>
      <c r="E56" s="1">
        <v>7.0609999999999996E-3</v>
      </c>
      <c r="F56" s="1">
        <v>7.0609999999999996E-3</v>
      </c>
      <c r="G56" s="1">
        <v>7.0609999999999996E-3</v>
      </c>
      <c r="H56" s="1">
        <v>7.0609999999999996E-3</v>
      </c>
      <c r="I56" s="1">
        <v>7.0609999999999996E-3</v>
      </c>
      <c r="J56" s="1">
        <v>7.0609999999999996E-3</v>
      </c>
      <c r="K56" s="1">
        <v>7.0609999999999996E-3</v>
      </c>
      <c r="L56" s="1">
        <v>7.0609999999999996E-3</v>
      </c>
      <c r="M56" s="1">
        <v>7.0609999999999996E-3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7.0609999999999996E-3</v>
      </c>
      <c r="V56" s="1">
        <v>7.0609999999999996E-3</v>
      </c>
      <c r="W56" s="1">
        <v>7.0609999999999996E-3</v>
      </c>
      <c r="X56" s="1">
        <v>7.0609999999999996E-3</v>
      </c>
    </row>
    <row r="57" spans="1:24" x14ac:dyDescent="0.25">
      <c r="A57" s="1" t="s">
        <v>174</v>
      </c>
      <c r="B57" s="1" t="s">
        <v>175</v>
      </c>
      <c r="C57" s="1" t="s">
        <v>176</v>
      </c>
      <c r="D57" s="1">
        <v>-0.96796099999999996</v>
      </c>
      <c r="E57" s="1">
        <v>-0.96796099999999996</v>
      </c>
      <c r="F57" s="1">
        <v>-0.96796099999999996</v>
      </c>
      <c r="G57" s="1">
        <v>-0.96796099999999996</v>
      </c>
      <c r="H57" s="1">
        <v>-0.96796099999999996</v>
      </c>
      <c r="I57" s="1">
        <v>-0.96796099999999996</v>
      </c>
      <c r="J57" s="1">
        <v>-0.96796099999999996</v>
      </c>
      <c r="K57" s="1">
        <v>-0.96796099999999996</v>
      </c>
      <c r="L57" s="1">
        <v>-0.96796099999999996</v>
      </c>
      <c r="M57" s="1">
        <v>-0.96796099999999996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-0.96796099999999996</v>
      </c>
      <c r="V57" s="1">
        <v>-0.96796099999999996</v>
      </c>
      <c r="W57" s="1">
        <v>-0.96796099999999996</v>
      </c>
      <c r="X57" s="1">
        <v>-0.96796099999999996</v>
      </c>
    </row>
  </sheetData>
  <conditionalFormatting sqref="D2:X57">
    <cfRule type="expression" dxfId="23" priority="1">
      <formula>$D2=D2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6585-A5A1-47FA-80E3-A20DEADDC9CD}">
  <dimension ref="A1:X57"/>
  <sheetViews>
    <sheetView zoomScale="85" zoomScaleNormal="85" workbookViewId="0">
      <selection activeCell="A19" sqref="A19"/>
    </sheetView>
  </sheetViews>
  <sheetFormatPr defaultRowHeight="15" x14ac:dyDescent="0.25"/>
  <cols>
    <col min="1" max="1" width="15.5703125" style="1" bestFit="1" customWidth="1"/>
    <col min="2" max="2" width="15.42578125" style="1" bestFit="1" customWidth="1"/>
    <col min="3" max="3" width="24.140625" style="1" bestFit="1" customWidth="1"/>
    <col min="4" max="4" width="12.28515625" style="1" bestFit="1" customWidth="1"/>
    <col min="5" max="13" width="13" style="1" bestFit="1" customWidth="1"/>
    <col min="14" max="24" width="14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</row>
    <row r="2" spans="1:24" x14ac:dyDescent="0.25">
      <c r="A2" s="1" t="s">
        <v>4</v>
      </c>
      <c r="B2" s="1" t="s">
        <v>57</v>
      </c>
      <c r="C2" s="1" t="s">
        <v>58</v>
      </c>
      <c r="D2" s="1">
        <v>-9.0390859999999993</v>
      </c>
      <c r="E2" s="1">
        <v>-9.1908329999999996</v>
      </c>
      <c r="F2" s="1">
        <v>-9.1437489999999997</v>
      </c>
      <c r="G2" s="1">
        <v>-9.0390859999999993</v>
      </c>
      <c r="H2" s="1">
        <v>-9.0390859999999993</v>
      </c>
      <c r="I2" s="1">
        <v>-9.0390859999999993</v>
      </c>
      <c r="J2" s="1">
        <v>-9.0390859999999993</v>
      </c>
      <c r="K2" s="1">
        <v>-9.0390859999999993</v>
      </c>
      <c r="L2" s="1">
        <v>-9.0390859999999993</v>
      </c>
      <c r="M2" s="1">
        <v>-9.0390859999999993</v>
      </c>
      <c r="N2" s="1">
        <v>-9.0390859999999993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-9.0390859999999993</v>
      </c>
      <c r="V2" s="1">
        <v>-9.0390859999999993</v>
      </c>
      <c r="W2" s="1">
        <v>-9.0390859999999993</v>
      </c>
      <c r="X2" s="1">
        <v>-9.0390859999999993</v>
      </c>
    </row>
    <row r="3" spans="1:24" x14ac:dyDescent="0.25">
      <c r="A3" s="1" t="s">
        <v>6</v>
      </c>
      <c r="B3" s="1" t="s">
        <v>59</v>
      </c>
      <c r="C3" s="1" t="s">
        <v>60</v>
      </c>
      <c r="D3" s="1">
        <v>1.2986420000000001</v>
      </c>
      <c r="E3" s="1">
        <v>1.2986420000000001</v>
      </c>
      <c r="F3" s="1">
        <v>1.2986420000000001</v>
      </c>
      <c r="G3" s="1">
        <v>1.2986420000000001</v>
      </c>
      <c r="H3" s="1">
        <v>1.2986420000000001</v>
      </c>
      <c r="I3" s="1">
        <v>1.2986420000000001</v>
      </c>
      <c r="J3" s="1">
        <v>1.2986420000000001</v>
      </c>
      <c r="K3" s="1">
        <v>1.2986420000000001</v>
      </c>
      <c r="L3" s="1">
        <v>1.2986420000000001</v>
      </c>
      <c r="M3" s="1">
        <v>1.2986420000000001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1.2986420000000001</v>
      </c>
      <c r="V3" s="1">
        <v>1.2986420000000001</v>
      </c>
      <c r="W3" s="1">
        <v>1.2986420000000001</v>
      </c>
      <c r="X3" s="1">
        <v>1.2986420000000001</v>
      </c>
    </row>
    <row r="4" spans="1:24" x14ac:dyDescent="0.25">
      <c r="A4" s="1" t="s">
        <v>50</v>
      </c>
      <c r="B4" s="1" t="s">
        <v>61</v>
      </c>
      <c r="C4" s="1" t="s">
        <v>62</v>
      </c>
      <c r="D4" s="1">
        <v>-1.7625329999999999</v>
      </c>
      <c r="E4" s="1">
        <v>-1.7658659999999999</v>
      </c>
      <c r="F4" s="1">
        <v>-1.7625329999999999</v>
      </c>
      <c r="G4" s="1">
        <v>-1.7625329999999999</v>
      </c>
      <c r="H4" s="1">
        <v>-1.7625329999999999</v>
      </c>
      <c r="I4" s="1">
        <v>-1.7625329999999999</v>
      </c>
      <c r="J4" s="1">
        <v>-1.7625329999999999</v>
      </c>
      <c r="K4" s="1">
        <v>-1.7625329999999999</v>
      </c>
      <c r="L4" s="1">
        <v>-1.7625329999999999</v>
      </c>
      <c r="M4" s="1">
        <v>-1.7625329999999999</v>
      </c>
      <c r="N4" s="1">
        <v>-1.7625329999999999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-1.7625329999999999</v>
      </c>
      <c r="V4" s="1">
        <v>-1.7625329999999999</v>
      </c>
      <c r="W4" s="1">
        <v>-1.7625329999999999</v>
      </c>
      <c r="X4" s="1">
        <v>-1.7625329999999999</v>
      </c>
    </row>
    <row r="5" spans="1:24" x14ac:dyDescent="0.25">
      <c r="A5" s="1" t="s">
        <v>37</v>
      </c>
      <c r="B5" s="1" t="s">
        <v>63</v>
      </c>
      <c r="C5" s="1" t="s">
        <v>64</v>
      </c>
      <c r="D5" s="1">
        <v>-0.14841399999999999</v>
      </c>
      <c r="E5" s="1">
        <v>0</v>
      </c>
      <c r="F5" s="1">
        <v>-4.3750999999999998E-2</v>
      </c>
      <c r="G5" s="1">
        <v>-0.14841399999999999</v>
      </c>
      <c r="H5" s="1">
        <v>-0.14841399999999999</v>
      </c>
      <c r="I5" s="1">
        <v>-0.14841399999999999</v>
      </c>
      <c r="J5" s="1">
        <v>-0.14841399999999999</v>
      </c>
      <c r="K5" s="1">
        <v>-0.14841399999999999</v>
      </c>
      <c r="L5" s="1">
        <v>-0.14841399999999999</v>
      </c>
      <c r="M5" s="1">
        <v>-0.14841399999999999</v>
      </c>
      <c r="N5" s="1">
        <v>-0.14841399999999999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-0.14841399999999999</v>
      </c>
      <c r="V5" s="1">
        <v>-0.14841399999999999</v>
      </c>
      <c r="W5" s="1">
        <v>-0.14841399999999999</v>
      </c>
      <c r="X5" s="1">
        <v>-0.14841399999999999</v>
      </c>
    </row>
    <row r="6" spans="1:24" x14ac:dyDescent="0.25">
      <c r="A6" s="1" t="s">
        <v>7</v>
      </c>
      <c r="B6" s="1" t="s">
        <v>65</v>
      </c>
      <c r="C6" s="1" t="s">
        <v>66</v>
      </c>
      <c r="D6" s="1">
        <v>0.133525</v>
      </c>
      <c r="E6" s="1">
        <v>0.438189</v>
      </c>
      <c r="F6" s="1">
        <v>0.23818900000000001</v>
      </c>
      <c r="G6" s="1">
        <v>0.133525</v>
      </c>
      <c r="H6" s="1">
        <v>0.133525</v>
      </c>
      <c r="I6" s="1">
        <v>0.133525</v>
      </c>
      <c r="J6" s="1">
        <v>0.133525</v>
      </c>
      <c r="K6" s="1">
        <v>0.133525</v>
      </c>
      <c r="L6" s="1">
        <v>0.133525</v>
      </c>
      <c r="M6" s="1">
        <v>0.133525</v>
      </c>
      <c r="N6" s="1">
        <v>0.133525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0.133525</v>
      </c>
      <c r="V6" s="1">
        <v>0.133525</v>
      </c>
      <c r="W6" s="1">
        <v>0.133525</v>
      </c>
      <c r="X6" s="1">
        <v>0.133525</v>
      </c>
    </row>
    <row r="7" spans="1:24" x14ac:dyDescent="0.25">
      <c r="A7" s="1" t="s">
        <v>8</v>
      </c>
      <c r="B7" s="1" t="s">
        <v>67</v>
      </c>
      <c r="C7" s="1" t="s">
        <v>68</v>
      </c>
      <c r="D7" s="1">
        <v>2.2638240000000001</v>
      </c>
      <c r="E7" s="1">
        <v>2.2671570000000001</v>
      </c>
      <c r="F7" s="1">
        <v>2.2638240000000001</v>
      </c>
      <c r="G7" s="1">
        <v>2.2638240000000001</v>
      </c>
      <c r="H7" s="1">
        <v>2.2638240000000001</v>
      </c>
      <c r="I7" s="1">
        <v>2.2638240000000001</v>
      </c>
      <c r="J7" s="1">
        <v>2.2638240000000001</v>
      </c>
      <c r="K7" s="1">
        <v>2.2638240000000001</v>
      </c>
      <c r="L7" s="1">
        <v>2.2638240000000001</v>
      </c>
      <c r="M7" s="1">
        <v>2.2638240000000001</v>
      </c>
      <c r="N7" s="1">
        <v>2.2638240000000001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2.2638240000000001</v>
      </c>
      <c r="V7" s="1">
        <v>2.2638240000000001</v>
      </c>
      <c r="W7" s="1">
        <v>2.2638240000000001</v>
      </c>
      <c r="X7" s="1">
        <v>2.2638240000000001</v>
      </c>
    </row>
    <row r="8" spans="1:24" x14ac:dyDescent="0.25">
      <c r="A8" s="1" t="s">
        <v>9</v>
      </c>
      <c r="B8" s="1" t="s">
        <v>69</v>
      </c>
      <c r="C8" s="1" t="s">
        <v>70</v>
      </c>
      <c r="D8" s="1">
        <v>5.0000000000000001E-3</v>
      </c>
      <c r="E8" s="1">
        <v>5.0000000000000001E-3</v>
      </c>
      <c r="F8" s="1">
        <v>5.0000000000000001E-3</v>
      </c>
      <c r="G8" s="1">
        <v>5.0000000000000001E-3</v>
      </c>
      <c r="H8" s="1">
        <v>5.0000000000000001E-3</v>
      </c>
      <c r="I8" s="1">
        <v>5.0000000000000001E-3</v>
      </c>
      <c r="J8" s="1">
        <v>5.0000000000000001E-3</v>
      </c>
      <c r="K8" s="1">
        <v>5.0000000000000001E-3</v>
      </c>
      <c r="L8" s="1">
        <v>5.0000000000000001E-3</v>
      </c>
      <c r="M8" s="1">
        <v>5.0000000000000001E-3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5.0000000000000001E-3</v>
      </c>
      <c r="V8" s="1">
        <v>5.0000000000000001E-3</v>
      </c>
      <c r="W8" s="1">
        <v>5.0000000000000001E-3</v>
      </c>
      <c r="X8" s="1">
        <v>5.0000000000000001E-3</v>
      </c>
    </row>
    <row r="9" spans="1:24" x14ac:dyDescent="0.25">
      <c r="A9" s="1" t="s">
        <v>38</v>
      </c>
      <c r="B9" s="1" t="s">
        <v>71</v>
      </c>
      <c r="C9" s="1" t="s">
        <v>72</v>
      </c>
      <c r="D9" s="1">
        <v>-0.48302</v>
      </c>
      <c r="E9" s="1">
        <v>-0.48968699999999998</v>
      </c>
      <c r="F9" s="1">
        <v>-0.48302</v>
      </c>
      <c r="G9" s="1">
        <v>-0.48302</v>
      </c>
      <c r="H9" s="1">
        <v>-0.48302</v>
      </c>
      <c r="I9" s="1">
        <v>-0.48302</v>
      </c>
      <c r="J9" s="1">
        <v>-0.48302</v>
      </c>
      <c r="K9" s="1">
        <v>-0.48302</v>
      </c>
      <c r="L9" s="1">
        <v>-0.48302</v>
      </c>
      <c r="M9" s="1">
        <v>-0.48302</v>
      </c>
      <c r="N9" s="1">
        <v>-0.48302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-0.48302</v>
      </c>
      <c r="V9" s="1">
        <v>-0.48302</v>
      </c>
      <c r="W9" s="1">
        <v>-0.48302</v>
      </c>
      <c r="X9" s="1">
        <v>-0.48302</v>
      </c>
    </row>
    <row r="10" spans="1:24" x14ac:dyDescent="0.25">
      <c r="A10" s="1" t="s">
        <v>10</v>
      </c>
      <c r="B10" s="1" t="s">
        <v>73</v>
      </c>
      <c r="C10" s="1" t="s">
        <v>74</v>
      </c>
      <c r="D10" s="1">
        <v>7.0609999999999996E-3</v>
      </c>
      <c r="E10" s="1">
        <v>7.0609999999999996E-3</v>
      </c>
      <c r="F10" s="1">
        <v>7.0609999999999996E-3</v>
      </c>
      <c r="G10" s="1">
        <v>7.0609999999999996E-3</v>
      </c>
      <c r="H10" s="1">
        <v>7.0609999999999996E-3</v>
      </c>
      <c r="I10" s="1">
        <v>7.0609999999999996E-3</v>
      </c>
      <c r="J10" s="1">
        <v>7.0609999999999996E-3</v>
      </c>
      <c r="K10" s="1">
        <v>7.0609999999999996E-3</v>
      </c>
      <c r="L10" s="1">
        <v>7.0609999999999996E-3</v>
      </c>
      <c r="M10" s="1">
        <v>7.0609999999999996E-3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7.0609999999999996E-3</v>
      </c>
      <c r="V10" s="1">
        <v>7.0609999999999996E-3</v>
      </c>
      <c r="W10" s="1">
        <v>7.0609999999999996E-3</v>
      </c>
      <c r="X10" s="1">
        <v>7.0609999999999996E-3</v>
      </c>
    </row>
    <row r="11" spans="1:24" x14ac:dyDescent="0.25">
      <c r="A11" s="1" t="s">
        <v>5</v>
      </c>
      <c r="B11" s="1" t="s">
        <v>75</v>
      </c>
      <c r="C11" s="1" t="s">
        <v>76</v>
      </c>
      <c r="D11" s="1">
        <v>0.49478899999999998</v>
      </c>
      <c r="E11" s="1">
        <v>0.49478899999999998</v>
      </c>
      <c r="F11" s="1">
        <v>0.49478899999999998</v>
      </c>
      <c r="G11" s="1">
        <v>0.49478899999999998</v>
      </c>
      <c r="H11" s="1">
        <v>0.49478899999999998</v>
      </c>
      <c r="I11" s="1">
        <v>0.49478899999999998</v>
      </c>
      <c r="J11" s="1">
        <v>0.49478899999999998</v>
      </c>
      <c r="K11" s="1">
        <v>0.49478899999999998</v>
      </c>
      <c r="L11" s="1">
        <v>0.49478899999999998</v>
      </c>
      <c r="M11" s="1">
        <v>0.49478899999999998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0.49478899999999998</v>
      </c>
      <c r="V11" s="1">
        <v>0.49478899999999998</v>
      </c>
      <c r="W11" s="1">
        <v>0.49478899999999998</v>
      </c>
      <c r="X11" s="1">
        <v>0.49478899999999998</v>
      </c>
    </row>
    <row r="12" spans="1:24" x14ac:dyDescent="0.25">
      <c r="A12" s="1" t="s">
        <v>11</v>
      </c>
      <c r="B12" s="1" t="s">
        <v>77</v>
      </c>
      <c r="C12" s="1" t="s">
        <v>78</v>
      </c>
      <c r="D12" s="1">
        <v>7.0609999999999996E-3</v>
      </c>
      <c r="E12" s="1">
        <v>7.0609999999999996E-3</v>
      </c>
      <c r="F12" s="1">
        <v>7.0609999999999996E-3</v>
      </c>
      <c r="G12" s="1">
        <v>7.0609999999999996E-3</v>
      </c>
      <c r="H12" s="1">
        <v>7.0609999999999996E-3</v>
      </c>
      <c r="I12" s="1">
        <v>7.0609999999999996E-3</v>
      </c>
      <c r="J12" s="1">
        <v>7.0609999999999996E-3</v>
      </c>
      <c r="K12" s="1">
        <v>7.0609999999999996E-3</v>
      </c>
      <c r="L12" s="1">
        <v>7.0609999999999996E-3</v>
      </c>
      <c r="M12" s="1">
        <v>7.0609999999999996E-3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7.0609999999999996E-3</v>
      </c>
      <c r="V12" s="1">
        <v>7.0609999999999996E-3</v>
      </c>
      <c r="W12" s="1">
        <v>7.0609999999999996E-3</v>
      </c>
      <c r="X12" s="1">
        <v>7.0609999999999996E-3</v>
      </c>
    </row>
    <row r="13" spans="1:24" x14ac:dyDescent="0.25">
      <c r="A13" s="1" t="s">
        <v>28</v>
      </c>
      <c r="B13" s="1" t="s">
        <v>79</v>
      </c>
      <c r="C13" s="1" t="s">
        <v>80</v>
      </c>
      <c r="D13" s="1">
        <v>0.52034400000000003</v>
      </c>
      <c r="E13" s="1">
        <v>0.52034400000000003</v>
      </c>
      <c r="F13" s="1">
        <v>0.52034400000000003</v>
      </c>
      <c r="G13" s="1">
        <v>0.52034400000000003</v>
      </c>
      <c r="H13" s="1">
        <v>0.52034400000000003</v>
      </c>
      <c r="I13" s="1">
        <v>0.52034400000000003</v>
      </c>
      <c r="J13" s="1">
        <v>0.52034400000000003</v>
      </c>
      <c r="K13" s="1">
        <v>0.52034400000000003</v>
      </c>
      <c r="L13" s="1">
        <v>0.52034400000000003</v>
      </c>
      <c r="M13" s="1">
        <v>0.52034400000000003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0.52034400000000003</v>
      </c>
      <c r="V13" s="1">
        <v>0.52034400000000003</v>
      </c>
      <c r="W13" s="1">
        <v>0.52034400000000003</v>
      </c>
      <c r="X13" s="1">
        <v>0.52034400000000003</v>
      </c>
    </row>
    <row r="14" spans="1:24" x14ac:dyDescent="0.25">
      <c r="A14" s="1" t="s">
        <v>12</v>
      </c>
      <c r="B14" s="1" t="s">
        <v>81</v>
      </c>
      <c r="C14" s="1" t="s">
        <v>82</v>
      </c>
      <c r="D14" s="1">
        <v>0.363597</v>
      </c>
      <c r="E14" s="1">
        <v>0.363597</v>
      </c>
      <c r="F14" s="1">
        <v>0.363597</v>
      </c>
      <c r="G14" s="1">
        <v>0.363597</v>
      </c>
      <c r="H14" s="1">
        <v>0.363597</v>
      </c>
      <c r="I14" s="1">
        <v>0.363597</v>
      </c>
      <c r="J14" s="1">
        <v>0.363597</v>
      </c>
      <c r="K14" s="1">
        <v>0.363597</v>
      </c>
      <c r="L14" s="1">
        <v>0.363597</v>
      </c>
      <c r="M14" s="1">
        <v>0.363597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0.363597</v>
      </c>
      <c r="V14" s="1">
        <v>0.363597</v>
      </c>
      <c r="W14" s="1">
        <v>0.363597</v>
      </c>
      <c r="X14" s="1">
        <v>0.363597</v>
      </c>
    </row>
    <row r="15" spans="1:24" x14ac:dyDescent="0.25">
      <c r="A15" s="1" t="s">
        <v>13</v>
      </c>
      <c r="B15" s="1" t="s">
        <v>83</v>
      </c>
      <c r="C15" s="1" t="s">
        <v>84</v>
      </c>
      <c r="D15" s="1">
        <v>0.17627599999999999</v>
      </c>
      <c r="E15" s="1">
        <v>4.0027E-2</v>
      </c>
      <c r="F15" s="1">
        <v>0.17627599999999999</v>
      </c>
      <c r="G15" s="1">
        <v>0.17627599999999999</v>
      </c>
      <c r="H15" s="1">
        <v>0.17627599999999999</v>
      </c>
      <c r="I15" s="1">
        <v>0.17627599999999999</v>
      </c>
      <c r="J15" s="1">
        <v>0.17627599999999999</v>
      </c>
      <c r="K15" s="1">
        <v>0.17627599999999999</v>
      </c>
      <c r="L15" s="1">
        <v>0.17627599999999999</v>
      </c>
      <c r="M15" s="1">
        <v>0.17627599999999999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0.17627599999999999</v>
      </c>
      <c r="V15" s="1">
        <v>0.17627599999999999</v>
      </c>
      <c r="W15" s="1">
        <v>0.17627599999999999</v>
      </c>
      <c r="X15" s="1">
        <v>0.17627599999999999</v>
      </c>
    </row>
    <row r="16" spans="1:24" x14ac:dyDescent="0.25">
      <c r="A16" s="1" t="s">
        <v>85</v>
      </c>
      <c r="B16" s="1" t="s">
        <v>86</v>
      </c>
      <c r="C16" s="1" t="s">
        <v>87</v>
      </c>
      <c r="D16" s="1">
        <v>-1.0602959999999999</v>
      </c>
      <c r="E16" s="1">
        <v>-1.0736289999999999</v>
      </c>
      <c r="F16" s="1">
        <v>-1.0602959999999999</v>
      </c>
      <c r="G16" s="1">
        <v>-1.0602959999999999</v>
      </c>
      <c r="H16" s="1">
        <v>-1.0602959999999999</v>
      </c>
      <c r="I16" s="1">
        <v>-1.0602959999999999</v>
      </c>
      <c r="J16" s="1">
        <v>-1.0602959999999999</v>
      </c>
      <c r="K16" s="1">
        <v>-1.0602959999999999</v>
      </c>
      <c r="L16" s="1">
        <v>-1.0602959999999999</v>
      </c>
      <c r="M16" s="1">
        <v>-1.0602959999999999</v>
      </c>
      <c r="N16" s="1">
        <v>-1.0602959999999999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-1.0602959999999999</v>
      </c>
      <c r="V16" s="1">
        <v>-1.0602959999999999</v>
      </c>
      <c r="W16" s="1">
        <v>-1.0602959999999999</v>
      </c>
      <c r="X16" s="1">
        <v>-1.0602959999999999</v>
      </c>
    </row>
    <row r="17" spans="1:24" x14ac:dyDescent="0.25">
      <c r="A17" s="1" t="s">
        <v>14</v>
      </c>
      <c r="B17" s="1" t="s">
        <v>88</v>
      </c>
      <c r="C17" s="1" t="s">
        <v>89</v>
      </c>
      <c r="D17" s="1">
        <v>7.0609999999999996E-3</v>
      </c>
      <c r="E17" s="1">
        <v>7.0609999999999996E-3</v>
      </c>
      <c r="F17" s="1">
        <v>7.0609999999999996E-3</v>
      </c>
      <c r="G17" s="1">
        <v>7.0609999999999996E-3</v>
      </c>
      <c r="H17" s="1">
        <v>7.0609999999999996E-3</v>
      </c>
      <c r="I17" s="1">
        <v>7.0609999999999996E-3</v>
      </c>
      <c r="J17" s="1">
        <v>7.0609999999999996E-3</v>
      </c>
      <c r="K17" s="1">
        <v>7.0609999999999996E-3</v>
      </c>
      <c r="L17" s="1">
        <v>7.0609999999999996E-3</v>
      </c>
      <c r="M17" s="1">
        <v>7.0609999999999996E-3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7.0609999999999996E-3</v>
      </c>
      <c r="V17" s="1">
        <v>7.0609999999999996E-3</v>
      </c>
      <c r="W17" s="1">
        <v>7.0609999999999996E-3</v>
      </c>
      <c r="X17" s="1">
        <v>7.0609999999999996E-3</v>
      </c>
    </row>
    <row r="18" spans="1:24" x14ac:dyDescent="0.25">
      <c r="A18" s="1" t="s">
        <v>15</v>
      </c>
      <c r="B18" s="1" t="s">
        <v>90</v>
      </c>
      <c r="C18" s="1" t="s">
        <v>91</v>
      </c>
      <c r="D18" s="1">
        <v>0.22723699999999999</v>
      </c>
      <c r="E18" s="1">
        <v>0.22723699999999999</v>
      </c>
      <c r="F18" s="1">
        <v>0.22723699999999999</v>
      </c>
      <c r="G18" s="1">
        <v>0.22723699999999999</v>
      </c>
      <c r="H18" s="1">
        <v>0.22723699999999999</v>
      </c>
      <c r="I18" s="1">
        <v>0.22723699999999999</v>
      </c>
      <c r="J18" s="1">
        <v>0.22723699999999999</v>
      </c>
      <c r="K18" s="1">
        <v>0.22723699999999999</v>
      </c>
      <c r="L18" s="1">
        <v>0.22723699999999999</v>
      </c>
      <c r="M18" s="1">
        <v>0.22723699999999999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0.22723699999999999</v>
      </c>
      <c r="V18" s="1">
        <v>0.22723699999999999</v>
      </c>
      <c r="W18" s="1">
        <v>0.22723699999999999</v>
      </c>
      <c r="X18" s="1">
        <v>0.22723699999999999</v>
      </c>
    </row>
    <row r="19" spans="1:24" x14ac:dyDescent="0.25">
      <c r="A19" s="10" t="s">
        <v>16</v>
      </c>
      <c r="B19" s="1" t="s">
        <v>92</v>
      </c>
      <c r="C19" s="1" t="s">
        <v>93</v>
      </c>
      <c r="D19" s="1">
        <v>0.504664</v>
      </c>
      <c r="E19" s="1">
        <v>0.2</v>
      </c>
      <c r="F19" s="1">
        <v>0.4</v>
      </c>
      <c r="G19" s="1">
        <v>0.504664</v>
      </c>
      <c r="H19" s="1">
        <v>0.504664</v>
      </c>
      <c r="I19" s="1">
        <v>0.504664</v>
      </c>
      <c r="J19" s="1">
        <v>0.504664</v>
      </c>
      <c r="K19" s="1">
        <v>0.504664</v>
      </c>
      <c r="L19" s="1">
        <v>0.504664</v>
      </c>
      <c r="M19" s="1">
        <v>0.504664</v>
      </c>
      <c r="N19" s="1">
        <v>0.504664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0.504664</v>
      </c>
      <c r="V19" s="1">
        <v>0.504664</v>
      </c>
      <c r="W19" s="1">
        <v>0.504664</v>
      </c>
      <c r="X19" s="1">
        <v>0.504664</v>
      </c>
    </row>
    <row r="20" spans="1:24" x14ac:dyDescent="0.25">
      <c r="A20" s="1" t="s">
        <v>36</v>
      </c>
      <c r="B20" s="1" t="s">
        <v>94</v>
      </c>
      <c r="C20" s="1" t="s">
        <v>95</v>
      </c>
      <c r="D20" s="1">
        <v>0.27870499999999998</v>
      </c>
      <c r="E20" s="1">
        <v>0.27870499999999998</v>
      </c>
      <c r="F20" s="1">
        <v>0.27870499999999998</v>
      </c>
      <c r="G20" s="1">
        <v>0.27870499999999998</v>
      </c>
      <c r="H20" s="1">
        <v>0.27870499999999998</v>
      </c>
      <c r="I20" s="1">
        <v>0.27870499999999998</v>
      </c>
      <c r="J20" s="1">
        <v>0.27870499999999998</v>
      </c>
      <c r="K20" s="1">
        <v>0.27870499999999998</v>
      </c>
      <c r="L20" s="1">
        <v>0.27870499999999998</v>
      </c>
      <c r="M20" s="1">
        <v>0.27870499999999998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0.27870499999999998</v>
      </c>
      <c r="V20" s="1">
        <v>0.27870499999999998</v>
      </c>
      <c r="W20" s="1">
        <v>0.27870499999999998</v>
      </c>
      <c r="X20" s="1">
        <v>0.27870499999999998</v>
      </c>
    </row>
    <row r="21" spans="1:24" x14ac:dyDescent="0.25">
      <c r="A21" s="1" t="s">
        <v>41</v>
      </c>
      <c r="B21" s="1" t="s">
        <v>96</v>
      </c>
      <c r="C21" s="1" t="s">
        <v>97</v>
      </c>
      <c r="D21" s="1">
        <v>7.0609999999999996E-3</v>
      </c>
      <c r="E21" s="1">
        <v>7.0609999999999996E-3</v>
      </c>
      <c r="F21" s="1">
        <v>7.0609999999999996E-3</v>
      </c>
      <c r="G21" s="1">
        <v>7.0609999999999996E-3</v>
      </c>
      <c r="H21" s="1">
        <v>7.0609999999999996E-3</v>
      </c>
      <c r="I21" s="1">
        <v>7.0609999999999996E-3</v>
      </c>
      <c r="J21" s="1">
        <v>7.0609999999999996E-3</v>
      </c>
      <c r="K21" s="1">
        <v>7.0609999999999996E-3</v>
      </c>
      <c r="L21" s="1">
        <v>7.0609999999999996E-3</v>
      </c>
      <c r="M21" s="1">
        <v>7.0609999999999996E-3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7.0609999999999996E-3</v>
      </c>
      <c r="V21" s="1">
        <v>7.0609999999999996E-3</v>
      </c>
      <c r="W21" s="1">
        <v>7.0609999999999996E-3</v>
      </c>
      <c r="X21" s="1">
        <v>7.0609999999999996E-3</v>
      </c>
    </row>
    <row r="22" spans="1:24" x14ac:dyDescent="0.25">
      <c r="A22" s="1" t="s">
        <v>29</v>
      </c>
      <c r="B22" s="1" t="s">
        <v>98</v>
      </c>
      <c r="C22" s="1" t="s">
        <v>99</v>
      </c>
      <c r="D22" s="1">
        <v>0.14748900000000001</v>
      </c>
      <c r="E22" s="1">
        <v>0.14748900000000001</v>
      </c>
      <c r="F22" s="1">
        <v>0.14748900000000001</v>
      </c>
      <c r="G22" s="1">
        <v>0.14748900000000001</v>
      </c>
      <c r="H22" s="1">
        <v>0.14748900000000001</v>
      </c>
      <c r="I22" s="1">
        <v>0.14748900000000001</v>
      </c>
      <c r="J22" s="1">
        <v>0.14748900000000001</v>
      </c>
      <c r="K22" s="1">
        <v>0.14748900000000001</v>
      </c>
      <c r="L22" s="1">
        <v>0.14748900000000001</v>
      </c>
      <c r="M22" s="1">
        <v>0.14748900000000001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0.14748900000000001</v>
      </c>
      <c r="V22" s="1">
        <v>0.14748900000000001</v>
      </c>
      <c r="W22" s="1">
        <v>0.14748900000000001</v>
      </c>
      <c r="X22" s="1">
        <v>0.14748900000000001</v>
      </c>
    </row>
    <row r="23" spans="1:24" x14ac:dyDescent="0.25">
      <c r="A23" s="1" t="s">
        <v>40</v>
      </c>
      <c r="B23" s="1" t="s">
        <v>100</v>
      </c>
      <c r="C23" s="1" t="s">
        <v>101</v>
      </c>
      <c r="D23" s="1">
        <v>7.0609999999999996E-3</v>
      </c>
      <c r="E23" s="1">
        <v>7.0609999999999996E-3</v>
      </c>
      <c r="F23" s="1">
        <v>7.0609999999999996E-3</v>
      </c>
      <c r="G23" s="1">
        <v>7.0609999999999996E-3</v>
      </c>
      <c r="H23" s="1">
        <v>7.0609999999999996E-3</v>
      </c>
      <c r="I23" s="1">
        <v>7.0609999999999996E-3</v>
      </c>
      <c r="J23" s="1">
        <v>7.0609999999999996E-3</v>
      </c>
      <c r="K23" s="1">
        <v>7.0609999999999996E-3</v>
      </c>
      <c r="L23" s="1">
        <v>7.0609999999999996E-3</v>
      </c>
      <c r="M23" s="1">
        <v>7.0609999999999996E-3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7.0609999999999996E-3</v>
      </c>
      <c r="V23" s="1">
        <v>7.0609999999999996E-3</v>
      </c>
      <c r="W23" s="1">
        <v>7.0609999999999996E-3</v>
      </c>
      <c r="X23" s="1">
        <v>7.0609999999999996E-3</v>
      </c>
    </row>
    <row r="24" spans="1:24" x14ac:dyDescent="0.25">
      <c r="A24" s="1" t="s">
        <v>45</v>
      </c>
      <c r="B24" s="1" t="s">
        <v>102</v>
      </c>
      <c r="C24" s="1" t="s">
        <v>103</v>
      </c>
      <c r="D24" s="1">
        <v>6.1212999999999997E-2</v>
      </c>
      <c r="E24" s="1">
        <v>6.1212999999999997E-2</v>
      </c>
      <c r="F24" s="1">
        <v>6.1212999999999997E-2</v>
      </c>
      <c r="G24" s="1">
        <v>6.1212999999999997E-2</v>
      </c>
      <c r="H24" s="1">
        <v>6.1212999999999997E-2</v>
      </c>
      <c r="I24" s="1">
        <v>6.1212999999999997E-2</v>
      </c>
      <c r="J24" s="1">
        <v>6.1212999999999997E-2</v>
      </c>
      <c r="K24" s="1">
        <v>6.1212999999999997E-2</v>
      </c>
      <c r="L24" s="1">
        <v>6.1212999999999997E-2</v>
      </c>
      <c r="M24" s="1">
        <v>6.1212999999999997E-2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6.1212999999999997E-2</v>
      </c>
      <c r="V24" s="1">
        <v>6.1212999999999997E-2</v>
      </c>
      <c r="W24" s="1">
        <v>6.1212999999999997E-2</v>
      </c>
      <c r="X24" s="1">
        <v>6.1212999999999997E-2</v>
      </c>
    </row>
    <row r="25" spans="1:24" x14ac:dyDescent="0.25">
      <c r="A25" s="1" t="s">
        <v>35</v>
      </c>
      <c r="B25" s="1" t="s">
        <v>104</v>
      </c>
      <c r="C25" s="1" t="s">
        <v>105</v>
      </c>
      <c r="D25" s="1">
        <v>0.197907</v>
      </c>
      <c r="E25" s="1">
        <v>0.197907</v>
      </c>
      <c r="F25" s="1">
        <v>0.197907</v>
      </c>
      <c r="G25" s="1">
        <v>0.197907</v>
      </c>
      <c r="H25" s="1">
        <v>0.197907</v>
      </c>
      <c r="I25" s="1">
        <v>0.197907</v>
      </c>
      <c r="J25" s="1">
        <v>0.197907</v>
      </c>
      <c r="K25" s="1">
        <v>0.197907</v>
      </c>
      <c r="L25" s="1">
        <v>0.197907</v>
      </c>
      <c r="M25" s="1">
        <v>0.197907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0.197907</v>
      </c>
      <c r="V25" s="1">
        <v>0.197907</v>
      </c>
      <c r="W25" s="1">
        <v>0.197907</v>
      </c>
      <c r="X25" s="1">
        <v>0.197907</v>
      </c>
    </row>
    <row r="26" spans="1:24" x14ac:dyDescent="0.25">
      <c r="A26" s="1" t="s">
        <v>34</v>
      </c>
      <c r="B26" s="1" t="s">
        <v>106</v>
      </c>
      <c r="C26" s="1" t="s">
        <v>107</v>
      </c>
      <c r="D26" s="1">
        <v>0.124727</v>
      </c>
      <c r="E26" s="1">
        <v>0.124727</v>
      </c>
      <c r="F26" s="1">
        <v>0.124727</v>
      </c>
      <c r="G26" s="1">
        <v>0.124727</v>
      </c>
      <c r="H26" s="1">
        <v>0.124727</v>
      </c>
      <c r="I26" s="1">
        <v>0.124727</v>
      </c>
      <c r="J26" s="1">
        <v>0.124727</v>
      </c>
      <c r="K26" s="1">
        <v>0.124727</v>
      </c>
      <c r="L26" s="1">
        <v>0.124727</v>
      </c>
      <c r="M26" s="1">
        <v>0.124727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0.124727</v>
      </c>
      <c r="V26" s="1">
        <v>0.124727</v>
      </c>
      <c r="W26" s="1">
        <v>0.124727</v>
      </c>
      <c r="X26" s="1">
        <v>0.124727</v>
      </c>
    </row>
    <row r="27" spans="1:24" x14ac:dyDescent="0.25">
      <c r="A27" s="1" t="s">
        <v>108</v>
      </c>
      <c r="B27" s="1" t="s">
        <v>109</v>
      </c>
      <c r="C27" s="1" t="s">
        <v>110</v>
      </c>
      <c r="D27" s="1">
        <v>-0.01</v>
      </c>
      <c r="E27" s="1">
        <v>0</v>
      </c>
      <c r="F27" s="1">
        <v>-0.01</v>
      </c>
      <c r="G27" s="1">
        <v>-0.01</v>
      </c>
      <c r="H27" s="1">
        <v>-0.01</v>
      </c>
      <c r="I27" s="1">
        <v>-0.01</v>
      </c>
      <c r="J27" s="1">
        <v>-0.01</v>
      </c>
      <c r="K27" s="1">
        <v>-0.01</v>
      </c>
      <c r="L27" s="1">
        <v>-0.01</v>
      </c>
      <c r="M27" s="1">
        <v>-0.01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-0.01</v>
      </c>
      <c r="V27" s="1">
        <v>-0.01</v>
      </c>
      <c r="W27" s="1">
        <v>-0.01</v>
      </c>
      <c r="X27" s="1">
        <v>-0.01</v>
      </c>
    </row>
    <row r="28" spans="1:24" x14ac:dyDescent="0.25">
      <c r="A28" s="1" t="s">
        <v>31</v>
      </c>
      <c r="B28" s="1" t="s">
        <v>111</v>
      </c>
      <c r="C28" s="1" t="s">
        <v>112</v>
      </c>
      <c r="D28" s="1">
        <v>7.8975000000000004E-2</v>
      </c>
      <c r="E28" s="1">
        <v>7.8975000000000004E-2</v>
      </c>
      <c r="F28" s="1">
        <v>7.8975000000000004E-2</v>
      </c>
      <c r="G28" s="1">
        <v>7.8975000000000004E-2</v>
      </c>
      <c r="H28" s="1">
        <v>7.8975000000000004E-2</v>
      </c>
      <c r="I28" s="1">
        <v>7.8975000000000004E-2</v>
      </c>
      <c r="J28" s="1">
        <v>7.8975000000000004E-2</v>
      </c>
      <c r="K28" s="1">
        <v>7.8975000000000004E-2</v>
      </c>
      <c r="L28" s="1">
        <v>7.8975000000000004E-2</v>
      </c>
      <c r="M28" s="1">
        <v>7.8975000000000004E-2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7.8975000000000004E-2</v>
      </c>
      <c r="V28" s="1">
        <v>7.8975000000000004E-2</v>
      </c>
      <c r="W28" s="1">
        <v>7.8975000000000004E-2</v>
      </c>
      <c r="X28" s="1">
        <v>7.8975000000000004E-2</v>
      </c>
    </row>
    <row r="29" spans="1:24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>
        <v>0.1</v>
      </c>
      <c r="F29" s="1">
        <v>0.1</v>
      </c>
      <c r="G29" s="1">
        <v>0.1</v>
      </c>
      <c r="H29" s="1">
        <v>0.1</v>
      </c>
      <c r="I29" s="1">
        <v>0.1</v>
      </c>
      <c r="J29" s="1">
        <v>0.1</v>
      </c>
      <c r="K29" s="1">
        <v>0.1</v>
      </c>
      <c r="L29" s="1">
        <v>0.1</v>
      </c>
      <c r="M29" s="1">
        <v>0.1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</row>
    <row r="30" spans="1:24" x14ac:dyDescent="0.25">
      <c r="A30" s="1" t="s">
        <v>54</v>
      </c>
      <c r="B30" s="1" t="s">
        <v>115</v>
      </c>
      <c r="C30" s="1" t="s">
        <v>116</v>
      </c>
      <c r="D30" s="1">
        <v>7.0609999999999996E-3</v>
      </c>
      <c r="E30" s="1">
        <v>7.0609999999999996E-3</v>
      </c>
      <c r="F30" s="1">
        <v>7.0609999999999996E-3</v>
      </c>
      <c r="G30" s="1">
        <v>7.0609999999999996E-3</v>
      </c>
      <c r="H30" s="1">
        <v>7.0609999999999996E-3</v>
      </c>
      <c r="I30" s="1">
        <v>7.0609999999999996E-3</v>
      </c>
      <c r="J30" s="1">
        <v>7.0609999999999996E-3</v>
      </c>
      <c r="K30" s="1">
        <v>7.0609999999999996E-3</v>
      </c>
      <c r="L30" s="1">
        <v>7.0609999999999996E-3</v>
      </c>
      <c r="M30" s="1">
        <v>7.0609999999999996E-3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7.0609999999999996E-3</v>
      </c>
      <c r="V30" s="1">
        <v>7.0609999999999996E-3</v>
      </c>
      <c r="W30" s="1">
        <v>7.0609999999999996E-3</v>
      </c>
      <c r="X30" s="1">
        <v>7.0609999999999996E-3</v>
      </c>
    </row>
    <row r="31" spans="1:24" x14ac:dyDescent="0.25">
      <c r="A31" s="1" t="s">
        <v>32</v>
      </c>
      <c r="B31" s="1" t="s">
        <v>117</v>
      </c>
      <c r="C31" s="1" t="s">
        <v>118</v>
      </c>
      <c r="D31" s="1">
        <v>0.47223300000000001</v>
      </c>
      <c r="E31" s="1">
        <v>0.47223300000000001</v>
      </c>
      <c r="F31" s="1">
        <v>0.47223300000000001</v>
      </c>
      <c r="G31" s="1">
        <v>0.47223300000000001</v>
      </c>
      <c r="H31" s="1">
        <v>0.47223300000000001</v>
      </c>
      <c r="I31" s="1">
        <v>0.47223300000000001</v>
      </c>
      <c r="J31" s="1">
        <v>0.47223300000000001</v>
      </c>
      <c r="K31" s="1">
        <v>0.47223300000000001</v>
      </c>
      <c r="L31" s="1">
        <v>0.47223300000000001</v>
      </c>
      <c r="M31" s="1">
        <v>0.47223300000000001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0.47223300000000001</v>
      </c>
      <c r="V31" s="1">
        <v>0.47223300000000001</v>
      </c>
      <c r="W31" s="1">
        <v>0.47223300000000001</v>
      </c>
      <c r="X31" s="1">
        <v>0.47223300000000001</v>
      </c>
    </row>
    <row r="32" spans="1:24" x14ac:dyDescent="0.25">
      <c r="A32" s="1" t="s">
        <v>17</v>
      </c>
      <c r="B32" s="1" t="s">
        <v>119</v>
      </c>
      <c r="C32" s="1" t="s">
        <v>120</v>
      </c>
      <c r="D32" s="1">
        <v>9.2050000000000007E-2</v>
      </c>
      <c r="E32" s="1">
        <v>9.2050000000000007E-2</v>
      </c>
      <c r="F32" s="1">
        <v>9.2050000000000007E-2</v>
      </c>
      <c r="G32" s="1">
        <v>9.2050000000000007E-2</v>
      </c>
      <c r="H32" s="1">
        <v>9.2050000000000007E-2</v>
      </c>
      <c r="I32" s="1">
        <v>9.2050000000000007E-2</v>
      </c>
      <c r="J32" s="1">
        <v>9.2050000000000007E-2</v>
      </c>
      <c r="K32" s="1">
        <v>9.2050000000000007E-2</v>
      </c>
      <c r="L32" s="1">
        <v>9.2050000000000007E-2</v>
      </c>
      <c r="M32" s="1">
        <v>9.2050000000000007E-2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9.2050000000000007E-2</v>
      </c>
      <c r="V32" s="1">
        <v>9.2050000000000007E-2</v>
      </c>
      <c r="W32" s="1">
        <v>9.2050000000000007E-2</v>
      </c>
      <c r="X32" s="1">
        <v>9.2050000000000007E-2</v>
      </c>
    </row>
    <row r="33" spans="1:24" x14ac:dyDescent="0.25">
      <c r="A33" s="1" t="s">
        <v>18</v>
      </c>
      <c r="B33" s="1" t="s">
        <v>121</v>
      </c>
      <c r="C33" s="1" t="s">
        <v>122</v>
      </c>
      <c r="D33" s="1">
        <v>0.18087800000000001</v>
      </c>
      <c r="E33" s="1">
        <v>0.18087800000000001</v>
      </c>
      <c r="F33" s="1">
        <v>0.18087800000000001</v>
      </c>
      <c r="G33" s="1">
        <v>0.18087800000000001</v>
      </c>
      <c r="H33" s="1">
        <v>0.18087800000000001</v>
      </c>
      <c r="I33" s="1">
        <v>0.18087800000000001</v>
      </c>
      <c r="J33" s="1">
        <v>0.18087800000000001</v>
      </c>
      <c r="K33" s="1">
        <v>0.18087800000000001</v>
      </c>
      <c r="L33" s="1">
        <v>0.18087800000000001</v>
      </c>
      <c r="M33" s="1">
        <v>0.18087800000000001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0.18087800000000001</v>
      </c>
      <c r="V33" s="1">
        <v>0.18087800000000001</v>
      </c>
      <c r="W33" s="1">
        <v>0.18087800000000001</v>
      </c>
      <c r="X33" s="1">
        <v>0.18087800000000001</v>
      </c>
    </row>
    <row r="34" spans="1:24" x14ac:dyDescent="0.25">
      <c r="A34" s="1" t="s">
        <v>39</v>
      </c>
      <c r="B34" s="1" t="s">
        <v>123</v>
      </c>
      <c r="C34" s="1" t="s">
        <v>124</v>
      </c>
      <c r="D34" s="1">
        <v>0.16661000000000001</v>
      </c>
      <c r="E34" s="1">
        <v>0.30285899999999999</v>
      </c>
      <c r="F34" s="1">
        <v>0.16661000000000001</v>
      </c>
      <c r="G34" s="1">
        <v>0.16661000000000001</v>
      </c>
      <c r="H34" s="1">
        <v>0.16661000000000001</v>
      </c>
      <c r="I34" s="1">
        <v>0.16661000000000001</v>
      </c>
      <c r="J34" s="1">
        <v>0.16661000000000001</v>
      </c>
      <c r="K34" s="1">
        <v>0.16661000000000001</v>
      </c>
      <c r="L34" s="1">
        <v>0.16661000000000001</v>
      </c>
      <c r="M34" s="1">
        <v>0.16661000000000001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0.16661000000000001</v>
      </c>
      <c r="V34" s="1">
        <v>0.16661000000000001</v>
      </c>
      <c r="W34" s="1">
        <v>0.16661000000000001</v>
      </c>
      <c r="X34" s="1">
        <v>0.16661000000000001</v>
      </c>
    </row>
    <row r="35" spans="1:24" x14ac:dyDescent="0.25">
      <c r="A35" s="1" t="s">
        <v>125</v>
      </c>
      <c r="B35" s="1" t="s">
        <v>126</v>
      </c>
      <c r="C35" s="1" t="s">
        <v>127</v>
      </c>
      <c r="D35" s="1">
        <v>-0.01</v>
      </c>
      <c r="E35" s="1">
        <v>-0.01</v>
      </c>
      <c r="F35" s="1">
        <v>-0.01</v>
      </c>
      <c r="G35" s="1">
        <v>-0.01</v>
      </c>
      <c r="H35" s="1">
        <v>-0.01</v>
      </c>
      <c r="I35" s="1">
        <v>-0.01</v>
      </c>
      <c r="J35" s="1">
        <v>-0.01</v>
      </c>
      <c r="K35" s="1">
        <v>-0.01</v>
      </c>
      <c r="L35" s="1">
        <v>-0.01</v>
      </c>
      <c r="M35" s="1">
        <v>-0.01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-0.01</v>
      </c>
      <c r="V35" s="1">
        <v>-0.01</v>
      </c>
      <c r="W35" s="1">
        <v>-0.01</v>
      </c>
      <c r="X35" s="1">
        <v>-0.01</v>
      </c>
    </row>
    <row r="36" spans="1:24" x14ac:dyDescent="0.25">
      <c r="A36" s="1" t="s">
        <v>19</v>
      </c>
      <c r="B36" s="1" t="s">
        <v>128</v>
      </c>
      <c r="C36" s="1" t="s">
        <v>129</v>
      </c>
      <c r="D36" s="1">
        <v>7.0609999999999996E-3</v>
      </c>
      <c r="E36" s="1">
        <v>7.0609999999999996E-3</v>
      </c>
      <c r="F36" s="1">
        <v>7.0609999999999996E-3</v>
      </c>
      <c r="G36" s="1">
        <v>7.0609999999999996E-3</v>
      </c>
      <c r="H36" s="1">
        <v>7.0609999999999996E-3</v>
      </c>
      <c r="I36" s="1">
        <v>7.0609999999999996E-3</v>
      </c>
      <c r="J36" s="1">
        <v>7.0609999999999996E-3</v>
      </c>
      <c r="K36" s="1">
        <v>7.0609999999999996E-3</v>
      </c>
      <c r="L36" s="1">
        <v>7.0609999999999996E-3</v>
      </c>
      <c r="M36" s="1">
        <v>7.0609999999999996E-3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7.0609999999999996E-3</v>
      </c>
      <c r="V36" s="1">
        <v>7.0609999999999996E-3</v>
      </c>
      <c r="W36" s="1">
        <v>7.0609999999999996E-3</v>
      </c>
      <c r="X36" s="1">
        <v>7.0609999999999996E-3</v>
      </c>
    </row>
    <row r="37" spans="1:24" x14ac:dyDescent="0.25">
      <c r="A37" s="1" t="s">
        <v>20</v>
      </c>
      <c r="B37" s="1" t="s">
        <v>130</v>
      </c>
      <c r="C37" s="1" t="s">
        <v>131</v>
      </c>
      <c r="D37" s="1">
        <v>0.34564699999999998</v>
      </c>
      <c r="E37" s="1">
        <v>0.34564699999999998</v>
      </c>
      <c r="F37" s="1">
        <v>0.34564699999999998</v>
      </c>
      <c r="G37" s="1">
        <v>0.34564699999999998</v>
      </c>
      <c r="H37" s="1">
        <v>0.34564699999999998</v>
      </c>
      <c r="I37" s="1">
        <v>0.34564699999999998</v>
      </c>
      <c r="J37" s="1">
        <v>0.34564699999999998</v>
      </c>
      <c r="K37" s="1">
        <v>0.34564699999999998</v>
      </c>
      <c r="L37" s="1">
        <v>0.34564699999999998</v>
      </c>
      <c r="M37" s="1">
        <v>0.34564699999999998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0.34564699999999998</v>
      </c>
      <c r="V37" s="1">
        <v>0.34564699999999998</v>
      </c>
      <c r="W37" s="1">
        <v>0.34564699999999998</v>
      </c>
      <c r="X37" s="1">
        <v>0.34564699999999998</v>
      </c>
    </row>
    <row r="38" spans="1:24" x14ac:dyDescent="0.25">
      <c r="A38" s="1" t="s">
        <v>21</v>
      </c>
      <c r="B38" s="1" t="s">
        <v>132</v>
      </c>
      <c r="C38" s="1" t="s">
        <v>133</v>
      </c>
      <c r="D38" s="1">
        <v>0.209873</v>
      </c>
      <c r="E38" s="1">
        <v>0.209873</v>
      </c>
      <c r="F38" s="1">
        <v>0.209873</v>
      </c>
      <c r="G38" s="1">
        <v>0.209873</v>
      </c>
      <c r="H38" s="1">
        <v>0.209873</v>
      </c>
      <c r="I38" s="1">
        <v>0.209873</v>
      </c>
      <c r="J38" s="1">
        <v>0.209873</v>
      </c>
      <c r="K38" s="1">
        <v>0.209873</v>
      </c>
      <c r="L38" s="1">
        <v>0.209873</v>
      </c>
      <c r="M38" s="1">
        <v>0.209873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0.209873</v>
      </c>
      <c r="V38" s="1">
        <v>0.209873</v>
      </c>
      <c r="W38" s="1">
        <v>0.209873</v>
      </c>
      <c r="X38" s="1">
        <v>0.209873</v>
      </c>
    </row>
    <row r="39" spans="1:24" x14ac:dyDescent="0.25">
      <c r="A39" s="1" t="s">
        <v>55</v>
      </c>
      <c r="B39" s="1" t="s">
        <v>134</v>
      </c>
      <c r="C39" s="1" t="s">
        <v>135</v>
      </c>
      <c r="D39" s="1">
        <v>9.5038999999999998E-2</v>
      </c>
      <c r="E39" s="1">
        <v>9.5038999999999998E-2</v>
      </c>
      <c r="F39" s="1">
        <v>9.5038999999999998E-2</v>
      </c>
      <c r="G39" s="1">
        <v>9.5038999999999998E-2</v>
      </c>
      <c r="H39" s="1">
        <v>9.5038999999999998E-2</v>
      </c>
      <c r="I39" s="1">
        <v>9.5038999999999998E-2</v>
      </c>
      <c r="J39" s="1">
        <v>9.5038999999999998E-2</v>
      </c>
      <c r="K39" s="1">
        <v>9.5038999999999998E-2</v>
      </c>
      <c r="L39" s="1">
        <v>9.5038999999999998E-2</v>
      </c>
      <c r="M39" s="1">
        <v>9.5038999999999998E-2</v>
      </c>
      <c r="N39" s="1">
        <v>9.5038999999999998E-2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9.5038999999999998E-2</v>
      </c>
      <c r="V39" s="1">
        <v>9.5038999999999998E-2</v>
      </c>
      <c r="W39" s="1">
        <v>9.5038999999999998E-2</v>
      </c>
      <c r="X39" s="1">
        <v>9.5038999999999998E-2</v>
      </c>
    </row>
    <row r="40" spans="1:24" x14ac:dyDescent="0.25">
      <c r="A40" s="1" t="s">
        <v>56</v>
      </c>
      <c r="B40" s="1" t="s">
        <v>136</v>
      </c>
      <c r="C40" s="1" t="s">
        <v>137</v>
      </c>
      <c r="D40" s="1">
        <v>1.3820000000000001E-2</v>
      </c>
      <c r="E40" s="1">
        <v>1.3820000000000001E-2</v>
      </c>
      <c r="F40" s="1">
        <v>1.3820000000000001E-2</v>
      </c>
      <c r="G40" s="1">
        <v>1.3820000000000001E-2</v>
      </c>
      <c r="H40" s="1">
        <v>1.3820000000000001E-2</v>
      </c>
      <c r="I40" s="1">
        <v>1.3820000000000001E-2</v>
      </c>
      <c r="J40" s="1">
        <v>1.3820000000000001E-2</v>
      </c>
      <c r="K40" s="1">
        <v>1.3820000000000001E-2</v>
      </c>
      <c r="L40" s="1">
        <v>1.3820000000000001E-2</v>
      </c>
      <c r="M40" s="1">
        <v>1.3820000000000001E-2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1.3820000000000001E-2</v>
      </c>
      <c r="V40" s="1">
        <v>1.3820000000000001E-2</v>
      </c>
      <c r="W40" s="1">
        <v>1.3820000000000001E-2</v>
      </c>
      <c r="X40" s="1">
        <v>1.3820000000000001E-2</v>
      </c>
    </row>
    <row r="41" spans="1:24" x14ac:dyDescent="0.25">
      <c r="A41" s="1" t="s">
        <v>43</v>
      </c>
      <c r="B41" s="1" t="s">
        <v>138</v>
      </c>
      <c r="C41" s="1" t="s">
        <v>139</v>
      </c>
      <c r="D41" s="1">
        <v>7.0609999999999996E-3</v>
      </c>
      <c r="E41" s="1">
        <v>7.0609999999999996E-3</v>
      </c>
      <c r="F41" s="1">
        <v>7.0609999999999996E-3</v>
      </c>
      <c r="G41" s="1">
        <v>7.0609999999999996E-3</v>
      </c>
      <c r="H41" s="1">
        <v>7.0609999999999996E-3</v>
      </c>
      <c r="I41" s="1">
        <v>7.0609999999999996E-3</v>
      </c>
      <c r="J41" s="1">
        <v>7.0609999999999996E-3</v>
      </c>
      <c r="K41" s="1">
        <v>7.0609999999999996E-3</v>
      </c>
      <c r="L41" s="1">
        <v>7.0609999999999996E-3</v>
      </c>
      <c r="M41" s="1">
        <v>7.0609999999999996E-3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7.0609999999999996E-3</v>
      </c>
      <c r="V41" s="1">
        <v>7.0609999999999996E-3</v>
      </c>
      <c r="W41" s="1">
        <v>7.0609999999999996E-3</v>
      </c>
      <c r="X41" s="1">
        <v>7.0609999999999996E-3</v>
      </c>
    </row>
    <row r="42" spans="1:24" x14ac:dyDescent="0.25">
      <c r="A42" s="1" t="s">
        <v>52</v>
      </c>
      <c r="B42" s="1" t="s">
        <v>140</v>
      </c>
      <c r="C42" s="1" t="s">
        <v>141</v>
      </c>
      <c r="D42" s="1">
        <v>0.01</v>
      </c>
      <c r="E42" s="1">
        <v>0.01</v>
      </c>
      <c r="F42" s="1">
        <v>0.01</v>
      </c>
      <c r="G42" s="1">
        <v>0.01</v>
      </c>
      <c r="H42" s="1">
        <v>0.01</v>
      </c>
      <c r="I42" s="1">
        <v>0.01</v>
      </c>
      <c r="J42" s="1">
        <v>0.01</v>
      </c>
      <c r="K42" s="1">
        <v>0.01</v>
      </c>
      <c r="L42" s="1">
        <v>0.01</v>
      </c>
      <c r="M42" s="1">
        <v>0.01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</row>
    <row r="43" spans="1:24" x14ac:dyDescent="0.25">
      <c r="A43" s="1" t="s">
        <v>51</v>
      </c>
      <c r="B43" s="1" t="s">
        <v>142</v>
      </c>
      <c r="C43" s="1" t="s">
        <v>143</v>
      </c>
      <c r="D43" s="1">
        <v>0.01</v>
      </c>
      <c r="E43" s="1">
        <v>0.01</v>
      </c>
      <c r="F43" s="1">
        <v>0.01</v>
      </c>
      <c r="G43" s="1">
        <v>0.01</v>
      </c>
      <c r="H43" s="1">
        <v>0.01</v>
      </c>
      <c r="I43" s="1">
        <v>0.01</v>
      </c>
      <c r="J43" s="1">
        <v>0.01</v>
      </c>
      <c r="K43" s="1">
        <v>0.01</v>
      </c>
      <c r="L43" s="1">
        <v>0.01</v>
      </c>
      <c r="M43" s="1">
        <v>0.01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0.01</v>
      </c>
      <c r="V43" s="1">
        <v>0.01</v>
      </c>
      <c r="W43" s="1">
        <v>0.01</v>
      </c>
      <c r="X43" s="1">
        <v>0.01</v>
      </c>
    </row>
    <row r="44" spans="1:24" x14ac:dyDescent="0.25">
      <c r="A44" s="1" t="s">
        <v>144</v>
      </c>
      <c r="B44" s="1" t="s">
        <v>145</v>
      </c>
      <c r="C44" s="1" t="s">
        <v>146</v>
      </c>
      <c r="D44" s="1">
        <v>-5.0000000000000001E-3</v>
      </c>
      <c r="E44" s="1">
        <v>-5.0000000000000001E-3</v>
      </c>
      <c r="F44" s="1">
        <v>-5.0000000000000001E-3</v>
      </c>
      <c r="G44" s="1">
        <v>-5.0000000000000001E-3</v>
      </c>
      <c r="H44" s="1">
        <v>-5.0000000000000001E-3</v>
      </c>
      <c r="I44" s="1">
        <v>-5.0000000000000001E-3</v>
      </c>
      <c r="J44" s="1">
        <v>-5.0000000000000001E-3</v>
      </c>
      <c r="K44" s="1">
        <v>-5.0000000000000001E-3</v>
      </c>
      <c r="L44" s="1">
        <v>-5.0000000000000001E-3</v>
      </c>
      <c r="M44" s="1">
        <v>-5.0000000000000001E-3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-5.0000000000000001E-3</v>
      </c>
      <c r="V44" s="1">
        <v>-5.0000000000000001E-3</v>
      </c>
      <c r="W44" s="1">
        <v>-5.0000000000000001E-3</v>
      </c>
      <c r="X44" s="1">
        <v>-5.0000000000000001E-3</v>
      </c>
    </row>
    <row r="45" spans="1:24" x14ac:dyDescent="0.25">
      <c r="A45" s="1" t="s">
        <v>147</v>
      </c>
      <c r="B45" s="1" t="s">
        <v>148</v>
      </c>
      <c r="C45" s="1" t="s">
        <v>149</v>
      </c>
      <c r="D45" s="1">
        <v>-0.01</v>
      </c>
      <c r="E45" s="1">
        <v>-0.01</v>
      </c>
      <c r="F45" s="1">
        <v>-0.01</v>
      </c>
      <c r="G45" s="1">
        <v>-0.01</v>
      </c>
      <c r="H45" s="1">
        <v>-0.01</v>
      </c>
      <c r="I45" s="1">
        <v>-0.01</v>
      </c>
      <c r="J45" s="1">
        <v>-0.01</v>
      </c>
      <c r="K45" s="1">
        <v>-0.01</v>
      </c>
      <c r="L45" s="1">
        <v>-0.01</v>
      </c>
      <c r="M45" s="1">
        <v>-0.01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-0.01</v>
      </c>
      <c r="V45" s="1">
        <v>-0.01</v>
      </c>
      <c r="W45" s="1">
        <v>-0.01</v>
      </c>
      <c r="X45" s="1">
        <v>-0.01</v>
      </c>
    </row>
    <row r="46" spans="1:24" x14ac:dyDescent="0.25">
      <c r="A46" s="1" t="s">
        <v>47</v>
      </c>
      <c r="B46" s="1" t="s">
        <v>150</v>
      </c>
      <c r="C46" s="1" t="s">
        <v>151</v>
      </c>
      <c r="D46" s="1">
        <v>7.0609999999999996E-3</v>
      </c>
      <c r="E46" s="1">
        <v>7.0609999999999996E-3</v>
      </c>
      <c r="F46" s="1">
        <v>7.0609999999999996E-3</v>
      </c>
      <c r="G46" s="1">
        <v>7.0609999999999996E-3</v>
      </c>
      <c r="H46" s="1">
        <v>7.0609999999999996E-3</v>
      </c>
      <c r="I46" s="1">
        <v>7.0609999999999996E-3</v>
      </c>
      <c r="J46" s="1">
        <v>7.0609999999999996E-3</v>
      </c>
      <c r="K46" s="1">
        <v>7.0609999999999996E-3</v>
      </c>
      <c r="L46" s="1">
        <v>7.0609999999999996E-3</v>
      </c>
      <c r="M46" s="1">
        <v>7.0609999999999996E-3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7.0609999999999996E-3</v>
      </c>
      <c r="V46" s="1">
        <v>7.0609999999999996E-3</v>
      </c>
      <c r="W46" s="1">
        <v>7.0609999999999996E-3</v>
      </c>
      <c r="X46" s="1">
        <v>7.0609999999999996E-3</v>
      </c>
    </row>
    <row r="47" spans="1:24" x14ac:dyDescent="0.25">
      <c r="A47" s="1" t="s">
        <v>22</v>
      </c>
      <c r="B47" s="1" t="s">
        <v>152</v>
      </c>
      <c r="C47" s="1" t="s">
        <v>153</v>
      </c>
      <c r="D47" s="1">
        <v>5.0000000000000001E-3</v>
      </c>
      <c r="E47" s="1">
        <v>5.0000000000000001E-3</v>
      </c>
      <c r="F47" s="1">
        <v>5.0000000000000001E-3</v>
      </c>
      <c r="G47" s="1">
        <v>5.0000000000000001E-3</v>
      </c>
      <c r="H47" s="1">
        <v>5.0000000000000001E-3</v>
      </c>
      <c r="I47" s="1">
        <v>5.0000000000000001E-3</v>
      </c>
      <c r="J47" s="1">
        <v>5.0000000000000001E-3</v>
      </c>
      <c r="K47" s="1">
        <v>5.0000000000000001E-3</v>
      </c>
      <c r="L47" s="1">
        <v>5.0000000000000001E-3</v>
      </c>
      <c r="M47" s="1">
        <v>5.0000000000000001E-3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5.0000000000000001E-3</v>
      </c>
      <c r="V47" s="1">
        <v>5.0000000000000001E-3</v>
      </c>
      <c r="W47" s="1">
        <v>5.0000000000000001E-3</v>
      </c>
      <c r="X47" s="1">
        <v>5.0000000000000001E-3</v>
      </c>
    </row>
    <row r="48" spans="1:24" x14ac:dyDescent="0.25">
      <c r="A48" s="1" t="s">
        <v>154</v>
      </c>
      <c r="B48" s="1" t="s">
        <v>155</v>
      </c>
      <c r="C48" s="1" t="s">
        <v>156</v>
      </c>
      <c r="D48" s="1">
        <v>-0.1</v>
      </c>
      <c r="E48" s="1">
        <v>-0.1</v>
      </c>
      <c r="F48" s="1">
        <v>-0.1</v>
      </c>
      <c r="G48" s="1">
        <v>-0.1</v>
      </c>
      <c r="H48" s="1">
        <v>-0.1</v>
      </c>
      <c r="I48" s="1">
        <v>-0.1</v>
      </c>
      <c r="J48" s="1">
        <v>-0.1</v>
      </c>
      <c r="K48" s="1">
        <v>-0.1</v>
      </c>
      <c r="L48" s="1">
        <v>-0.1</v>
      </c>
      <c r="M48" s="1">
        <v>-0.1</v>
      </c>
      <c r="N48" s="1">
        <v>-0.1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-0.1</v>
      </c>
      <c r="V48" s="1">
        <v>-0.1</v>
      </c>
      <c r="W48" s="1">
        <v>-0.1</v>
      </c>
      <c r="X48" s="1">
        <v>-0.1</v>
      </c>
    </row>
    <row r="49" spans="1:24" x14ac:dyDescent="0.25">
      <c r="A49" s="1" t="s">
        <v>26</v>
      </c>
      <c r="B49" s="1" t="s">
        <v>157</v>
      </c>
      <c r="C49" s="1" t="s">
        <v>158</v>
      </c>
      <c r="D49" s="1">
        <v>9.5044000000000003E-2</v>
      </c>
      <c r="E49" s="1">
        <v>9.5044000000000003E-2</v>
      </c>
      <c r="F49" s="1">
        <v>9.5044000000000003E-2</v>
      </c>
      <c r="G49" s="1">
        <v>9.5044000000000003E-2</v>
      </c>
      <c r="H49" s="1">
        <v>9.5044000000000003E-2</v>
      </c>
      <c r="I49" s="1">
        <v>9.5044000000000003E-2</v>
      </c>
      <c r="J49" s="1">
        <v>9.5044000000000003E-2</v>
      </c>
      <c r="K49" s="1">
        <v>9.5044000000000003E-2</v>
      </c>
      <c r="L49" s="1">
        <v>9.5044000000000003E-2</v>
      </c>
      <c r="M49" s="1">
        <v>9.5044000000000003E-2</v>
      </c>
      <c r="N49" s="1">
        <v>9.5044000000000003E-2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9.5044000000000003E-2</v>
      </c>
      <c r="V49" s="1">
        <v>9.5044000000000003E-2</v>
      </c>
      <c r="W49" s="1">
        <v>9.5044000000000003E-2</v>
      </c>
      <c r="X49" s="1">
        <v>9.5044000000000003E-2</v>
      </c>
    </row>
    <row r="50" spans="1:24" x14ac:dyDescent="0.25">
      <c r="A50" s="1" t="s">
        <v>33</v>
      </c>
      <c r="B50" s="1" t="s">
        <v>159</v>
      </c>
      <c r="C50" s="1" t="s">
        <v>160</v>
      </c>
      <c r="D50" s="1">
        <v>0.38570599999999999</v>
      </c>
      <c r="E50" s="1">
        <v>0.38570599999999999</v>
      </c>
      <c r="F50" s="1">
        <v>0.38570599999999999</v>
      </c>
      <c r="G50" s="1">
        <v>0.38570599999999999</v>
      </c>
      <c r="H50" s="1">
        <v>0.38570599999999999</v>
      </c>
      <c r="I50" s="1">
        <v>0.38570599999999999</v>
      </c>
      <c r="J50" s="1">
        <v>0.38570599999999999</v>
      </c>
      <c r="K50" s="1">
        <v>0.38570599999999999</v>
      </c>
      <c r="L50" s="1">
        <v>0.38570599999999999</v>
      </c>
      <c r="M50" s="1">
        <v>0.38570599999999999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0.38570599999999999</v>
      </c>
      <c r="V50" s="1">
        <v>0.38570599999999999</v>
      </c>
      <c r="W50" s="1">
        <v>0.38570599999999999</v>
      </c>
      <c r="X50" s="1">
        <v>0.38570599999999999</v>
      </c>
    </row>
    <row r="51" spans="1:24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>
        <v>0.01</v>
      </c>
      <c r="F51" s="1">
        <v>0.01</v>
      </c>
      <c r="G51" s="1">
        <v>0.01</v>
      </c>
      <c r="H51" s="1">
        <v>0.01</v>
      </c>
      <c r="I51" s="1">
        <v>0.01</v>
      </c>
      <c r="J51" s="1">
        <v>0.01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</row>
    <row r="52" spans="1:24" x14ac:dyDescent="0.25">
      <c r="A52" s="1" t="s">
        <v>53</v>
      </c>
      <c r="B52" s="1" t="s">
        <v>163</v>
      </c>
      <c r="C52" s="1" t="s">
        <v>164</v>
      </c>
      <c r="D52" s="1">
        <v>0.01</v>
      </c>
      <c r="E52" s="1">
        <v>0.01</v>
      </c>
      <c r="F52" s="1">
        <v>0.01</v>
      </c>
      <c r="G52" s="1">
        <v>0.01</v>
      </c>
      <c r="H52" s="1">
        <v>0.01</v>
      </c>
      <c r="I52" s="1">
        <v>0.01</v>
      </c>
      <c r="J52" s="1">
        <v>0.01</v>
      </c>
      <c r="K52" s="1">
        <v>0.01</v>
      </c>
      <c r="L52" s="1">
        <v>0.01</v>
      </c>
      <c r="M52" s="1">
        <v>0.01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0.01</v>
      </c>
      <c r="V52" s="1">
        <v>0.01</v>
      </c>
      <c r="W52" s="1">
        <v>0.01</v>
      </c>
      <c r="X52" s="1">
        <v>0.01</v>
      </c>
    </row>
    <row r="53" spans="1:24" x14ac:dyDescent="0.25">
      <c r="A53" s="1" t="s">
        <v>46</v>
      </c>
      <c r="B53" s="1" t="s">
        <v>165</v>
      </c>
      <c r="C53" s="1" t="s">
        <v>166</v>
      </c>
      <c r="D53" s="1">
        <v>0.1</v>
      </c>
      <c r="E53" s="1">
        <v>0.1</v>
      </c>
      <c r="F53" s="1">
        <v>0.1</v>
      </c>
      <c r="G53" s="1">
        <v>0.1</v>
      </c>
      <c r="H53" s="1">
        <v>0.1</v>
      </c>
      <c r="I53" s="1">
        <v>0.1</v>
      </c>
      <c r="J53" s="1">
        <v>0.1</v>
      </c>
      <c r="K53" s="1">
        <v>0.1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</row>
    <row r="54" spans="1:24" x14ac:dyDescent="0.25">
      <c r="A54" s="1" t="s">
        <v>167</v>
      </c>
      <c r="B54" s="1" t="s">
        <v>168</v>
      </c>
      <c r="C54" s="1" t="s">
        <v>169</v>
      </c>
      <c r="D54" s="1">
        <v>-5.0000000000000001E-3</v>
      </c>
      <c r="E54" s="1">
        <v>-5.0000000000000001E-3</v>
      </c>
      <c r="F54" s="1">
        <v>-5.0000000000000001E-3</v>
      </c>
      <c r="G54" s="1">
        <v>-5.0000000000000001E-3</v>
      </c>
      <c r="H54" s="1">
        <v>-5.0000000000000001E-3</v>
      </c>
      <c r="I54" s="1">
        <v>-5.0000000000000001E-3</v>
      </c>
      <c r="J54" s="1">
        <v>-5.0000000000000001E-3</v>
      </c>
      <c r="K54" s="1">
        <v>-5.0000000000000001E-3</v>
      </c>
      <c r="L54" s="1">
        <v>-5.0000000000000001E-3</v>
      </c>
      <c r="M54" s="1">
        <v>-5.0000000000000001E-3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-5.0000000000000001E-3</v>
      </c>
      <c r="V54" s="1">
        <v>-5.0000000000000001E-3</v>
      </c>
      <c r="W54" s="1">
        <v>-5.0000000000000001E-3</v>
      </c>
      <c r="X54" s="1">
        <v>-5.0000000000000001E-3</v>
      </c>
    </row>
    <row r="55" spans="1:24" x14ac:dyDescent="0.25">
      <c r="A55" s="1" t="s">
        <v>42</v>
      </c>
      <c r="B55" s="1" t="s">
        <v>170</v>
      </c>
      <c r="C55" s="1" t="s">
        <v>171</v>
      </c>
      <c r="D55" s="1">
        <v>1.2061000000000001E-2</v>
      </c>
      <c r="E55" s="1">
        <v>1.2061000000000001E-2</v>
      </c>
      <c r="F55" s="1">
        <v>1.2061000000000001E-2</v>
      </c>
      <c r="G55" s="1">
        <v>1.2061000000000001E-2</v>
      </c>
      <c r="H55" s="1">
        <v>1.2061000000000001E-2</v>
      </c>
      <c r="I55" s="1">
        <v>1.2061000000000001E-2</v>
      </c>
      <c r="J55" s="1">
        <v>1.2061000000000001E-2</v>
      </c>
      <c r="K55" s="1">
        <v>1.2061000000000001E-2</v>
      </c>
      <c r="L55" s="1">
        <v>1.2061000000000001E-2</v>
      </c>
      <c r="M55" s="1">
        <v>1.2061000000000001E-2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1.2061000000000001E-2</v>
      </c>
      <c r="V55" s="1">
        <v>1.2061000000000001E-2</v>
      </c>
      <c r="W55" s="1">
        <v>1.2061000000000001E-2</v>
      </c>
      <c r="X55" s="1">
        <v>1.2061000000000001E-2</v>
      </c>
    </row>
    <row r="56" spans="1:24" x14ac:dyDescent="0.25">
      <c r="A56" s="1" t="s">
        <v>23</v>
      </c>
      <c r="B56" s="1" t="s">
        <v>172</v>
      </c>
      <c r="C56" s="1" t="s">
        <v>173</v>
      </c>
      <c r="D56" s="1">
        <v>7.0609999999999996E-3</v>
      </c>
      <c r="E56" s="1">
        <v>7.0609999999999996E-3</v>
      </c>
      <c r="F56" s="1">
        <v>7.0609999999999996E-3</v>
      </c>
      <c r="G56" s="1">
        <v>7.0609999999999996E-3</v>
      </c>
      <c r="H56" s="1">
        <v>7.0609999999999996E-3</v>
      </c>
      <c r="I56" s="1">
        <v>7.0609999999999996E-3</v>
      </c>
      <c r="J56" s="1">
        <v>7.0609999999999996E-3</v>
      </c>
      <c r="K56" s="1">
        <v>7.0609999999999996E-3</v>
      </c>
      <c r="L56" s="1">
        <v>7.0609999999999996E-3</v>
      </c>
      <c r="M56" s="1">
        <v>7.0609999999999996E-3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7.0609999999999996E-3</v>
      </c>
      <c r="V56" s="1">
        <v>7.0609999999999996E-3</v>
      </c>
      <c r="W56" s="1">
        <v>7.0609999999999996E-3</v>
      </c>
      <c r="X56" s="1">
        <v>7.0609999999999996E-3</v>
      </c>
    </row>
    <row r="57" spans="1:24" x14ac:dyDescent="0.25">
      <c r="A57" s="1" t="s">
        <v>174</v>
      </c>
      <c r="B57" s="1" t="s">
        <v>175</v>
      </c>
      <c r="C57" s="1" t="s">
        <v>176</v>
      </c>
      <c r="D57" s="1">
        <v>-0.96796099999999996</v>
      </c>
      <c r="E57" s="1">
        <v>-0.96796099999999996</v>
      </c>
      <c r="F57" s="1">
        <v>-0.96796099999999996</v>
      </c>
      <c r="G57" s="1">
        <v>-0.96796099999999996</v>
      </c>
      <c r="H57" s="1">
        <v>-0.96796099999999996</v>
      </c>
      <c r="I57" s="1">
        <v>-0.96796099999999996</v>
      </c>
      <c r="J57" s="1">
        <v>-0.96796099999999996</v>
      </c>
      <c r="K57" s="1">
        <v>-0.96796099999999996</v>
      </c>
      <c r="L57" s="1">
        <v>-0.96796099999999996</v>
      </c>
      <c r="M57" s="1">
        <v>-0.96796099999999996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-0.96796099999999996</v>
      </c>
      <c r="V57" s="1">
        <v>-0.96796099999999996</v>
      </c>
      <c r="W57" s="1">
        <v>-0.96796099999999996</v>
      </c>
      <c r="X57" s="1">
        <v>-0.96796099999999996</v>
      </c>
    </row>
  </sheetData>
  <conditionalFormatting sqref="D2:X57">
    <cfRule type="expression" dxfId="22" priority="1">
      <formula>$D2=D2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EDAA-FEAD-477A-8C0D-B662DE75392F}">
  <dimension ref="A1:X57"/>
  <sheetViews>
    <sheetView zoomScale="85" zoomScaleNormal="85" workbookViewId="0">
      <selection activeCell="A20" sqref="A20"/>
    </sheetView>
  </sheetViews>
  <sheetFormatPr defaultRowHeight="15" x14ac:dyDescent="0.25"/>
  <cols>
    <col min="1" max="1" width="15.5703125" style="1" bestFit="1" customWidth="1"/>
    <col min="2" max="2" width="15.42578125" style="1" bestFit="1" customWidth="1"/>
    <col min="3" max="3" width="24.140625" style="1" bestFit="1" customWidth="1"/>
    <col min="4" max="4" width="12.28515625" style="1" bestFit="1" customWidth="1"/>
    <col min="5" max="13" width="13" style="1" bestFit="1" customWidth="1"/>
    <col min="14" max="24" width="14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</row>
    <row r="2" spans="1:24" x14ac:dyDescent="0.25">
      <c r="A2" s="1" t="s">
        <v>4</v>
      </c>
      <c r="B2" s="1" t="s">
        <v>57</v>
      </c>
      <c r="C2" s="1" t="s">
        <v>58</v>
      </c>
      <c r="D2" s="1">
        <v>-9.0390859999999993</v>
      </c>
      <c r="E2" s="1">
        <v>-8.8603810000000003</v>
      </c>
      <c r="F2" s="1">
        <v>-8.9603809999999999</v>
      </c>
      <c r="G2" s="1">
        <v>-9.0390859999999993</v>
      </c>
      <c r="H2" s="1">
        <v>-9.0390859999999993</v>
      </c>
      <c r="I2" s="1">
        <v>-9.0390859999999993</v>
      </c>
      <c r="J2" s="1">
        <v>-9.0390859999999993</v>
      </c>
      <c r="K2" s="1">
        <v>-9.0390859999999993</v>
      </c>
      <c r="L2" s="1">
        <v>-9.0390859999999993</v>
      </c>
      <c r="M2" s="1">
        <v>-9.0390859999999993</v>
      </c>
      <c r="N2" s="1">
        <v>-9.0390859999999993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-9.0390859999999993</v>
      </c>
      <c r="V2" s="1">
        <v>-9.0390859999999993</v>
      </c>
      <c r="W2" s="1">
        <v>-9.0390859999999993</v>
      </c>
      <c r="X2" s="1">
        <v>-9.0390859999999993</v>
      </c>
    </row>
    <row r="3" spans="1:24" x14ac:dyDescent="0.25">
      <c r="A3" s="1" t="s">
        <v>6</v>
      </c>
      <c r="B3" s="1" t="s">
        <v>59</v>
      </c>
      <c r="C3" s="1" t="s">
        <v>60</v>
      </c>
      <c r="D3" s="1">
        <v>1.2986420000000001</v>
      </c>
      <c r="E3" s="1">
        <v>1.2986420000000001</v>
      </c>
      <c r="F3" s="1">
        <v>1.2986420000000001</v>
      </c>
      <c r="G3" s="1">
        <v>1.2986420000000001</v>
      </c>
      <c r="H3" s="1">
        <v>1.2986420000000001</v>
      </c>
      <c r="I3" s="1">
        <v>1.2986420000000001</v>
      </c>
      <c r="J3" s="1">
        <v>1.2986420000000001</v>
      </c>
      <c r="K3" s="1">
        <v>1.2986420000000001</v>
      </c>
      <c r="L3" s="1">
        <v>1.2986420000000001</v>
      </c>
      <c r="M3" s="1">
        <v>1.2986420000000001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1.2986420000000001</v>
      </c>
      <c r="V3" s="1">
        <v>1.2986420000000001</v>
      </c>
      <c r="W3" s="1">
        <v>1.2986420000000001</v>
      </c>
      <c r="X3" s="1">
        <v>1.2986420000000001</v>
      </c>
    </row>
    <row r="4" spans="1:24" x14ac:dyDescent="0.25">
      <c r="A4" s="1" t="s">
        <v>50</v>
      </c>
      <c r="B4" s="1" t="s">
        <v>61</v>
      </c>
      <c r="C4" s="1" t="s">
        <v>62</v>
      </c>
      <c r="D4" s="1">
        <v>-1.7625329999999999</v>
      </c>
      <c r="E4" s="1">
        <v>-1.7625329999999999</v>
      </c>
      <c r="F4" s="1">
        <v>-1.7625329999999999</v>
      </c>
      <c r="G4" s="1">
        <v>-1.7625329999999999</v>
      </c>
      <c r="H4" s="1">
        <v>-1.7625329999999999</v>
      </c>
      <c r="I4" s="1">
        <v>-1.7625329999999999</v>
      </c>
      <c r="J4" s="1">
        <v>-1.7625329999999999</v>
      </c>
      <c r="K4" s="1">
        <v>-1.7625329999999999</v>
      </c>
      <c r="L4" s="1">
        <v>-1.7625329999999999</v>
      </c>
      <c r="M4" s="1">
        <v>-1.7625329999999999</v>
      </c>
      <c r="N4" s="1">
        <v>-1.7625329999999999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-1.7625329999999999</v>
      </c>
      <c r="V4" s="1">
        <v>-1.7625329999999999</v>
      </c>
      <c r="W4" s="1">
        <v>-1.7625329999999999</v>
      </c>
      <c r="X4" s="1">
        <v>-1.7625329999999999</v>
      </c>
    </row>
    <row r="5" spans="1:24" x14ac:dyDescent="0.25">
      <c r="A5" s="1" t="s">
        <v>37</v>
      </c>
      <c r="B5" s="1" t="s">
        <v>63</v>
      </c>
      <c r="C5" s="1" t="s">
        <v>64</v>
      </c>
      <c r="D5" s="1">
        <v>-0.14841399999999999</v>
      </c>
      <c r="E5" s="1">
        <v>-0.32711899999999999</v>
      </c>
      <c r="F5" s="1">
        <v>-0.22711899999999999</v>
      </c>
      <c r="G5" s="1">
        <v>-0.14841399999999999</v>
      </c>
      <c r="H5" s="1">
        <v>-0.14841399999999999</v>
      </c>
      <c r="I5" s="1">
        <v>-0.14841399999999999</v>
      </c>
      <c r="J5" s="1">
        <v>-0.14841399999999999</v>
      </c>
      <c r="K5" s="1">
        <v>-0.14841399999999999</v>
      </c>
      <c r="L5" s="1">
        <v>-0.14841399999999999</v>
      </c>
      <c r="M5" s="1">
        <v>-0.14841399999999999</v>
      </c>
      <c r="N5" s="1">
        <v>-0.14841399999999999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-0.14841399999999999</v>
      </c>
      <c r="V5" s="1">
        <v>-0.14841399999999999</v>
      </c>
      <c r="W5" s="1">
        <v>-0.14841399999999999</v>
      </c>
      <c r="X5" s="1">
        <v>-0.14841399999999999</v>
      </c>
    </row>
    <row r="6" spans="1:24" x14ac:dyDescent="0.25">
      <c r="A6" s="1" t="s">
        <v>7</v>
      </c>
      <c r="B6" s="1" t="s">
        <v>65</v>
      </c>
      <c r="C6" s="1" t="s">
        <v>66</v>
      </c>
      <c r="D6" s="1">
        <v>0.133525</v>
      </c>
      <c r="E6" s="1">
        <v>0.133525</v>
      </c>
      <c r="F6" s="1">
        <v>0.133525</v>
      </c>
      <c r="G6" s="1">
        <v>0.133525</v>
      </c>
      <c r="H6" s="1">
        <v>0.133525</v>
      </c>
      <c r="I6" s="1">
        <v>0.133525</v>
      </c>
      <c r="J6" s="1">
        <v>0.133525</v>
      </c>
      <c r="K6" s="1">
        <v>0.133525</v>
      </c>
      <c r="L6" s="1">
        <v>0.133525</v>
      </c>
      <c r="M6" s="1">
        <v>0.133525</v>
      </c>
      <c r="N6" s="1">
        <v>0.133525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0.133525</v>
      </c>
      <c r="V6" s="1">
        <v>0.133525</v>
      </c>
      <c r="W6" s="1">
        <v>0.133525</v>
      </c>
      <c r="X6" s="1">
        <v>0.133525</v>
      </c>
    </row>
    <row r="7" spans="1:24" x14ac:dyDescent="0.25">
      <c r="A7" s="1" t="s">
        <v>8</v>
      </c>
      <c r="B7" s="1" t="s">
        <v>67</v>
      </c>
      <c r="C7" s="1" t="s">
        <v>68</v>
      </c>
      <c r="D7" s="1">
        <v>2.2638240000000001</v>
      </c>
      <c r="E7" s="1">
        <v>2.2638240000000001</v>
      </c>
      <c r="F7" s="1">
        <v>2.2638240000000001</v>
      </c>
      <c r="G7" s="1">
        <v>2.2638240000000001</v>
      </c>
      <c r="H7" s="1">
        <v>2.2638240000000001</v>
      </c>
      <c r="I7" s="1">
        <v>2.2638240000000001</v>
      </c>
      <c r="J7" s="1">
        <v>2.2638240000000001</v>
      </c>
      <c r="K7" s="1">
        <v>2.2638240000000001</v>
      </c>
      <c r="L7" s="1">
        <v>2.2638240000000001</v>
      </c>
      <c r="M7" s="1">
        <v>2.2638240000000001</v>
      </c>
      <c r="N7" s="1">
        <v>2.2638240000000001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2.2638240000000001</v>
      </c>
      <c r="V7" s="1">
        <v>2.2638240000000001</v>
      </c>
      <c r="W7" s="1">
        <v>2.2638240000000001</v>
      </c>
      <c r="X7" s="1">
        <v>2.2638240000000001</v>
      </c>
    </row>
    <row r="8" spans="1:24" x14ac:dyDescent="0.25">
      <c r="A8" s="1" t="s">
        <v>9</v>
      </c>
      <c r="B8" s="1" t="s">
        <v>69</v>
      </c>
      <c r="C8" s="1" t="s">
        <v>70</v>
      </c>
      <c r="D8" s="1">
        <v>5.0000000000000001E-3</v>
      </c>
      <c r="E8" s="1">
        <v>5.0000000000000001E-3</v>
      </c>
      <c r="F8" s="1">
        <v>5.0000000000000001E-3</v>
      </c>
      <c r="G8" s="1">
        <v>5.0000000000000001E-3</v>
      </c>
      <c r="H8" s="1">
        <v>5.0000000000000001E-3</v>
      </c>
      <c r="I8" s="1">
        <v>5.0000000000000001E-3</v>
      </c>
      <c r="J8" s="1">
        <v>5.0000000000000001E-3</v>
      </c>
      <c r="K8" s="1">
        <v>5.0000000000000001E-3</v>
      </c>
      <c r="L8" s="1">
        <v>5.0000000000000001E-3</v>
      </c>
      <c r="M8" s="1">
        <v>5.0000000000000001E-3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5.0000000000000001E-3</v>
      </c>
      <c r="V8" s="1">
        <v>5.0000000000000001E-3</v>
      </c>
      <c r="W8" s="1">
        <v>5.0000000000000001E-3</v>
      </c>
      <c r="X8" s="1">
        <v>5.0000000000000001E-3</v>
      </c>
    </row>
    <row r="9" spans="1:24" x14ac:dyDescent="0.25">
      <c r="A9" s="1" t="s">
        <v>38</v>
      </c>
      <c r="B9" s="1" t="s">
        <v>71</v>
      </c>
      <c r="C9" s="1" t="s">
        <v>72</v>
      </c>
      <c r="D9" s="1">
        <v>-0.48302</v>
      </c>
      <c r="E9" s="1">
        <v>-0.48302</v>
      </c>
      <c r="F9" s="1">
        <v>-0.48302</v>
      </c>
      <c r="G9" s="1">
        <v>-0.48302</v>
      </c>
      <c r="H9" s="1">
        <v>-0.48302</v>
      </c>
      <c r="I9" s="1">
        <v>-0.48302</v>
      </c>
      <c r="J9" s="1">
        <v>-0.48302</v>
      </c>
      <c r="K9" s="1">
        <v>-0.48302</v>
      </c>
      <c r="L9" s="1">
        <v>-0.48302</v>
      </c>
      <c r="M9" s="1">
        <v>-0.48302</v>
      </c>
      <c r="N9" s="1">
        <v>-0.48302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-0.48302</v>
      </c>
      <c r="V9" s="1">
        <v>-0.48302</v>
      </c>
      <c r="W9" s="1">
        <v>-0.48302</v>
      </c>
      <c r="X9" s="1">
        <v>-0.48302</v>
      </c>
    </row>
    <row r="10" spans="1:24" x14ac:dyDescent="0.25">
      <c r="A10" s="1" t="s">
        <v>10</v>
      </c>
      <c r="B10" s="1" t="s">
        <v>73</v>
      </c>
      <c r="C10" s="1" t="s">
        <v>74</v>
      </c>
      <c r="D10" s="1">
        <v>7.0609999999999996E-3</v>
      </c>
      <c r="E10" s="1">
        <v>7.0609999999999996E-3</v>
      </c>
      <c r="F10" s="1">
        <v>7.0609999999999996E-3</v>
      </c>
      <c r="G10" s="1">
        <v>7.0609999999999996E-3</v>
      </c>
      <c r="H10" s="1">
        <v>7.0609999999999996E-3</v>
      </c>
      <c r="I10" s="1">
        <v>7.0609999999999996E-3</v>
      </c>
      <c r="J10" s="1">
        <v>7.0609999999999996E-3</v>
      </c>
      <c r="K10" s="1">
        <v>7.0609999999999996E-3</v>
      </c>
      <c r="L10" s="1">
        <v>7.0609999999999996E-3</v>
      </c>
      <c r="M10" s="1">
        <v>7.0609999999999996E-3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7.0609999999999996E-3</v>
      </c>
      <c r="V10" s="1">
        <v>7.0609999999999996E-3</v>
      </c>
      <c r="W10" s="1">
        <v>7.0609999999999996E-3</v>
      </c>
      <c r="X10" s="1">
        <v>7.0609999999999996E-3</v>
      </c>
    </row>
    <row r="11" spans="1:24" x14ac:dyDescent="0.25">
      <c r="A11" s="1" t="s">
        <v>5</v>
      </c>
      <c r="B11" s="1" t="s">
        <v>75</v>
      </c>
      <c r="C11" s="1" t="s">
        <v>76</v>
      </c>
      <c r="D11" s="1">
        <v>0.49478899999999998</v>
      </c>
      <c r="E11" s="1">
        <v>0.85219800000000001</v>
      </c>
      <c r="F11" s="1">
        <v>0.65219800000000006</v>
      </c>
      <c r="G11" s="1">
        <v>0.49478899999999998</v>
      </c>
      <c r="H11" s="1">
        <v>0.49478899999999998</v>
      </c>
      <c r="I11" s="1">
        <v>0.49478899999999998</v>
      </c>
      <c r="J11" s="1">
        <v>0.49478899999999998</v>
      </c>
      <c r="K11" s="1">
        <v>0.49478899999999998</v>
      </c>
      <c r="L11" s="1">
        <v>0.49478899999999998</v>
      </c>
      <c r="M11" s="1">
        <v>0.49478899999999998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0.49478899999999998</v>
      </c>
      <c r="V11" s="1">
        <v>0.49478899999999998</v>
      </c>
      <c r="W11" s="1">
        <v>0.49478899999999998</v>
      </c>
      <c r="X11" s="1">
        <v>0.49478899999999998</v>
      </c>
    </row>
    <row r="12" spans="1:24" x14ac:dyDescent="0.25">
      <c r="A12" s="1" t="s">
        <v>11</v>
      </c>
      <c r="B12" s="1" t="s">
        <v>77</v>
      </c>
      <c r="C12" s="1" t="s">
        <v>78</v>
      </c>
      <c r="D12" s="1">
        <v>7.0609999999999996E-3</v>
      </c>
      <c r="E12" s="1">
        <v>7.0609999999999996E-3</v>
      </c>
      <c r="F12" s="1">
        <v>7.0609999999999996E-3</v>
      </c>
      <c r="G12" s="1">
        <v>7.0609999999999996E-3</v>
      </c>
      <c r="H12" s="1">
        <v>7.0609999999999996E-3</v>
      </c>
      <c r="I12" s="1">
        <v>7.0609999999999996E-3</v>
      </c>
      <c r="J12" s="1">
        <v>7.0609999999999996E-3</v>
      </c>
      <c r="K12" s="1">
        <v>7.0609999999999996E-3</v>
      </c>
      <c r="L12" s="1">
        <v>7.0609999999999996E-3</v>
      </c>
      <c r="M12" s="1">
        <v>7.0609999999999996E-3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7.0609999999999996E-3</v>
      </c>
      <c r="V12" s="1">
        <v>7.0609999999999996E-3</v>
      </c>
      <c r="W12" s="1">
        <v>7.0609999999999996E-3</v>
      </c>
      <c r="X12" s="1">
        <v>7.0609999999999996E-3</v>
      </c>
    </row>
    <row r="13" spans="1:24" x14ac:dyDescent="0.25">
      <c r="A13" s="1" t="s">
        <v>28</v>
      </c>
      <c r="B13" s="1" t="s">
        <v>79</v>
      </c>
      <c r="C13" s="1" t="s">
        <v>80</v>
      </c>
      <c r="D13" s="1">
        <v>0.52034400000000003</v>
      </c>
      <c r="E13" s="1">
        <v>0.52034400000000003</v>
      </c>
      <c r="F13" s="1">
        <v>0.52034400000000003</v>
      </c>
      <c r="G13" s="1">
        <v>0.52034400000000003</v>
      </c>
      <c r="H13" s="1">
        <v>0.52034400000000003</v>
      </c>
      <c r="I13" s="1">
        <v>0.52034400000000003</v>
      </c>
      <c r="J13" s="1">
        <v>0.52034400000000003</v>
      </c>
      <c r="K13" s="1">
        <v>0.52034400000000003</v>
      </c>
      <c r="L13" s="1">
        <v>0.52034400000000003</v>
      </c>
      <c r="M13" s="1">
        <v>0.52034400000000003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0.52034400000000003</v>
      </c>
      <c r="V13" s="1">
        <v>0.52034400000000003</v>
      </c>
      <c r="W13" s="1">
        <v>0.52034400000000003</v>
      </c>
      <c r="X13" s="1">
        <v>0.52034400000000003</v>
      </c>
    </row>
    <row r="14" spans="1:24" x14ac:dyDescent="0.25">
      <c r="A14" s="1" t="s">
        <v>12</v>
      </c>
      <c r="B14" s="1" t="s">
        <v>81</v>
      </c>
      <c r="C14" s="1" t="s">
        <v>82</v>
      </c>
      <c r="D14" s="1">
        <v>0.363597</v>
      </c>
      <c r="E14" s="1">
        <v>0.363597</v>
      </c>
      <c r="F14" s="1">
        <v>0.363597</v>
      </c>
      <c r="G14" s="1">
        <v>0.363597</v>
      </c>
      <c r="H14" s="1">
        <v>0.363597</v>
      </c>
      <c r="I14" s="1">
        <v>0.363597</v>
      </c>
      <c r="J14" s="1">
        <v>0.363597</v>
      </c>
      <c r="K14" s="1">
        <v>0.363597</v>
      </c>
      <c r="L14" s="1">
        <v>0.363597</v>
      </c>
      <c r="M14" s="1">
        <v>0.363597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0.363597</v>
      </c>
      <c r="V14" s="1">
        <v>0.363597</v>
      </c>
      <c r="W14" s="1">
        <v>0.363597</v>
      </c>
      <c r="X14" s="1">
        <v>0.363597</v>
      </c>
    </row>
    <row r="15" spans="1:24" x14ac:dyDescent="0.25">
      <c r="A15" s="1" t="s">
        <v>13</v>
      </c>
      <c r="B15" s="1" t="s">
        <v>83</v>
      </c>
      <c r="C15" s="1" t="s">
        <v>84</v>
      </c>
      <c r="D15" s="1">
        <v>0.17627599999999999</v>
      </c>
      <c r="E15" s="1">
        <v>0.17627599999999999</v>
      </c>
      <c r="F15" s="1">
        <v>0.17627599999999999</v>
      </c>
      <c r="G15" s="1">
        <v>0.17627599999999999</v>
      </c>
      <c r="H15" s="1">
        <v>0.17627599999999999</v>
      </c>
      <c r="I15" s="1">
        <v>0.17627599999999999</v>
      </c>
      <c r="J15" s="1">
        <v>0.17627599999999999</v>
      </c>
      <c r="K15" s="1">
        <v>0.17627599999999999</v>
      </c>
      <c r="L15" s="1">
        <v>0.17627599999999999</v>
      </c>
      <c r="M15" s="1">
        <v>0.17627599999999999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0.17627599999999999</v>
      </c>
      <c r="V15" s="1">
        <v>0.17627599999999999</v>
      </c>
      <c r="W15" s="1">
        <v>0.17627599999999999</v>
      </c>
      <c r="X15" s="1">
        <v>0.17627599999999999</v>
      </c>
    </row>
    <row r="16" spans="1:24" x14ac:dyDescent="0.25">
      <c r="A16" s="1" t="s">
        <v>85</v>
      </c>
      <c r="B16" s="1" t="s">
        <v>86</v>
      </c>
      <c r="C16" s="1" t="s">
        <v>87</v>
      </c>
      <c r="D16" s="1">
        <v>-1.0602959999999999</v>
      </c>
      <c r="E16" s="1">
        <v>-1.239001</v>
      </c>
      <c r="F16" s="1">
        <v>-1.1390009999999999</v>
      </c>
      <c r="G16" s="1">
        <v>-1.0602959999999999</v>
      </c>
      <c r="H16" s="1">
        <v>-1.0602959999999999</v>
      </c>
      <c r="I16" s="1">
        <v>-1.0602959999999999</v>
      </c>
      <c r="J16" s="1">
        <v>-1.0602959999999999</v>
      </c>
      <c r="K16" s="1">
        <v>-1.0602959999999999</v>
      </c>
      <c r="L16" s="1">
        <v>-1.0602959999999999</v>
      </c>
      <c r="M16" s="1">
        <v>-1.0602959999999999</v>
      </c>
      <c r="N16" s="1">
        <v>-1.0602959999999999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-1.0602959999999999</v>
      </c>
      <c r="V16" s="1">
        <v>-1.0602959999999999</v>
      </c>
      <c r="W16" s="1">
        <v>-1.0602959999999999</v>
      </c>
      <c r="X16" s="1">
        <v>-1.0602959999999999</v>
      </c>
    </row>
    <row r="17" spans="1:24" x14ac:dyDescent="0.25">
      <c r="A17" s="1" t="s">
        <v>14</v>
      </c>
      <c r="B17" s="1" t="s">
        <v>88</v>
      </c>
      <c r="C17" s="1" t="s">
        <v>89</v>
      </c>
      <c r="D17" s="1">
        <v>7.0609999999999996E-3</v>
      </c>
      <c r="E17" s="1">
        <v>7.0609999999999996E-3</v>
      </c>
      <c r="F17" s="1">
        <v>7.0609999999999996E-3</v>
      </c>
      <c r="G17" s="1">
        <v>7.0609999999999996E-3</v>
      </c>
      <c r="H17" s="1">
        <v>7.0609999999999996E-3</v>
      </c>
      <c r="I17" s="1">
        <v>7.0609999999999996E-3</v>
      </c>
      <c r="J17" s="1">
        <v>7.0609999999999996E-3</v>
      </c>
      <c r="K17" s="1">
        <v>7.0609999999999996E-3</v>
      </c>
      <c r="L17" s="1">
        <v>7.0609999999999996E-3</v>
      </c>
      <c r="M17" s="1">
        <v>7.0609999999999996E-3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7.0609999999999996E-3</v>
      </c>
      <c r="V17" s="1">
        <v>7.0609999999999996E-3</v>
      </c>
      <c r="W17" s="1">
        <v>7.0609999999999996E-3</v>
      </c>
      <c r="X17" s="1">
        <v>7.0609999999999996E-3</v>
      </c>
    </row>
    <row r="18" spans="1:24" x14ac:dyDescent="0.25">
      <c r="A18" s="1" t="s">
        <v>15</v>
      </c>
      <c r="B18" s="1" t="s">
        <v>90</v>
      </c>
      <c r="C18" s="1" t="s">
        <v>91</v>
      </c>
      <c r="D18" s="1">
        <v>0.22723699999999999</v>
      </c>
      <c r="E18" s="1">
        <v>0.22723699999999999</v>
      </c>
      <c r="F18" s="1">
        <v>0.22723699999999999</v>
      </c>
      <c r="G18" s="1">
        <v>0.22723699999999999</v>
      </c>
      <c r="H18" s="1">
        <v>0.22723699999999999</v>
      </c>
      <c r="I18" s="1">
        <v>0.22723699999999999</v>
      </c>
      <c r="J18" s="1">
        <v>0.22723699999999999</v>
      </c>
      <c r="K18" s="1">
        <v>0.22723699999999999</v>
      </c>
      <c r="L18" s="1">
        <v>0.22723699999999999</v>
      </c>
      <c r="M18" s="1">
        <v>0.22723699999999999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0.22723699999999999</v>
      </c>
      <c r="V18" s="1">
        <v>0.22723699999999999</v>
      </c>
      <c r="W18" s="1">
        <v>0.22723699999999999</v>
      </c>
      <c r="X18" s="1">
        <v>0.22723699999999999</v>
      </c>
    </row>
    <row r="19" spans="1:24" x14ac:dyDescent="0.25">
      <c r="A19" s="1" t="s">
        <v>16</v>
      </c>
      <c r="B19" s="1" t="s">
        <v>92</v>
      </c>
      <c r="C19" s="1" t="s">
        <v>93</v>
      </c>
      <c r="D19" s="1">
        <v>0.504664</v>
      </c>
      <c r="E19" s="1">
        <v>0.504664</v>
      </c>
      <c r="F19" s="1">
        <v>0.504664</v>
      </c>
      <c r="G19" s="1">
        <v>0.504664</v>
      </c>
      <c r="H19" s="1">
        <v>0.504664</v>
      </c>
      <c r="I19" s="1">
        <v>0.504664</v>
      </c>
      <c r="J19" s="1">
        <v>0.504664</v>
      </c>
      <c r="K19" s="1">
        <v>0.504664</v>
      </c>
      <c r="L19" s="1">
        <v>0.504664</v>
      </c>
      <c r="M19" s="1">
        <v>0.504664</v>
      </c>
      <c r="N19" s="1">
        <v>0.504664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0.504664</v>
      </c>
      <c r="V19" s="1">
        <v>0.504664</v>
      </c>
      <c r="W19" s="1">
        <v>0.504664</v>
      </c>
      <c r="X19" s="1">
        <v>0.504664</v>
      </c>
    </row>
    <row r="20" spans="1:24" x14ac:dyDescent="0.25">
      <c r="A20" s="10" t="s">
        <v>36</v>
      </c>
      <c r="B20" s="1" t="s">
        <v>94</v>
      </c>
      <c r="C20" s="1" t="s">
        <v>95</v>
      </c>
      <c r="D20" s="1">
        <v>0.27870499999999998</v>
      </c>
      <c r="E20" s="1">
        <v>0.1</v>
      </c>
      <c r="F20" s="1">
        <v>0.2</v>
      </c>
      <c r="G20" s="1">
        <v>0.27870499999999998</v>
      </c>
      <c r="H20" s="1">
        <v>0.27870499999999998</v>
      </c>
      <c r="I20" s="1">
        <v>0.27870499999999998</v>
      </c>
      <c r="J20" s="1">
        <v>0.27870499999999998</v>
      </c>
      <c r="K20" s="1">
        <v>0.27870499999999998</v>
      </c>
      <c r="L20" s="1">
        <v>0.27870499999999998</v>
      </c>
      <c r="M20" s="1">
        <v>0.27870499999999998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0.27870499999999998</v>
      </c>
      <c r="V20" s="1">
        <v>0.27870499999999998</v>
      </c>
      <c r="W20" s="1">
        <v>0.27870499999999998</v>
      </c>
      <c r="X20" s="1">
        <v>0.27870499999999998</v>
      </c>
    </row>
    <row r="21" spans="1:24" x14ac:dyDescent="0.25">
      <c r="A21" s="1" t="s">
        <v>41</v>
      </c>
      <c r="B21" s="1" t="s">
        <v>96</v>
      </c>
      <c r="C21" s="1" t="s">
        <v>97</v>
      </c>
      <c r="D21" s="1">
        <v>7.0609999999999996E-3</v>
      </c>
      <c r="E21" s="1">
        <v>7.0609999999999996E-3</v>
      </c>
      <c r="F21" s="1">
        <v>7.0609999999999996E-3</v>
      </c>
      <c r="G21" s="1">
        <v>7.0609999999999996E-3</v>
      </c>
      <c r="H21" s="1">
        <v>7.0609999999999996E-3</v>
      </c>
      <c r="I21" s="1">
        <v>7.0609999999999996E-3</v>
      </c>
      <c r="J21" s="1">
        <v>7.0609999999999996E-3</v>
      </c>
      <c r="K21" s="1">
        <v>7.0609999999999996E-3</v>
      </c>
      <c r="L21" s="1">
        <v>7.0609999999999996E-3</v>
      </c>
      <c r="M21" s="1">
        <v>7.0609999999999996E-3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7.0609999999999996E-3</v>
      </c>
      <c r="V21" s="1">
        <v>7.0609999999999996E-3</v>
      </c>
      <c r="W21" s="1">
        <v>7.0609999999999996E-3</v>
      </c>
      <c r="X21" s="1">
        <v>7.0609999999999996E-3</v>
      </c>
    </row>
    <row r="22" spans="1:24" x14ac:dyDescent="0.25">
      <c r="A22" s="1" t="s">
        <v>29</v>
      </c>
      <c r="B22" s="1" t="s">
        <v>98</v>
      </c>
      <c r="C22" s="1" t="s">
        <v>99</v>
      </c>
      <c r="D22" s="1">
        <v>0.14748900000000001</v>
      </c>
      <c r="E22" s="1">
        <v>0.14748900000000001</v>
      </c>
      <c r="F22" s="1">
        <v>0.14748900000000001</v>
      </c>
      <c r="G22" s="1">
        <v>0.14748900000000001</v>
      </c>
      <c r="H22" s="1">
        <v>0.14748900000000001</v>
      </c>
      <c r="I22" s="1">
        <v>0.14748900000000001</v>
      </c>
      <c r="J22" s="1">
        <v>0.14748900000000001</v>
      </c>
      <c r="K22" s="1">
        <v>0.14748900000000001</v>
      </c>
      <c r="L22" s="1">
        <v>0.14748900000000001</v>
      </c>
      <c r="M22" s="1">
        <v>0.14748900000000001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0.14748900000000001</v>
      </c>
      <c r="V22" s="1">
        <v>0.14748900000000001</v>
      </c>
      <c r="W22" s="1">
        <v>0.14748900000000001</v>
      </c>
      <c r="X22" s="1">
        <v>0.14748900000000001</v>
      </c>
    </row>
    <row r="23" spans="1:24" x14ac:dyDescent="0.25">
      <c r="A23" s="1" t="s">
        <v>40</v>
      </c>
      <c r="B23" s="1" t="s">
        <v>100</v>
      </c>
      <c r="C23" s="1" t="s">
        <v>101</v>
      </c>
      <c r="D23" s="1">
        <v>7.0609999999999996E-3</v>
      </c>
      <c r="E23" s="1">
        <v>7.0609999999999996E-3</v>
      </c>
      <c r="F23" s="1">
        <v>7.0609999999999996E-3</v>
      </c>
      <c r="G23" s="1">
        <v>7.0609999999999996E-3</v>
      </c>
      <c r="H23" s="1">
        <v>7.0609999999999996E-3</v>
      </c>
      <c r="I23" s="1">
        <v>7.0609999999999996E-3</v>
      </c>
      <c r="J23" s="1">
        <v>7.0609999999999996E-3</v>
      </c>
      <c r="K23" s="1">
        <v>7.0609999999999996E-3</v>
      </c>
      <c r="L23" s="1">
        <v>7.0609999999999996E-3</v>
      </c>
      <c r="M23" s="1">
        <v>7.0609999999999996E-3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7.0609999999999996E-3</v>
      </c>
      <c r="V23" s="1">
        <v>7.0609999999999996E-3</v>
      </c>
      <c r="W23" s="1">
        <v>7.0609999999999996E-3</v>
      </c>
      <c r="X23" s="1">
        <v>7.0609999999999996E-3</v>
      </c>
    </row>
    <row r="24" spans="1:24" x14ac:dyDescent="0.25">
      <c r="A24" s="1" t="s">
        <v>45</v>
      </c>
      <c r="B24" s="1" t="s">
        <v>102</v>
      </c>
      <c r="C24" s="1" t="s">
        <v>103</v>
      </c>
      <c r="D24" s="1">
        <v>6.1212999999999997E-2</v>
      </c>
      <c r="E24" s="1">
        <v>6.1212999999999997E-2</v>
      </c>
      <c r="F24" s="1">
        <v>6.1212999999999997E-2</v>
      </c>
      <c r="G24" s="1">
        <v>6.1212999999999997E-2</v>
      </c>
      <c r="H24" s="1">
        <v>6.1212999999999997E-2</v>
      </c>
      <c r="I24" s="1">
        <v>6.1212999999999997E-2</v>
      </c>
      <c r="J24" s="1">
        <v>6.1212999999999997E-2</v>
      </c>
      <c r="K24" s="1">
        <v>6.1212999999999997E-2</v>
      </c>
      <c r="L24" s="1">
        <v>6.1212999999999997E-2</v>
      </c>
      <c r="M24" s="1">
        <v>6.1212999999999997E-2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6.1212999999999997E-2</v>
      </c>
      <c r="V24" s="1">
        <v>6.1212999999999997E-2</v>
      </c>
      <c r="W24" s="1">
        <v>6.1212999999999997E-2</v>
      </c>
      <c r="X24" s="1">
        <v>6.1212999999999997E-2</v>
      </c>
    </row>
    <row r="25" spans="1:24" x14ac:dyDescent="0.25">
      <c r="A25" s="1" t="s">
        <v>35</v>
      </c>
      <c r="B25" s="1" t="s">
        <v>104</v>
      </c>
      <c r="C25" s="1" t="s">
        <v>105</v>
      </c>
      <c r="D25" s="1">
        <v>0.197907</v>
      </c>
      <c r="E25" s="1">
        <v>0.197907</v>
      </c>
      <c r="F25" s="1">
        <v>0.197907</v>
      </c>
      <c r="G25" s="1">
        <v>0.197907</v>
      </c>
      <c r="H25" s="1">
        <v>0.197907</v>
      </c>
      <c r="I25" s="1">
        <v>0.197907</v>
      </c>
      <c r="J25" s="1">
        <v>0.197907</v>
      </c>
      <c r="K25" s="1">
        <v>0.197907</v>
      </c>
      <c r="L25" s="1">
        <v>0.197907</v>
      </c>
      <c r="M25" s="1">
        <v>0.197907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0.197907</v>
      </c>
      <c r="V25" s="1">
        <v>0.197907</v>
      </c>
      <c r="W25" s="1">
        <v>0.197907</v>
      </c>
      <c r="X25" s="1">
        <v>0.197907</v>
      </c>
    </row>
    <row r="26" spans="1:24" x14ac:dyDescent="0.25">
      <c r="A26" s="1" t="s">
        <v>34</v>
      </c>
      <c r="B26" s="1" t="s">
        <v>106</v>
      </c>
      <c r="C26" s="1" t="s">
        <v>107</v>
      </c>
      <c r="D26" s="1">
        <v>0.124727</v>
      </c>
      <c r="E26" s="1">
        <v>0.124727</v>
      </c>
      <c r="F26" s="1">
        <v>0.124727</v>
      </c>
      <c r="G26" s="1">
        <v>0.124727</v>
      </c>
      <c r="H26" s="1">
        <v>0.124727</v>
      </c>
      <c r="I26" s="1">
        <v>0.124727</v>
      </c>
      <c r="J26" s="1">
        <v>0.124727</v>
      </c>
      <c r="K26" s="1">
        <v>0.124727</v>
      </c>
      <c r="L26" s="1">
        <v>0.124727</v>
      </c>
      <c r="M26" s="1">
        <v>0.124727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0.124727</v>
      </c>
      <c r="V26" s="1">
        <v>0.124727</v>
      </c>
      <c r="W26" s="1">
        <v>0.124727</v>
      </c>
      <c r="X26" s="1">
        <v>0.124727</v>
      </c>
    </row>
    <row r="27" spans="1:24" x14ac:dyDescent="0.25">
      <c r="A27" s="1" t="s">
        <v>108</v>
      </c>
      <c r="B27" s="1" t="s">
        <v>109</v>
      </c>
      <c r="C27" s="1" t="s">
        <v>110</v>
      </c>
      <c r="D27" s="1">
        <v>-0.01</v>
      </c>
      <c r="E27" s="1">
        <v>-0.01</v>
      </c>
      <c r="F27" s="1">
        <v>-0.01</v>
      </c>
      <c r="G27" s="1">
        <v>-0.01</v>
      </c>
      <c r="H27" s="1">
        <v>-0.01</v>
      </c>
      <c r="I27" s="1">
        <v>-0.01</v>
      </c>
      <c r="J27" s="1">
        <v>-0.01</v>
      </c>
      <c r="K27" s="1">
        <v>-0.01</v>
      </c>
      <c r="L27" s="1">
        <v>-0.01</v>
      </c>
      <c r="M27" s="1">
        <v>-0.01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-0.01</v>
      </c>
      <c r="V27" s="1">
        <v>-0.01</v>
      </c>
      <c r="W27" s="1">
        <v>-0.01</v>
      </c>
      <c r="X27" s="1">
        <v>-0.01</v>
      </c>
    </row>
    <row r="28" spans="1:24" x14ac:dyDescent="0.25">
      <c r="A28" s="1" t="s">
        <v>31</v>
      </c>
      <c r="B28" s="1" t="s">
        <v>111</v>
      </c>
      <c r="C28" s="1" t="s">
        <v>112</v>
      </c>
      <c r="D28" s="1">
        <v>7.8975000000000004E-2</v>
      </c>
      <c r="E28" s="1">
        <v>7.8975000000000004E-2</v>
      </c>
      <c r="F28" s="1">
        <v>7.8975000000000004E-2</v>
      </c>
      <c r="G28" s="1">
        <v>7.8975000000000004E-2</v>
      </c>
      <c r="H28" s="1">
        <v>7.8975000000000004E-2</v>
      </c>
      <c r="I28" s="1">
        <v>7.8975000000000004E-2</v>
      </c>
      <c r="J28" s="1">
        <v>7.8975000000000004E-2</v>
      </c>
      <c r="K28" s="1">
        <v>7.8975000000000004E-2</v>
      </c>
      <c r="L28" s="1">
        <v>7.8975000000000004E-2</v>
      </c>
      <c r="M28" s="1">
        <v>7.8975000000000004E-2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7.8975000000000004E-2</v>
      </c>
      <c r="V28" s="1">
        <v>7.8975000000000004E-2</v>
      </c>
      <c r="W28" s="1">
        <v>7.8975000000000004E-2</v>
      </c>
      <c r="X28" s="1">
        <v>7.8975000000000004E-2</v>
      </c>
    </row>
    <row r="29" spans="1:24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>
        <v>0.1</v>
      </c>
      <c r="F29" s="1">
        <v>0.1</v>
      </c>
      <c r="G29" s="1">
        <v>0.1</v>
      </c>
      <c r="H29" s="1">
        <v>0.1</v>
      </c>
      <c r="I29" s="1">
        <v>0.1</v>
      </c>
      <c r="J29" s="1">
        <v>0.1</v>
      </c>
      <c r="K29" s="1">
        <v>0.1</v>
      </c>
      <c r="L29" s="1">
        <v>0.1</v>
      </c>
      <c r="M29" s="1">
        <v>0.1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</row>
    <row r="30" spans="1:24" x14ac:dyDescent="0.25">
      <c r="A30" s="1" t="s">
        <v>54</v>
      </c>
      <c r="B30" s="1" t="s">
        <v>115</v>
      </c>
      <c r="C30" s="1" t="s">
        <v>116</v>
      </c>
      <c r="D30" s="1">
        <v>7.0609999999999996E-3</v>
      </c>
      <c r="E30" s="1">
        <v>7.0609999999999996E-3</v>
      </c>
      <c r="F30" s="1">
        <v>7.0609999999999996E-3</v>
      </c>
      <c r="G30" s="1">
        <v>7.0609999999999996E-3</v>
      </c>
      <c r="H30" s="1">
        <v>7.0609999999999996E-3</v>
      </c>
      <c r="I30" s="1">
        <v>7.0609999999999996E-3</v>
      </c>
      <c r="J30" s="1">
        <v>7.0609999999999996E-3</v>
      </c>
      <c r="K30" s="1">
        <v>7.0609999999999996E-3</v>
      </c>
      <c r="L30" s="1">
        <v>7.0609999999999996E-3</v>
      </c>
      <c r="M30" s="1">
        <v>7.0609999999999996E-3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7.0609999999999996E-3</v>
      </c>
      <c r="V30" s="1">
        <v>7.0609999999999996E-3</v>
      </c>
      <c r="W30" s="1">
        <v>7.0609999999999996E-3</v>
      </c>
      <c r="X30" s="1">
        <v>7.0609999999999996E-3</v>
      </c>
    </row>
    <row r="31" spans="1:24" x14ac:dyDescent="0.25">
      <c r="A31" s="1" t="s">
        <v>32</v>
      </c>
      <c r="B31" s="1" t="s">
        <v>117</v>
      </c>
      <c r="C31" s="1" t="s">
        <v>118</v>
      </c>
      <c r="D31" s="1">
        <v>0.47223300000000001</v>
      </c>
      <c r="E31" s="1">
        <v>0.47223300000000001</v>
      </c>
      <c r="F31" s="1">
        <v>0.47223300000000001</v>
      </c>
      <c r="G31" s="1">
        <v>0.47223300000000001</v>
      </c>
      <c r="H31" s="1">
        <v>0.47223300000000001</v>
      </c>
      <c r="I31" s="1">
        <v>0.47223300000000001</v>
      </c>
      <c r="J31" s="1">
        <v>0.47223300000000001</v>
      </c>
      <c r="K31" s="1">
        <v>0.47223300000000001</v>
      </c>
      <c r="L31" s="1">
        <v>0.47223300000000001</v>
      </c>
      <c r="M31" s="1">
        <v>0.47223300000000001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0.47223300000000001</v>
      </c>
      <c r="V31" s="1">
        <v>0.47223300000000001</v>
      </c>
      <c r="W31" s="1">
        <v>0.47223300000000001</v>
      </c>
      <c r="X31" s="1">
        <v>0.47223300000000001</v>
      </c>
    </row>
    <row r="32" spans="1:24" x14ac:dyDescent="0.25">
      <c r="A32" s="1" t="s">
        <v>17</v>
      </c>
      <c r="B32" s="1" t="s">
        <v>119</v>
      </c>
      <c r="C32" s="1" t="s">
        <v>120</v>
      </c>
      <c r="D32" s="1">
        <v>9.2050000000000007E-2</v>
      </c>
      <c r="E32" s="1">
        <v>9.2050000000000007E-2</v>
      </c>
      <c r="F32" s="1">
        <v>9.2050000000000007E-2</v>
      </c>
      <c r="G32" s="1">
        <v>9.2050000000000007E-2</v>
      </c>
      <c r="H32" s="1">
        <v>9.2050000000000007E-2</v>
      </c>
      <c r="I32" s="1">
        <v>9.2050000000000007E-2</v>
      </c>
      <c r="J32" s="1">
        <v>9.2050000000000007E-2</v>
      </c>
      <c r="K32" s="1">
        <v>9.2050000000000007E-2</v>
      </c>
      <c r="L32" s="1">
        <v>9.2050000000000007E-2</v>
      </c>
      <c r="M32" s="1">
        <v>9.2050000000000007E-2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9.2050000000000007E-2</v>
      </c>
      <c r="V32" s="1">
        <v>9.2050000000000007E-2</v>
      </c>
      <c r="W32" s="1">
        <v>9.2050000000000007E-2</v>
      </c>
      <c r="X32" s="1">
        <v>9.2050000000000007E-2</v>
      </c>
    </row>
    <row r="33" spans="1:24" x14ac:dyDescent="0.25">
      <c r="A33" s="1" t="s">
        <v>18</v>
      </c>
      <c r="B33" s="1" t="s">
        <v>121</v>
      </c>
      <c r="C33" s="1" t="s">
        <v>122</v>
      </c>
      <c r="D33" s="1">
        <v>0.18087800000000001</v>
      </c>
      <c r="E33" s="1">
        <v>0.18087800000000001</v>
      </c>
      <c r="F33" s="1">
        <v>0.18087800000000001</v>
      </c>
      <c r="G33" s="1">
        <v>0.18087800000000001</v>
      </c>
      <c r="H33" s="1">
        <v>0.18087800000000001</v>
      </c>
      <c r="I33" s="1">
        <v>0.18087800000000001</v>
      </c>
      <c r="J33" s="1">
        <v>0.18087800000000001</v>
      </c>
      <c r="K33" s="1">
        <v>0.18087800000000001</v>
      </c>
      <c r="L33" s="1">
        <v>0.18087800000000001</v>
      </c>
      <c r="M33" s="1">
        <v>0.18087800000000001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0.18087800000000001</v>
      </c>
      <c r="V33" s="1">
        <v>0.18087800000000001</v>
      </c>
      <c r="W33" s="1">
        <v>0.18087800000000001</v>
      </c>
      <c r="X33" s="1">
        <v>0.18087800000000001</v>
      </c>
    </row>
    <row r="34" spans="1:24" x14ac:dyDescent="0.25">
      <c r="A34" s="1" t="s">
        <v>39</v>
      </c>
      <c r="B34" s="1" t="s">
        <v>123</v>
      </c>
      <c r="C34" s="1" t="s">
        <v>124</v>
      </c>
      <c r="D34" s="1">
        <v>0.16661000000000001</v>
      </c>
      <c r="E34" s="1">
        <v>0.16661000000000001</v>
      </c>
      <c r="F34" s="1">
        <v>0.16661000000000001</v>
      </c>
      <c r="G34" s="1">
        <v>0.16661000000000001</v>
      </c>
      <c r="H34" s="1">
        <v>0.16661000000000001</v>
      </c>
      <c r="I34" s="1">
        <v>0.16661000000000001</v>
      </c>
      <c r="J34" s="1">
        <v>0.16661000000000001</v>
      </c>
      <c r="K34" s="1">
        <v>0.16661000000000001</v>
      </c>
      <c r="L34" s="1">
        <v>0.16661000000000001</v>
      </c>
      <c r="M34" s="1">
        <v>0.16661000000000001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0.16661000000000001</v>
      </c>
      <c r="V34" s="1">
        <v>0.16661000000000001</v>
      </c>
      <c r="W34" s="1">
        <v>0.16661000000000001</v>
      </c>
      <c r="X34" s="1">
        <v>0.16661000000000001</v>
      </c>
    </row>
    <row r="35" spans="1:24" x14ac:dyDescent="0.25">
      <c r="A35" s="1" t="s">
        <v>125</v>
      </c>
      <c r="B35" s="1" t="s">
        <v>126</v>
      </c>
      <c r="C35" s="1" t="s">
        <v>127</v>
      </c>
      <c r="D35" s="1">
        <v>-0.01</v>
      </c>
      <c r="E35" s="1">
        <v>-0.01</v>
      </c>
      <c r="F35" s="1">
        <v>-0.01</v>
      </c>
      <c r="G35" s="1">
        <v>-0.01</v>
      </c>
      <c r="H35" s="1">
        <v>-0.01</v>
      </c>
      <c r="I35" s="1">
        <v>-0.01</v>
      </c>
      <c r="J35" s="1">
        <v>-0.01</v>
      </c>
      <c r="K35" s="1">
        <v>-0.01</v>
      </c>
      <c r="L35" s="1">
        <v>-0.01</v>
      </c>
      <c r="M35" s="1">
        <v>-0.01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-0.01</v>
      </c>
      <c r="V35" s="1">
        <v>-0.01</v>
      </c>
      <c r="W35" s="1">
        <v>-0.01</v>
      </c>
      <c r="X35" s="1">
        <v>-0.01</v>
      </c>
    </row>
    <row r="36" spans="1:24" x14ac:dyDescent="0.25">
      <c r="A36" s="1" t="s">
        <v>19</v>
      </c>
      <c r="B36" s="1" t="s">
        <v>128</v>
      </c>
      <c r="C36" s="1" t="s">
        <v>129</v>
      </c>
      <c r="D36" s="1">
        <v>7.0609999999999996E-3</v>
      </c>
      <c r="E36" s="1">
        <v>7.0609999999999996E-3</v>
      </c>
      <c r="F36" s="1">
        <v>7.0609999999999996E-3</v>
      </c>
      <c r="G36" s="1">
        <v>7.0609999999999996E-3</v>
      </c>
      <c r="H36" s="1">
        <v>7.0609999999999996E-3</v>
      </c>
      <c r="I36" s="1">
        <v>7.0609999999999996E-3</v>
      </c>
      <c r="J36" s="1">
        <v>7.0609999999999996E-3</v>
      </c>
      <c r="K36" s="1">
        <v>7.0609999999999996E-3</v>
      </c>
      <c r="L36" s="1">
        <v>7.0609999999999996E-3</v>
      </c>
      <c r="M36" s="1">
        <v>7.0609999999999996E-3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7.0609999999999996E-3</v>
      </c>
      <c r="V36" s="1">
        <v>7.0609999999999996E-3</v>
      </c>
      <c r="W36" s="1">
        <v>7.0609999999999996E-3</v>
      </c>
      <c r="X36" s="1">
        <v>7.0609999999999996E-3</v>
      </c>
    </row>
    <row r="37" spans="1:24" x14ac:dyDescent="0.25">
      <c r="A37" s="1" t="s">
        <v>20</v>
      </c>
      <c r="B37" s="1" t="s">
        <v>130</v>
      </c>
      <c r="C37" s="1" t="s">
        <v>131</v>
      </c>
      <c r="D37" s="1">
        <v>0.34564699999999998</v>
      </c>
      <c r="E37" s="1">
        <v>0.34564699999999998</v>
      </c>
      <c r="F37" s="1">
        <v>0.34564699999999998</v>
      </c>
      <c r="G37" s="1">
        <v>0.34564699999999998</v>
      </c>
      <c r="H37" s="1">
        <v>0.34564699999999998</v>
      </c>
      <c r="I37" s="1">
        <v>0.34564699999999998</v>
      </c>
      <c r="J37" s="1">
        <v>0.34564699999999998</v>
      </c>
      <c r="K37" s="1">
        <v>0.34564699999999998</v>
      </c>
      <c r="L37" s="1">
        <v>0.34564699999999998</v>
      </c>
      <c r="M37" s="1">
        <v>0.34564699999999998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0.34564699999999998</v>
      </c>
      <c r="V37" s="1">
        <v>0.34564699999999998</v>
      </c>
      <c r="W37" s="1">
        <v>0.34564699999999998</v>
      </c>
      <c r="X37" s="1">
        <v>0.34564699999999998</v>
      </c>
    </row>
    <row r="38" spans="1:24" x14ac:dyDescent="0.25">
      <c r="A38" s="1" t="s">
        <v>21</v>
      </c>
      <c r="B38" s="1" t="s">
        <v>132</v>
      </c>
      <c r="C38" s="1" t="s">
        <v>133</v>
      </c>
      <c r="D38" s="1">
        <v>0.209873</v>
      </c>
      <c r="E38" s="1">
        <v>0.209873</v>
      </c>
      <c r="F38" s="1">
        <v>0.209873</v>
      </c>
      <c r="G38" s="1">
        <v>0.209873</v>
      </c>
      <c r="H38" s="1">
        <v>0.209873</v>
      </c>
      <c r="I38" s="1">
        <v>0.209873</v>
      </c>
      <c r="J38" s="1">
        <v>0.209873</v>
      </c>
      <c r="K38" s="1">
        <v>0.209873</v>
      </c>
      <c r="L38" s="1">
        <v>0.209873</v>
      </c>
      <c r="M38" s="1">
        <v>0.209873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0.209873</v>
      </c>
      <c r="V38" s="1">
        <v>0.209873</v>
      </c>
      <c r="W38" s="1">
        <v>0.209873</v>
      </c>
      <c r="X38" s="1">
        <v>0.209873</v>
      </c>
    </row>
    <row r="39" spans="1:24" x14ac:dyDescent="0.25">
      <c r="A39" s="1" t="s">
        <v>55</v>
      </c>
      <c r="B39" s="1" t="s">
        <v>134</v>
      </c>
      <c r="C39" s="1" t="s">
        <v>135</v>
      </c>
      <c r="D39" s="1">
        <v>9.5038999999999998E-2</v>
      </c>
      <c r="E39" s="1">
        <v>9.5038999999999998E-2</v>
      </c>
      <c r="F39" s="1">
        <v>9.5038999999999998E-2</v>
      </c>
      <c r="G39" s="1">
        <v>9.5038999999999998E-2</v>
      </c>
      <c r="H39" s="1">
        <v>9.5038999999999998E-2</v>
      </c>
      <c r="I39" s="1">
        <v>9.5038999999999998E-2</v>
      </c>
      <c r="J39" s="1">
        <v>9.5038999999999998E-2</v>
      </c>
      <c r="K39" s="1">
        <v>9.5038999999999998E-2</v>
      </c>
      <c r="L39" s="1">
        <v>9.5038999999999998E-2</v>
      </c>
      <c r="M39" s="1">
        <v>9.5038999999999998E-2</v>
      </c>
      <c r="N39" s="1">
        <v>9.5038999999999998E-2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9.5038999999999998E-2</v>
      </c>
      <c r="V39" s="1">
        <v>9.5038999999999998E-2</v>
      </c>
      <c r="W39" s="1">
        <v>9.5038999999999998E-2</v>
      </c>
      <c r="X39" s="1">
        <v>9.5038999999999998E-2</v>
      </c>
    </row>
    <row r="40" spans="1:24" x14ac:dyDescent="0.25">
      <c r="A40" s="1" t="s">
        <v>56</v>
      </c>
      <c r="B40" s="1" t="s">
        <v>136</v>
      </c>
      <c r="C40" s="1" t="s">
        <v>137</v>
      </c>
      <c r="D40" s="1">
        <v>1.3820000000000001E-2</v>
      </c>
      <c r="E40" s="1">
        <v>1.3820000000000001E-2</v>
      </c>
      <c r="F40" s="1">
        <v>1.3820000000000001E-2</v>
      </c>
      <c r="G40" s="1">
        <v>1.3820000000000001E-2</v>
      </c>
      <c r="H40" s="1">
        <v>1.3820000000000001E-2</v>
      </c>
      <c r="I40" s="1">
        <v>1.3820000000000001E-2</v>
      </c>
      <c r="J40" s="1">
        <v>1.3820000000000001E-2</v>
      </c>
      <c r="K40" s="1">
        <v>1.3820000000000001E-2</v>
      </c>
      <c r="L40" s="1">
        <v>1.3820000000000001E-2</v>
      </c>
      <c r="M40" s="1">
        <v>1.3820000000000001E-2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1.3820000000000001E-2</v>
      </c>
      <c r="V40" s="1">
        <v>1.3820000000000001E-2</v>
      </c>
      <c r="W40" s="1">
        <v>1.3820000000000001E-2</v>
      </c>
      <c r="X40" s="1">
        <v>1.3820000000000001E-2</v>
      </c>
    </row>
    <row r="41" spans="1:24" x14ac:dyDescent="0.25">
      <c r="A41" s="1" t="s">
        <v>43</v>
      </c>
      <c r="B41" s="1" t="s">
        <v>138</v>
      </c>
      <c r="C41" s="1" t="s">
        <v>139</v>
      </c>
      <c r="D41" s="1">
        <v>7.0609999999999996E-3</v>
      </c>
      <c r="E41" s="1">
        <v>7.0609999999999996E-3</v>
      </c>
      <c r="F41" s="1">
        <v>7.0609999999999996E-3</v>
      </c>
      <c r="G41" s="1">
        <v>7.0609999999999996E-3</v>
      </c>
      <c r="H41" s="1">
        <v>7.0609999999999996E-3</v>
      </c>
      <c r="I41" s="1">
        <v>7.0609999999999996E-3</v>
      </c>
      <c r="J41" s="1">
        <v>7.0609999999999996E-3</v>
      </c>
      <c r="K41" s="1">
        <v>7.0609999999999996E-3</v>
      </c>
      <c r="L41" s="1">
        <v>7.0609999999999996E-3</v>
      </c>
      <c r="M41" s="1">
        <v>7.0609999999999996E-3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7.0609999999999996E-3</v>
      </c>
      <c r="V41" s="1">
        <v>7.0609999999999996E-3</v>
      </c>
      <c r="W41" s="1">
        <v>7.0609999999999996E-3</v>
      </c>
      <c r="X41" s="1">
        <v>7.0609999999999996E-3</v>
      </c>
    </row>
    <row r="42" spans="1:24" x14ac:dyDescent="0.25">
      <c r="A42" s="1" t="s">
        <v>52</v>
      </c>
      <c r="B42" s="1" t="s">
        <v>140</v>
      </c>
      <c r="C42" s="1" t="s">
        <v>141</v>
      </c>
      <c r="D42" s="1">
        <v>0.01</v>
      </c>
      <c r="E42" s="1">
        <v>0.01</v>
      </c>
      <c r="F42" s="1">
        <v>0.01</v>
      </c>
      <c r="G42" s="1">
        <v>0.01</v>
      </c>
      <c r="H42" s="1">
        <v>0.01</v>
      </c>
      <c r="I42" s="1">
        <v>0.01</v>
      </c>
      <c r="J42" s="1">
        <v>0.01</v>
      </c>
      <c r="K42" s="1">
        <v>0.01</v>
      </c>
      <c r="L42" s="1">
        <v>0.01</v>
      </c>
      <c r="M42" s="1">
        <v>0.01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</row>
    <row r="43" spans="1:24" x14ac:dyDescent="0.25">
      <c r="A43" s="1" t="s">
        <v>51</v>
      </c>
      <c r="B43" s="1" t="s">
        <v>142</v>
      </c>
      <c r="C43" s="1" t="s">
        <v>143</v>
      </c>
      <c r="D43" s="1">
        <v>0.01</v>
      </c>
      <c r="E43" s="1">
        <v>0.01</v>
      </c>
      <c r="F43" s="1">
        <v>0.01</v>
      </c>
      <c r="G43" s="1">
        <v>0.01</v>
      </c>
      <c r="H43" s="1">
        <v>0.01</v>
      </c>
      <c r="I43" s="1">
        <v>0.01</v>
      </c>
      <c r="J43" s="1">
        <v>0.01</v>
      </c>
      <c r="K43" s="1">
        <v>0.01</v>
      </c>
      <c r="L43" s="1">
        <v>0.01</v>
      </c>
      <c r="M43" s="1">
        <v>0.01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0.01</v>
      </c>
      <c r="V43" s="1">
        <v>0.01</v>
      </c>
      <c r="W43" s="1">
        <v>0.01</v>
      </c>
      <c r="X43" s="1">
        <v>0.01</v>
      </c>
    </row>
    <row r="44" spans="1:24" x14ac:dyDescent="0.25">
      <c r="A44" s="1" t="s">
        <v>144</v>
      </c>
      <c r="B44" s="1" t="s">
        <v>145</v>
      </c>
      <c r="C44" s="1" t="s">
        <v>146</v>
      </c>
      <c r="D44" s="1">
        <v>-5.0000000000000001E-3</v>
      </c>
      <c r="E44" s="1">
        <v>-5.0000000000000001E-3</v>
      </c>
      <c r="F44" s="1">
        <v>-5.0000000000000001E-3</v>
      </c>
      <c r="G44" s="1">
        <v>-5.0000000000000001E-3</v>
      </c>
      <c r="H44" s="1">
        <v>-5.0000000000000001E-3</v>
      </c>
      <c r="I44" s="1">
        <v>-5.0000000000000001E-3</v>
      </c>
      <c r="J44" s="1">
        <v>-5.0000000000000001E-3</v>
      </c>
      <c r="K44" s="1">
        <v>-5.0000000000000001E-3</v>
      </c>
      <c r="L44" s="1">
        <v>-5.0000000000000001E-3</v>
      </c>
      <c r="M44" s="1">
        <v>-5.0000000000000001E-3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-5.0000000000000001E-3</v>
      </c>
      <c r="V44" s="1">
        <v>-5.0000000000000001E-3</v>
      </c>
      <c r="W44" s="1">
        <v>-5.0000000000000001E-3</v>
      </c>
      <c r="X44" s="1">
        <v>-5.0000000000000001E-3</v>
      </c>
    </row>
    <row r="45" spans="1:24" x14ac:dyDescent="0.25">
      <c r="A45" s="1" t="s">
        <v>147</v>
      </c>
      <c r="B45" s="1" t="s">
        <v>148</v>
      </c>
      <c r="C45" s="1" t="s">
        <v>149</v>
      </c>
      <c r="D45" s="1">
        <v>-0.01</v>
      </c>
      <c r="E45" s="1">
        <v>-0.01</v>
      </c>
      <c r="F45" s="1">
        <v>-0.01</v>
      </c>
      <c r="G45" s="1">
        <v>-0.01</v>
      </c>
      <c r="H45" s="1">
        <v>-0.01</v>
      </c>
      <c r="I45" s="1">
        <v>-0.01</v>
      </c>
      <c r="J45" s="1">
        <v>-0.01</v>
      </c>
      <c r="K45" s="1">
        <v>-0.01</v>
      </c>
      <c r="L45" s="1">
        <v>-0.01</v>
      </c>
      <c r="M45" s="1">
        <v>-0.01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-0.01</v>
      </c>
      <c r="V45" s="1">
        <v>-0.01</v>
      </c>
      <c r="W45" s="1">
        <v>-0.01</v>
      </c>
      <c r="X45" s="1">
        <v>-0.01</v>
      </c>
    </row>
    <row r="46" spans="1:24" x14ac:dyDescent="0.25">
      <c r="A46" s="1" t="s">
        <v>47</v>
      </c>
      <c r="B46" s="1" t="s">
        <v>150</v>
      </c>
      <c r="C46" s="1" t="s">
        <v>151</v>
      </c>
      <c r="D46" s="1">
        <v>7.0609999999999996E-3</v>
      </c>
      <c r="E46" s="1">
        <v>7.0609999999999996E-3</v>
      </c>
      <c r="F46" s="1">
        <v>7.0609999999999996E-3</v>
      </c>
      <c r="G46" s="1">
        <v>7.0609999999999996E-3</v>
      </c>
      <c r="H46" s="1">
        <v>7.0609999999999996E-3</v>
      </c>
      <c r="I46" s="1">
        <v>7.0609999999999996E-3</v>
      </c>
      <c r="J46" s="1">
        <v>7.0609999999999996E-3</v>
      </c>
      <c r="K46" s="1">
        <v>7.0609999999999996E-3</v>
      </c>
      <c r="L46" s="1">
        <v>7.0609999999999996E-3</v>
      </c>
      <c r="M46" s="1">
        <v>7.0609999999999996E-3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7.0609999999999996E-3</v>
      </c>
      <c r="V46" s="1">
        <v>7.0609999999999996E-3</v>
      </c>
      <c r="W46" s="1">
        <v>7.0609999999999996E-3</v>
      </c>
      <c r="X46" s="1">
        <v>7.0609999999999996E-3</v>
      </c>
    </row>
    <row r="47" spans="1:24" x14ac:dyDescent="0.25">
      <c r="A47" s="1" t="s">
        <v>22</v>
      </c>
      <c r="B47" s="1" t="s">
        <v>152</v>
      </c>
      <c r="C47" s="1" t="s">
        <v>153</v>
      </c>
      <c r="D47" s="1">
        <v>5.0000000000000001E-3</v>
      </c>
      <c r="E47" s="1">
        <v>5.0000000000000001E-3</v>
      </c>
      <c r="F47" s="1">
        <v>5.0000000000000001E-3</v>
      </c>
      <c r="G47" s="1">
        <v>5.0000000000000001E-3</v>
      </c>
      <c r="H47" s="1">
        <v>5.0000000000000001E-3</v>
      </c>
      <c r="I47" s="1">
        <v>5.0000000000000001E-3</v>
      </c>
      <c r="J47" s="1">
        <v>5.0000000000000001E-3</v>
      </c>
      <c r="K47" s="1">
        <v>5.0000000000000001E-3</v>
      </c>
      <c r="L47" s="1">
        <v>5.0000000000000001E-3</v>
      </c>
      <c r="M47" s="1">
        <v>5.0000000000000001E-3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5.0000000000000001E-3</v>
      </c>
      <c r="V47" s="1">
        <v>5.0000000000000001E-3</v>
      </c>
      <c r="W47" s="1">
        <v>5.0000000000000001E-3</v>
      </c>
      <c r="X47" s="1">
        <v>5.0000000000000001E-3</v>
      </c>
    </row>
    <row r="48" spans="1:24" x14ac:dyDescent="0.25">
      <c r="A48" s="1" t="s">
        <v>154</v>
      </c>
      <c r="B48" s="1" t="s">
        <v>155</v>
      </c>
      <c r="C48" s="1" t="s">
        <v>156</v>
      </c>
      <c r="D48" s="1">
        <v>-0.1</v>
      </c>
      <c r="E48" s="1">
        <v>-0.1</v>
      </c>
      <c r="F48" s="1">
        <v>-0.1</v>
      </c>
      <c r="G48" s="1">
        <v>-0.1</v>
      </c>
      <c r="H48" s="1">
        <v>-0.1</v>
      </c>
      <c r="I48" s="1">
        <v>-0.1</v>
      </c>
      <c r="J48" s="1">
        <v>-0.1</v>
      </c>
      <c r="K48" s="1">
        <v>-0.1</v>
      </c>
      <c r="L48" s="1">
        <v>-0.1</v>
      </c>
      <c r="M48" s="1">
        <v>-0.1</v>
      </c>
      <c r="N48" s="1">
        <v>-0.1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-0.1</v>
      </c>
      <c r="V48" s="1">
        <v>-0.1</v>
      </c>
      <c r="W48" s="1">
        <v>-0.1</v>
      </c>
      <c r="X48" s="1">
        <v>-0.1</v>
      </c>
    </row>
    <row r="49" spans="1:24" x14ac:dyDescent="0.25">
      <c r="A49" s="1" t="s">
        <v>26</v>
      </c>
      <c r="B49" s="1" t="s">
        <v>157</v>
      </c>
      <c r="C49" s="1" t="s">
        <v>158</v>
      </c>
      <c r="D49" s="1">
        <v>9.5044000000000003E-2</v>
      </c>
      <c r="E49" s="1">
        <v>9.5044000000000003E-2</v>
      </c>
      <c r="F49" s="1">
        <v>9.5044000000000003E-2</v>
      </c>
      <c r="G49" s="1">
        <v>9.5044000000000003E-2</v>
      </c>
      <c r="H49" s="1">
        <v>9.5044000000000003E-2</v>
      </c>
      <c r="I49" s="1">
        <v>9.5044000000000003E-2</v>
      </c>
      <c r="J49" s="1">
        <v>9.5044000000000003E-2</v>
      </c>
      <c r="K49" s="1">
        <v>9.5044000000000003E-2</v>
      </c>
      <c r="L49" s="1">
        <v>9.5044000000000003E-2</v>
      </c>
      <c r="M49" s="1">
        <v>9.5044000000000003E-2</v>
      </c>
      <c r="N49" s="1">
        <v>9.5044000000000003E-2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9.5044000000000003E-2</v>
      </c>
      <c r="V49" s="1">
        <v>9.5044000000000003E-2</v>
      </c>
      <c r="W49" s="1">
        <v>9.5044000000000003E-2</v>
      </c>
      <c r="X49" s="1">
        <v>9.5044000000000003E-2</v>
      </c>
    </row>
    <row r="50" spans="1:24" x14ac:dyDescent="0.25">
      <c r="A50" s="1" t="s">
        <v>33</v>
      </c>
      <c r="B50" s="1" t="s">
        <v>159</v>
      </c>
      <c r="C50" s="1" t="s">
        <v>160</v>
      </c>
      <c r="D50" s="1">
        <v>0.38570599999999999</v>
      </c>
      <c r="E50" s="1">
        <v>0.38570599999999999</v>
      </c>
      <c r="F50" s="1">
        <v>0.38570599999999999</v>
      </c>
      <c r="G50" s="1">
        <v>0.38570599999999999</v>
      </c>
      <c r="H50" s="1">
        <v>0.38570599999999999</v>
      </c>
      <c r="I50" s="1">
        <v>0.38570599999999999</v>
      </c>
      <c r="J50" s="1">
        <v>0.38570599999999999</v>
      </c>
      <c r="K50" s="1">
        <v>0.38570599999999999</v>
      </c>
      <c r="L50" s="1">
        <v>0.38570599999999999</v>
      </c>
      <c r="M50" s="1">
        <v>0.38570599999999999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0.38570599999999999</v>
      </c>
      <c r="V50" s="1">
        <v>0.38570599999999999</v>
      </c>
      <c r="W50" s="1">
        <v>0.38570599999999999</v>
      </c>
      <c r="X50" s="1">
        <v>0.38570599999999999</v>
      </c>
    </row>
    <row r="51" spans="1:24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>
        <v>0.01</v>
      </c>
      <c r="F51" s="1">
        <v>0.01</v>
      </c>
      <c r="G51" s="1">
        <v>0.01</v>
      </c>
      <c r="H51" s="1">
        <v>0.01</v>
      </c>
      <c r="I51" s="1">
        <v>0.01</v>
      </c>
      <c r="J51" s="1">
        <v>0.01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</row>
    <row r="52" spans="1:24" x14ac:dyDescent="0.25">
      <c r="A52" s="1" t="s">
        <v>53</v>
      </c>
      <c r="B52" s="1" t="s">
        <v>163</v>
      </c>
      <c r="C52" s="1" t="s">
        <v>164</v>
      </c>
      <c r="D52" s="1">
        <v>0.01</v>
      </c>
      <c r="E52" s="1">
        <v>0.01</v>
      </c>
      <c r="F52" s="1">
        <v>0.01</v>
      </c>
      <c r="G52" s="1">
        <v>0.01</v>
      </c>
      <c r="H52" s="1">
        <v>0.01</v>
      </c>
      <c r="I52" s="1">
        <v>0.01</v>
      </c>
      <c r="J52" s="1">
        <v>0.01</v>
      </c>
      <c r="K52" s="1">
        <v>0.01</v>
      </c>
      <c r="L52" s="1">
        <v>0.01</v>
      </c>
      <c r="M52" s="1">
        <v>0.01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0.01</v>
      </c>
      <c r="V52" s="1">
        <v>0.01</v>
      </c>
      <c r="W52" s="1">
        <v>0.01</v>
      </c>
      <c r="X52" s="1">
        <v>0.01</v>
      </c>
    </row>
    <row r="53" spans="1:24" x14ac:dyDescent="0.25">
      <c r="A53" s="1" t="s">
        <v>46</v>
      </c>
      <c r="B53" s="1" t="s">
        <v>165</v>
      </c>
      <c r="C53" s="1" t="s">
        <v>166</v>
      </c>
      <c r="D53" s="1">
        <v>0.1</v>
      </c>
      <c r="E53" s="1">
        <v>0.1</v>
      </c>
      <c r="F53" s="1">
        <v>0.1</v>
      </c>
      <c r="G53" s="1">
        <v>0.1</v>
      </c>
      <c r="H53" s="1">
        <v>0.1</v>
      </c>
      <c r="I53" s="1">
        <v>0.1</v>
      </c>
      <c r="J53" s="1">
        <v>0.1</v>
      </c>
      <c r="K53" s="1">
        <v>0.1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</row>
    <row r="54" spans="1:24" x14ac:dyDescent="0.25">
      <c r="A54" s="1" t="s">
        <v>167</v>
      </c>
      <c r="B54" s="1" t="s">
        <v>168</v>
      </c>
      <c r="C54" s="1" t="s">
        <v>169</v>
      </c>
      <c r="D54" s="1">
        <v>-5.0000000000000001E-3</v>
      </c>
      <c r="E54" s="1">
        <v>-5.0000000000000001E-3</v>
      </c>
      <c r="F54" s="1">
        <v>-5.0000000000000001E-3</v>
      </c>
      <c r="G54" s="1">
        <v>-5.0000000000000001E-3</v>
      </c>
      <c r="H54" s="1">
        <v>-5.0000000000000001E-3</v>
      </c>
      <c r="I54" s="1">
        <v>-5.0000000000000001E-3</v>
      </c>
      <c r="J54" s="1">
        <v>-5.0000000000000001E-3</v>
      </c>
      <c r="K54" s="1">
        <v>-5.0000000000000001E-3</v>
      </c>
      <c r="L54" s="1">
        <v>-5.0000000000000001E-3</v>
      </c>
      <c r="M54" s="1">
        <v>-5.0000000000000001E-3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-5.0000000000000001E-3</v>
      </c>
      <c r="V54" s="1">
        <v>-5.0000000000000001E-3</v>
      </c>
      <c r="W54" s="1">
        <v>-5.0000000000000001E-3</v>
      </c>
      <c r="X54" s="1">
        <v>-5.0000000000000001E-3</v>
      </c>
    </row>
    <row r="55" spans="1:24" x14ac:dyDescent="0.25">
      <c r="A55" s="1" t="s">
        <v>42</v>
      </c>
      <c r="B55" s="1" t="s">
        <v>170</v>
      </c>
      <c r="C55" s="1" t="s">
        <v>171</v>
      </c>
      <c r="D55" s="1">
        <v>1.2061000000000001E-2</v>
      </c>
      <c r="E55" s="1">
        <v>1.2061000000000001E-2</v>
      </c>
      <c r="F55" s="1">
        <v>1.2061000000000001E-2</v>
      </c>
      <c r="G55" s="1">
        <v>1.2061000000000001E-2</v>
      </c>
      <c r="H55" s="1">
        <v>1.2061000000000001E-2</v>
      </c>
      <c r="I55" s="1">
        <v>1.2061000000000001E-2</v>
      </c>
      <c r="J55" s="1">
        <v>1.2061000000000001E-2</v>
      </c>
      <c r="K55" s="1">
        <v>1.2061000000000001E-2</v>
      </c>
      <c r="L55" s="1">
        <v>1.2061000000000001E-2</v>
      </c>
      <c r="M55" s="1">
        <v>1.2061000000000001E-2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1.2061000000000001E-2</v>
      </c>
      <c r="V55" s="1">
        <v>1.2061000000000001E-2</v>
      </c>
      <c r="W55" s="1">
        <v>1.2061000000000001E-2</v>
      </c>
      <c r="X55" s="1">
        <v>1.2061000000000001E-2</v>
      </c>
    </row>
    <row r="56" spans="1:24" x14ac:dyDescent="0.25">
      <c r="A56" s="1" t="s">
        <v>23</v>
      </c>
      <c r="B56" s="1" t="s">
        <v>172</v>
      </c>
      <c r="C56" s="1" t="s">
        <v>173</v>
      </c>
      <c r="D56" s="1">
        <v>7.0609999999999996E-3</v>
      </c>
      <c r="E56" s="1">
        <v>7.0609999999999996E-3</v>
      </c>
      <c r="F56" s="1">
        <v>7.0609999999999996E-3</v>
      </c>
      <c r="G56" s="1">
        <v>7.0609999999999996E-3</v>
      </c>
      <c r="H56" s="1">
        <v>7.0609999999999996E-3</v>
      </c>
      <c r="I56" s="1">
        <v>7.0609999999999996E-3</v>
      </c>
      <c r="J56" s="1">
        <v>7.0609999999999996E-3</v>
      </c>
      <c r="K56" s="1">
        <v>7.0609999999999996E-3</v>
      </c>
      <c r="L56" s="1">
        <v>7.0609999999999996E-3</v>
      </c>
      <c r="M56" s="1">
        <v>7.0609999999999996E-3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7.0609999999999996E-3</v>
      </c>
      <c r="V56" s="1">
        <v>7.0609999999999996E-3</v>
      </c>
      <c r="W56" s="1">
        <v>7.0609999999999996E-3</v>
      </c>
      <c r="X56" s="1">
        <v>7.0609999999999996E-3</v>
      </c>
    </row>
    <row r="57" spans="1:24" x14ac:dyDescent="0.25">
      <c r="A57" s="1" t="s">
        <v>174</v>
      </c>
      <c r="B57" s="1" t="s">
        <v>175</v>
      </c>
      <c r="C57" s="1" t="s">
        <v>176</v>
      </c>
      <c r="D57" s="1">
        <v>-0.96796099999999996</v>
      </c>
      <c r="E57" s="1">
        <v>-0.96796099999999996</v>
      </c>
      <c r="F57" s="1">
        <v>-0.96796099999999996</v>
      </c>
      <c r="G57" s="1">
        <v>-0.96796099999999996</v>
      </c>
      <c r="H57" s="1">
        <v>-0.96796099999999996</v>
      </c>
      <c r="I57" s="1">
        <v>-0.96796099999999996</v>
      </c>
      <c r="J57" s="1">
        <v>-0.96796099999999996</v>
      </c>
      <c r="K57" s="1">
        <v>-0.96796099999999996</v>
      </c>
      <c r="L57" s="1">
        <v>-0.96796099999999996</v>
      </c>
      <c r="M57" s="1">
        <v>-0.96796099999999996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-0.96796099999999996</v>
      </c>
      <c r="V57" s="1">
        <v>-0.96796099999999996</v>
      </c>
      <c r="W57" s="1">
        <v>-0.96796099999999996</v>
      </c>
      <c r="X57" s="1">
        <v>-0.96796099999999996</v>
      </c>
    </row>
  </sheetData>
  <conditionalFormatting sqref="D2:X57">
    <cfRule type="expression" dxfId="21" priority="1">
      <formula>$D2=D2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A116-6379-4502-975C-B6B56B7DFE6B}">
  <dimension ref="A1:X57"/>
  <sheetViews>
    <sheetView zoomScale="85" zoomScaleNormal="85" workbookViewId="0">
      <selection activeCell="A21" sqref="A21"/>
    </sheetView>
  </sheetViews>
  <sheetFormatPr defaultRowHeight="15" x14ac:dyDescent="0.25"/>
  <cols>
    <col min="1" max="1" width="15.5703125" style="1" bestFit="1" customWidth="1"/>
    <col min="2" max="2" width="15.42578125" style="1" bestFit="1" customWidth="1"/>
    <col min="3" max="3" width="24.140625" style="1" bestFit="1" customWidth="1"/>
    <col min="4" max="4" width="12.28515625" style="1" bestFit="1" customWidth="1"/>
    <col min="5" max="13" width="13" style="1" bestFit="1" customWidth="1"/>
    <col min="14" max="24" width="14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</row>
    <row r="2" spans="1:24" x14ac:dyDescent="0.25">
      <c r="A2" s="1" t="s">
        <v>4</v>
      </c>
      <c r="B2" s="1" t="s">
        <v>57</v>
      </c>
      <c r="C2" s="1" t="s">
        <v>58</v>
      </c>
      <c r="D2" s="1">
        <v>-9.0390859999999993</v>
      </c>
      <c r="E2" s="1">
        <v>-1.2702720000000001</v>
      </c>
      <c r="F2" s="1">
        <v>-2.5405440000000001</v>
      </c>
      <c r="G2" s="1">
        <v>-3.810816</v>
      </c>
      <c r="H2" s="1">
        <v>-5.0810880000000003</v>
      </c>
      <c r="I2" s="1">
        <v>-6.3555089999999996</v>
      </c>
      <c r="J2" s="1">
        <v>-7.6456989999999996</v>
      </c>
      <c r="K2" s="1">
        <v>-8.9583239999999993</v>
      </c>
      <c r="L2" s="1">
        <v>-9.0390859999999993</v>
      </c>
      <c r="M2" s="1">
        <v>-9.0390859999999993</v>
      </c>
      <c r="N2" s="1">
        <v>-9.0390859999999993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-9.0390859999999993</v>
      </c>
      <c r="V2" s="1">
        <v>-9.0390859999999993</v>
      </c>
      <c r="W2" s="1">
        <v>-9.0390859999999993</v>
      </c>
      <c r="X2" s="1">
        <v>-9.0390859999999993</v>
      </c>
    </row>
    <row r="3" spans="1:24" x14ac:dyDescent="0.25">
      <c r="A3" s="1" t="s">
        <v>6</v>
      </c>
      <c r="B3" s="1" t="s">
        <v>59</v>
      </c>
      <c r="C3" s="1" t="s">
        <v>60</v>
      </c>
      <c r="D3" s="1">
        <v>1.2986420000000001</v>
      </c>
      <c r="E3" s="1">
        <v>0.18392700000000001</v>
      </c>
      <c r="F3" s="1">
        <v>0.36785499999999999</v>
      </c>
      <c r="G3" s="1">
        <v>0.55178199999999999</v>
      </c>
      <c r="H3" s="1">
        <v>0.73570899999999995</v>
      </c>
      <c r="I3" s="1">
        <v>0.91963700000000004</v>
      </c>
      <c r="J3" s="1">
        <v>1.103564</v>
      </c>
      <c r="K3" s="1">
        <v>1.2874909999999999</v>
      </c>
      <c r="L3" s="1">
        <v>1.2986420000000001</v>
      </c>
      <c r="M3" s="1">
        <v>1.2986420000000001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1.2986420000000001</v>
      </c>
      <c r="V3" s="1">
        <v>1.2986420000000001</v>
      </c>
      <c r="W3" s="1">
        <v>1.2986420000000001</v>
      </c>
      <c r="X3" s="1">
        <v>1.2986420000000001</v>
      </c>
    </row>
    <row r="4" spans="1:24" x14ac:dyDescent="0.25">
      <c r="A4" s="1" t="s">
        <v>50</v>
      </c>
      <c r="B4" s="1" t="s">
        <v>61</v>
      </c>
      <c r="C4" s="1" t="s">
        <v>62</v>
      </c>
      <c r="D4" s="1">
        <v>-1.7625329999999999</v>
      </c>
      <c r="E4" s="1">
        <v>-0.25120999999999999</v>
      </c>
      <c r="F4" s="1">
        <v>-0.50241999999999998</v>
      </c>
      <c r="G4" s="1">
        <v>-0.75363000000000002</v>
      </c>
      <c r="H4" s="1">
        <v>-1.0048410000000001</v>
      </c>
      <c r="I4" s="1">
        <v>-1.2564660000000001</v>
      </c>
      <c r="J4" s="1">
        <v>-1.5062150000000001</v>
      </c>
      <c r="K4" s="1">
        <v>-1.7482</v>
      </c>
      <c r="L4" s="1">
        <v>-1.7625329999999999</v>
      </c>
      <c r="M4" s="1">
        <v>-1.7625329999999999</v>
      </c>
      <c r="N4" s="1">
        <v>-1.7625329999999999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-1.7625329999999999</v>
      </c>
      <c r="V4" s="1">
        <v>-1.7625329999999999</v>
      </c>
      <c r="W4" s="1">
        <v>-1.7625329999999999</v>
      </c>
      <c r="X4" s="1">
        <v>-1.7625329999999999</v>
      </c>
    </row>
    <row r="5" spans="1:24" x14ac:dyDescent="0.25">
      <c r="A5" s="1" t="s">
        <v>37</v>
      </c>
      <c r="B5" s="1" t="s">
        <v>63</v>
      </c>
      <c r="C5" s="1" t="s">
        <v>64</v>
      </c>
      <c r="D5" s="1">
        <v>-0.14841399999999999</v>
      </c>
      <c r="E5" s="1">
        <v>-2.213E-2</v>
      </c>
      <c r="F5" s="1">
        <v>-4.4259E-2</v>
      </c>
      <c r="G5" s="1">
        <v>-6.6389000000000004E-2</v>
      </c>
      <c r="H5" s="1">
        <v>-8.8517999999999999E-2</v>
      </c>
      <c r="I5" s="1">
        <v>-0.110648</v>
      </c>
      <c r="J5" s="1">
        <v>-0.13277800000000001</v>
      </c>
      <c r="K5" s="1">
        <v>-0.14799899999999999</v>
      </c>
      <c r="L5" s="1">
        <v>-0.14841399999999999</v>
      </c>
      <c r="M5" s="1">
        <v>-0.14841399999999999</v>
      </c>
      <c r="N5" s="1">
        <v>-0.14841399999999999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-0.14841399999999999</v>
      </c>
      <c r="V5" s="1">
        <v>-0.14841399999999999</v>
      </c>
      <c r="W5" s="1">
        <v>-0.14841399999999999</v>
      </c>
      <c r="X5" s="1">
        <v>-0.14841399999999999</v>
      </c>
    </row>
    <row r="6" spans="1:24" x14ac:dyDescent="0.25">
      <c r="A6" s="1" t="s">
        <v>7</v>
      </c>
      <c r="B6" s="1" t="s">
        <v>65</v>
      </c>
      <c r="C6" s="1" t="s">
        <v>66</v>
      </c>
      <c r="D6" s="1">
        <v>0.133525</v>
      </c>
      <c r="E6" s="1">
        <v>1.8911000000000001E-2</v>
      </c>
      <c r="F6" s="1">
        <v>3.7822000000000001E-2</v>
      </c>
      <c r="G6" s="1">
        <v>5.6734E-2</v>
      </c>
      <c r="H6" s="1">
        <v>7.5645000000000004E-2</v>
      </c>
      <c r="I6" s="1">
        <v>9.4556000000000001E-2</v>
      </c>
      <c r="J6" s="1">
        <v>0.113467</v>
      </c>
      <c r="K6" s="1">
        <v>0.132379</v>
      </c>
      <c r="L6" s="1">
        <v>0.133525</v>
      </c>
      <c r="M6" s="1">
        <v>0.133525</v>
      </c>
      <c r="N6" s="1">
        <v>0.133525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0.133525</v>
      </c>
      <c r="V6" s="1">
        <v>0.133525</v>
      </c>
      <c r="W6" s="1">
        <v>0.133525</v>
      </c>
      <c r="X6" s="1">
        <v>0.133525</v>
      </c>
    </row>
    <row r="7" spans="1:24" x14ac:dyDescent="0.25">
      <c r="A7" s="1" t="s">
        <v>8</v>
      </c>
      <c r="B7" s="1" t="s">
        <v>67</v>
      </c>
      <c r="C7" s="1" t="s">
        <v>68</v>
      </c>
      <c r="D7" s="1">
        <v>2.2638240000000001</v>
      </c>
      <c r="E7" s="1">
        <v>0.31771100000000002</v>
      </c>
      <c r="F7" s="1">
        <v>0.63542200000000004</v>
      </c>
      <c r="G7" s="1">
        <v>0.95313400000000004</v>
      </c>
      <c r="H7" s="1">
        <v>1.270845</v>
      </c>
      <c r="I7" s="1">
        <v>1.5889709999999999</v>
      </c>
      <c r="J7" s="1">
        <v>1.913853</v>
      </c>
      <c r="K7" s="1">
        <v>2.2438989999999999</v>
      </c>
      <c r="L7" s="1">
        <v>2.2638240000000001</v>
      </c>
      <c r="M7" s="1">
        <v>2.2638240000000001</v>
      </c>
      <c r="N7" s="1">
        <v>2.2638240000000001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2.2638240000000001</v>
      </c>
      <c r="V7" s="1">
        <v>2.2638240000000001</v>
      </c>
      <c r="W7" s="1">
        <v>2.2638240000000001</v>
      </c>
      <c r="X7" s="1">
        <v>2.2638240000000001</v>
      </c>
    </row>
    <row r="8" spans="1:24" x14ac:dyDescent="0.25">
      <c r="A8" s="1" t="s">
        <v>9</v>
      </c>
      <c r="B8" s="1" t="s">
        <v>69</v>
      </c>
      <c r="C8" s="1" t="s">
        <v>70</v>
      </c>
      <c r="D8" s="1">
        <v>5.0000000000000001E-3</v>
      </c>
      <c r="E8" s="1">
        <v>7.0799999999999997E-4</v>
      </c>
      <c r="F8" s="1">
        <v>1.4159999999999999E-3</v>
      </c>
      <c r="G8" s="1">
        <v>2.124E-3</v>
      </c>
      <c r="H8" s="1">
        <v>2.833E-3</v>
      </c>
      <c r="I8" s="1">
        <v>3.5409999999999999E-3</v>
      </c>
      <c r="J8" s="1">
        <v>4.2490000000000002E-3</v>
      </c>
      <c r="K8" s="1">
        <v>4.9569999999999996E-3</v>
      </c>
      <c r="L8" s="1">
        <v>5.0000000000000001E-3</v>
      </c>
      <c r="M8" s="1">
        <v>5.0000000000000001E-3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5.0000000000000001E-3</v>
      </c>
      <c r="V8" s="1">
        <v>5.0000000000000001E-3</v>
      </c>
      <c r="W8" s="1">
        <v>5.0000000000000001E-3</v>
      </c>
      <c r="X8" s="1">
        <v>5.0000000000000001E-3</v>
      </c>
    </row>
    <row r="9" spans="1:24" x14ac:dyDescent="0.25">
      <c r="A9" s="1" t="s">
        <v>38</v>
      </c>
      <c r="B9" s="1" t="s">
        <v>71</v>
      </c>
      <c r="C9" s="1" t="s">
        <v>72</v>
      </c>
      <c r="D9" s="1">
        <v>-0.48302</v>
      </c>
      <c r="E9" s="1">
        <v>-7.1881E-2</v>
      </c>
      <c r="F9" s="1">
        <v>-0.143761</v>
      </c>
      <c r="G9" s="1">
        <v>-0.215642</v>
      </c>
      <c r="H9" s="1">
        <v>-0.287522</v>
      </c>
      <c r="I9" s="1">
        <v>-0.35898799999999997</v>
      </c>
      <c r="J9" s="1">
        <v>-0.42369800000000002</v>
      </c>
      <c r="K9" s="1">
        <v>-0.47978900000000002</v>
      </c>
      <c r="L9" s="1">
        <v>-0.48302</v>
      </c>
      <c r="M9" s="1">
        <v>-0.48302</v>
      </c>
      <c r="N9" s="1">
        <v>-0.48302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-0.48302</v>
      </c>
      <c r="V9" s="1">
        <v>-0.48302</v>
      </c>
      <c r="W9" s="1">
        <v>-0.48302</v>
      </c>
      <c r="X9" s="1">
        <v>-0.48302</v>
      </c>
    </row>
    <row r="10" spans="1:24" x14ac:dyDescent="0.25">
      <c r="A10" s="1" t="s">
        <v>10</v>
      </c>
      <c r="B10" s="1" t="s">
        <v>73</v>
      </c>
      <c r="C10" s="1" t="s">
        <v>74</v>
      </c>
      <c r="D10" s="1">
        <v>7.0609999999999996E-3</v>
      </c>
      <c r="E10" s="1">
        <v>1E-3</v>
      </c>
      <c r="F10" s="1">
        <v>2E-3</v>
      </c>
      <c r="G10" s="1">
        <v>3.0000000000000001E-3</v>
      </c>
      <c r="H10" s="1">
        <v>4.0000000000000001E-3</v>
      </c>
      <c r="I10" s="1">
        <v>5.0000000000000001E-3</v>
      </c>
      <c r="J10" s="1">
        <v>6.0000000000000001E-3</v>
      </c>
      <c r="K10" s="1">
        <v>7.0000000000000001E-3</v>
      </c>
      <c r="L10" s="1">
        <v>7.0609999999999996E-3</v>
      </c>
      <c r="M10" s="1">
        <v>7.0609999999999996E-3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7.0609999999999996E-3</v>
      </c>
      <c r="V10" s="1">
        <v>7.0609999999999996E-3</v>
      </c>
      <c r="W10" s="1">
        <v>7.0609999999999996E-3</v>
      </c>
      <c r="X10" s="1">
        <v>7.0609999999999996E-3</v>
      </c>
    </row>
    <row r="11" spans="1:24" x14ac:dyDescent="0.25">
      <c r="A11" s="1" t="s">
        <v>5</v>
      </c>
      <c r="B11" s="1" t="s">
        <v>75</v>
      </c>
      <c r="C11" s="1" t="s">
        <v>76</v>
      </c>
      <c r="D11" s="1">
        <v>0.49478899999999998</v>
      </c>
      <c r="E11" s="1">
        <v>7.0077E-2</v>
      </c>
      <c r="F11" s="1">
        <v>0.140154</v>
      </c>
      <c r="G11" s="1">
        <v>0.210232</v>
      </c>
      <c r="H11" s="1">
        <v>0.28030899999999997</v>
      </c>
      <c r="I11" s="1">
        <v>0.35038599999999998</v>
      </c>
      <c r="J11" s="1">
        <v>0.42046299999999998</v>
      </c>
      <c r="K11" s="1">
        <v>0.49053999999999998</v>
      </c>
      <c r="L11" s="1">
        <v>0.49478899999999998</v>
      </c>
      <c r="M11" s="1">
        <v>0.49478899999999998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0.49478899999999998</v>
      </c>
      <c r="V11" s="1">
        <v>0.49478899999999998</v>
      </c>
      <c r="W11" s="1">
        <v>0.49478899999999998</v>
      </c>
      <c r="X11" s="1">
        <v>0.49478899999999998</v>
      </c>
    </row>
    <row r="12" spans="1:24" x14ac:dyDescent="0.25">
      <c r="A12" s="1" t="s">
        <v>11</v>
      </c>
      <c r="B12" s="1" t="s">
        <v>77</v>
      </c>
      <c r="C12" s="1" t="s">
        <v>78</v>
      </c>
      <c r="D12" s="1">
        <v>7.0609999999999996E-3</v>
      </c>
      <c r="E12" s="1">
        <v>1E-3</v>
      </c>
      <c r="F12" s="1">
        <v>2E-3</v>
      </c>
      <c r="G12" s="1">
        <v>3.0000000000000001E-3</v>
      </c>
      <c r="H12" s="1">
        <v>4.0000000000000001E-3</v>
      </c>
      <c r="I12" s="1">
        <v>5.0000000000000001E-3</v>
      </c>
      <c r="J12" s="1">
        <v>6.0000000000000001E-3</v>
      </c>
      <c r="K12" s="1">
        <v>7.0000000000000001E-3</v>
      </c>
      <c r="L12" s="1">
        <v>7.0609999999999996E-3</v>
      </c>
      <c r="M12" s="1">
        <v>7.0609999999999996E-3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7.0609999999999996E-3</v>
      </c>
      <c r="V12" s="1">
        <v>7.0609999999999996E-3</v>
      </c>
      <c r="W12" s="1">
        <v>7.0609999999999996E-3</v>
      </c>
      <c r="X12" s="1">
        <v>7.0609999999999996E-3</v>
      </c>
    </row>
    <row r="13" spans="1:24" x14ac:dyDescent="0.25">
      <c r="A13" s="1" t="s">
        <v>28</v>
      </c>
      <c r="B13" s="1" t="s">
        <v>79</v>
      </c>
      <c r="C13" s="1" t="s">
        <v>80</v>
      </c>
      <c r="D13" s="1">
        <v>0.52034400000000003</v>
      </c>
      <c r="E13" s="1">
        <v>7.3696999999999999E-2</v>
      </c>
      <c r="F13" s="1">
        <v>0.147393</v>
      </c>
      <c r="G13" s="1">
        <v>0.22109000000000001</v>
      </c>
      <c r="H13" s="1">
        <v>0.29478700000000002</v>
      </c>
      <c r="I13" s="1">
        <v>0.368483</v>
      </c>
      <c r="J13" s="1">
        <v>0.44218000000000002</v>
      </c>
      <c r="K13" s="1">
        <v>0.51587700000000003</v>
      </c>
      <c r="L13" s="1">
        <v>0.52034400000000003</v>
      </c>
      <c r="M13" s="1">
        <v>0.52034400000000003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0.52034400000000003</v>
      </c>
      <c r="V13" s="1">
        <v>0.52034400000000003</v>
      </c>
      <c r="W13" s="1">
        <v>0.52034400000000003</v>
      </c>
      <c r="X13" s="1">
        <v>0.52034400000000003</v>
      </c>
    </row>
    <row r="14" spans="1:24" x14ac:dyDescent="0.25">
      <c r="A14" s="1" t="s">
        <v>12</v>
      </c>
      <c r="B14" s="1" t="s">
        <v>81</v>
      </c>
      <c r="C14" s="1" t="s">
        <v>82</v>
      </c>
      <c r="D14" s="1">
        <v>0.363597</v>
      </c>
      <c r="E14" s="1">
        <v>5.1496E-2</v>
      </c>
      <c r="F14" s="1">
        <v>0.102993</v>
      </c>
      <c r="G14" s="1">
        <v>0.15448899999999999</v>
      </c>
      <c r="H14" s="1">
        <v>0.205986</v>
      </c>
      <c r="I14" s="1">
        <v>0.25748199999999999</v>
      </c>
      <c r="J14" s="1">
        <v>0.30897799999999997</v>
      </c>
      <c r="K14" s="1">
        <v>0.36047499999999999</v>
      </c>
      <c r="L14" s="1">
        <v>0.363597</v>
      </c>
      <c r="M14" s="1">
        <v>0.363597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0.363597</v>
      </c>
      <c r="V14" s="1">
        <v>0.363597</v>
      </c>
      <c r="W14" s="1">
        <v>0.363597</v>
      </c>
      <c r="X14" s="1">
        <v>0.363597</v>
      </c>
    </row>
    <row r="15" spans="1:24" x14ac:dyDescent="0.25">
      <c r="A15" s="1" t="s">
        <v>13</v>
      </c>
      <c r="B15" s="1" t="s">
        <v>83</v>
      </c>
      <c r="C15" s="1" t="s">
        <v>84</v>
      </c>
      <c r="D15" s="1">
        <v>0.17627599999999999</v>
      </c>
      <c r="E15" s="1">
        <v>2.3855999999999999E-2</v>
      </c>
      <c r="F15" s="1">
        <v>4.7712999999999998E-2</v>
      </c>
      <c r="G15" s="1">
        <v>7.1568999999999994E-2</v>
      </c>
      <c r="H15" s="1">
        <v>9.5425999999999997E-2</v>
      </c>
      <c r="I15" s="1">
        <v>0.119282</v>
      </c>
      <c r="J15" s="1">
        <v>0.14313899999999999</v>
      </c>
      <c r="K15" s="1">
        <v>0.173904</v>
      </c>
      <c r="L15" s="1">
        <v>0.17627599999999999</v>
      </c>
      <c r="M15" s="1">
        <v>0.17627599999999999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0.17627599999999999</v>
      </c>
      <c r="V15" s="1">
        <v>0.17627599999999999</v>
      </c>
      <c r="W15" s="1">
        <v>0.17627599999999999</v>
      </c>
      <c r="X15" s="1">
        <v>0.17627599999999999</v>
      </c>
    </row>
    <row r="16" spans="1:24" x14ac:dyDescent="0.25">
      <c r="A16" s="1" t="s">
        <v>85</v>
      </c>
      <c r="B16" s="1" t="s">
        <v>86</v>
      </c>
      <c r="C16" s="1" t="s">
        <v>87</v>
      </c>
      <c r="D16" s="1">
        <v>-1.0602959999999999</v>
      </c>
      <c r="E16" s="1">
        <v>-0.148116</v>
      </c>
      <c r="F16" s="1">
        <v>-0.29623300000000002</v>
      </c>
      <c r="G16" s="1">
        <v>-0.44434899999999999</v>
      </c>
      <c r="H16" s="1">
        <v>-0.59246600000000005</v>
      </c>
      <c r="I16" s="1">
        <v>-0.73975299999999999</v>
      </c>
      <c r="J16" s="1">
        <v>-0.890791</v>
      </c>
      <c r="K16" s="1">
        <v>-1.050448</v>
      </c>
      <c r="L16" s="1">
        <v>-1.0602959999999999</v>
      </c>
      <c r="M16" s="1">
        <v>-1.0602959999999999</v>
      </c>
      <c r="N16" s="1">
        <v>-1.0602959999999999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-1.0602959999999999</v>
      </c>
      <c r="V16" s="1">
        <v>-1.0602959999999999</v>
      </c>
      <c r="W16" s="1">
        <v>-1.0602959999999999</v>
      </c>
      <c r="X16" s="1">
        <v>-1.0602959999999999</v>
      </c>
    </row>
    <row r="17" spans="1:24" x14ac:dyDescent="0.25">
      <c r="A17" s="1" t="s">
        <v>14</v>
      </c>
      <c r="B17" s="1" t="s">
        <v>88</v>
      </c>
      <c r="C17" s="1" t="s">
        <v>89</v>
      </c>
      <c r="D17" s="1">
        <v>7.0609999999999996E-3</v>
      </c>
      <c r="E17" s="1">
        <v>1E-3</v>
      </c>
      <c r="F17" s="1">
        <v>2E-3</v>
      </c>
      <c r="G17" s="1">
        <v>3.0000000000000001E-3</v>
      </c>
      <c r="H17" s="1">
        <v>4.0000000000000001E-3</v>
      </c>
      <c r="I17" s="1">
        <v>5.0000000000000001E-3</v>
      </c>
      <c r="J17" s="1">
        <v>6.0000000000000001E-3</v>
      </c>
      <c r="K17" s="1">
        <v>7.0000000000000001E-3</v>
      </c>
      <c r="L17" s="1">
        <v>7.0609999999999996E-3</v>
      </c>
      <c r="M17" s="1">
        <v>7.0609999999999996E-3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7.0609999999999996E-3</v>
      </c>
      <c r="V17" s="1">
        <v>7.0609999999999996E-3</v>
      </c>
      <c r="W17" s="1">
        <v>7.0609999999999996E-3</v>
      </c>
      <c r="X17" s="1">
        <v>7.0609999999999996E-3</v>
      </c>
    </row>
    <row r="18" spans="1:24" x14ac:dyDescent="0.25">
      <c r="A18" s="1" t="s">
        <v>15</v>
      </c>
      <c r="B18" s="1" t="s">
        <v>90</v>
      </c>
      <c r="C18" s="1" t="s">
        <v>91</v>
      </c>
      <c r="D18" s="1">
        <v>0.22723699999999999</v>
      </c>
      <c r="E18" s="1">
        <v>3.2183999999999997E-2</v>
      </c>
      <c r="F18" s="1">
        <v>6.4367999999999995E-2</v>
      </c>
      <c r="G18" s="1">
        <v>9.6550999999999998E-2</v>
      </c>
      <c r="H18" s="1">
        <v>0.12873499999999999</v>
      </c>
      <c r="I18" s="1">
        <v>0.16091900000000001</v>
      </c>
      <c r="J18" s="1">
        <v>0.193103</v>
      </c>
      <c r="K18" s="1">
        <v>0.22528599999999999</v>
      </c>
      <c r="L18" s="1">
        <v>0.22723699999999999</v>
      </c>
      <c r="M18" s="1">
        <v>0.22723699999999999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0.22723699999999999</v>
      </c>
      <c r="V18" s="1">
        <v>0.22723699999999999</v>
      </c>
      <c r="W18" s="1">
        <v>0.22723699999999999</v>
      </c>
      <c r="X18" s="1">
        <v>0.22723699999999999</v>
      </c>
    </row>
    <row r="19" spans="1:24" x14ac:dyDescent="0.25">
      <c r="A19" s="1" t="s">
        <v>16</v>
      </c>
      <c r="B19" s="1" t="s">
        <v>92</v>
      </c>
      <c r="C19" s="1" t="s">
        <v>93</v>
      </c>
      <c r="D19" s="1">
        <v>0.504664</v>
      </c>
      <c r="E19" s="1">
        <v>7.0767999999999998E-2</v>
      </c>
      <c r="F19" s="1">
        <v>0.14153499999999999</v>
      </c>
      <c r="G19" s="1">
        <v>0.21230299999999999</v>
      </c>
      <c r="H19" s="1">
        <v>0.28306999999999999</v>
      </c>
      <c r="I19" s="1">
        <v>0.35446</v>
      </c>
      <c r="J19" s="1">
        <v>0.42735200000000001</v>
      </c>
      <c r="K19" s="1">
        <v>0.50024400000000002</v>
      </c>
      <c r="L19" s="1">
        <v>0.504664</v>
      </c>
      <c r="M19" s="1">
        <v>0.504664</v>
      </c>
      <c r="N19" s="1">
        <v>0.504664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0.504664</v>
      </c>
      <c r="V19" s="1">
        <v>0.504664</v>
      </c>
      <c r="W19" s="1">
        <v>0.504664</v>
      </c>
      <c r="X19" s="1">
        <v>0.504664</v>
      </c>
    </row>
    <row r="20" spans="1:24" x14ac:dyDescent="0.25">
      <c r="A20" s="1" t="s">
        <v>36</v>
      </c>
      <c r="B20" s="1" t="s">
        <v>94</v>
      </c>
      <c r="C20" s="1" t="s">
        <v>95</v>
      </c>
      <c r="D20" s="1">
        <v>0.27870499999999998</v>
      </c>
      <c r="E20" s="1">
        <v>3.9473000000000001E-2</v>
      </c>
      <c r="F20" s="1">
        <v>7.8946000000000002E-2</v>
      </c>
      <c r="G20" s="1">
        <v>0.118419</v>
      </c>
      <c r="H20" s="1">
        <v>0.157892</v>
      </c>
      <c r="I20" s="1">
        <v>0.19736600000000001</v>
      </c>
      <c r="J20" s="1">
        <v>0.23683899999999999</v>
      </c>
      <c r="K20" s="1">
        <v>0.276312</v>
      </c>
      <c r="L20" s="1">
        <v>0.27870499999999998</v>
      </c>
      <c r="M20" s="1">
        <v>0.27870499999999998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0.27870499999999998</v>
      </c>
      <c r="V20" s="1">
        <v>0.27870499999999998</v>
      </c>
      <c r="W20" s="1">
        <v>0.27870499999999998</v>
      </c>
      <c r="X20" s="1">
        <v>0.27870499999999998</v>
      </c>
    </row>
    <row r="21" spans="1:24" x14ac:dyDescent="0.25">
      <c r="A21" s="10" t="s">
        <v>41</v>
      </c>
      <c r="B21" s="1" t="s">
        <v>96</v>
      </c>
      <c r="C21" s="1" t="s">
        <v>97</v>
      </c>
      <c r="D21" s="1">
        <v>7.0609999999999996E-3</v>
      </c>
      <c r="E21" s="1">
        <v>1E-3</v>
      </c>
      <c r="F21" s="1">
        <v>2E-3</v>
      </c>
      <c r="G21" s="1">
        <v>3.0000000000000001E-3</v>
      </c>
      <c r="H21" s="1">
        <v>4.0000000000000001E-3</v>
      </c>
      <c r="I21" s="1">
        <v>5.0000000000000001E-3</v>
      </c>
      <c r="J21" s="1">
        <v>6.0000000000000001E-3</v>
      </c>
      <c r="K21" s="1">
        <v>7.0000000000000001E-3</v>
      </c>
      <c r="L21" s="1">
        <v>7.0609999999999996E-3</v>
      </c>
      <c r="M21" s="1">
        <v>7.0609999999999996E-3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7.0609999999999996E-3</v>
      </c>
      <c r="V21" s="1">
        <v>7.0609999999999996E-3</v>
      </c>
      <c r="W21" s="1">
        <v>7.0609999999999996E-3</v>
      </c>
      <c r="X21" s="1">
        <v>7.0609999999999996E-3</v>
      </c>
    </row>
    <row r="22" spans="1:24" x14ac:dyDescent="0.25">
      <c r="A22" s="1" t="s">
        <v>29</v>
      </c>
      <c r="B22" s="1" t="s">
        <v>98</v>
      </c>
      <c r="C22" s="1" t="s">
        <v>99</v>
      </c>
      <c r="D22" s="1">
        <v>0.14748900000000001</v>
      </c>
      <c r="E22" s="1">
        <v>2.0889000000000001E-2</v>
      </c>
      <c r="F22" s="1">
        <v>4.1778000000000003E-2</v>
      </c>
      <c r="G22" s="1">
        <v>6.2667E-2</v>
      </c>
      <c r="H22" s="1">
        <v>8.3556000000000005E-2</v>
      </c>
      <c r="I22" s="1">
        <v>0.104445</v>
      </c>
      <c r="J22" s="1">
        <v>0.125334</v>
      </c>
      <c r="K22" s="1">
        <v>0.14622299999999999</v>
      </c>
      <c r="L22" s="1">
        <v>0.14748900000000001</v>
      </c>
      <c r="M22" s="1">
        <v>0.14748900000000001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0.14748900000000001</v>
      </c>
      <c r="V22" s="1">
        <v>0.14748900000000001</v>
      </c>
      <c r="W22" s="1">
        <v>0.14748900000000001</v>
      </c>
      <c r="X22" s="1">
        <v>0.14748900000000001</v>
      </c>
    </row>
    <row r="23" spans="1:24" x14ac:dyDescent="0.25">
      <c r="A23" s="1" t="s">
        <v>40</v>
      </c>
      <c r="B23" s="1" t="s">
        <v>100</v>
      </c>
      <c r="C23" s="1" t="s">
        <v>101</v>
      </c>
      <c r="D23" s="1">
        <v>7.0609999999999996E-3</v>
      </c>
      <c r="E23" s="1">
        <v>1E-3</v>
      </c>
      <c r="F23" s="1">
        <v>2E-3</v>
      </c>
      <c r="G23" s="1">
        <v>3.0000000000000001E-3</v>
      </c>
      <c r="H23" s="1">
        <v>4.0000000000000001E-3</v>
      </c>
      <c r="I23" s="1">
        <v>5.0000000000000001E-3</v>
      </c>
      <c r="J23" s="1">
        <v>6.0000000000000001E-3</v>
      </c>
      <c r="K23" s="1">
        <v>7.0000000000000001E-3</v>
      </c>
      <c r="L23" s="1">
        <v>7.0609999999999996E-3</v>
      </c>
      <c r="M23" s="1">
        <v>7.0609999999999996E-3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7.0609999999999996E-3</v>
      </c>
      <c r="V23" s="1">
        <v>7.0609999999999996E-3</v>
      </c>
      <c r="W23" s="1">
        <v>7.0609999999999996E-3</v>
      </c>
      <c r="X23" s="1">
        <v>7.0609999999999996E-3</v>
      </c>
    </row>
    <row r="24" spans="1:24" x14ac:dyDescent="0.25">
      <c r="A24" s="1" t="s">
        <v>45</v>
      </c>
      <c r="B24" s="1" t="s">
        <v>102</v>
      </c>
      <c r="C24" s="1" t="s">
        <v>103</v>
      </c>
      <c r="D24" s="1">
        <v>6.1212999999999997E-2</v>
      </c>
      <c r="E24" s="1">
        <v>8.6700000000000006E-3</v>
      </c>
      <c r="F24" s="1">
        <v>1.7339E-2</v>
      </c>
      <c r="G24" s="1">
        <v>2.6009000000000001E-2</v>
      </c>
      <c r="H24" s="1">
        <v>3.4679000000000001E-2</v>
      </c>
      <c r="I24" s="1">
        <v>4.3347999999999998E-2</v>
      </c>
      <c r="J24" s="1">
        <v>5.2018000000000002E-2</v>
      </c>
      <c r="K24" s="1">
        <v>6.0687999999999999E-2</v>
      </c>
      <c r="L24" s="1">
        <v>6.1212999999999997E-2</v>
      </c>
      <c r="M24" s="1">
        <v>6.1212999999999997E-2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6.1212999999999997E-2</v>
      </c>
      <c r="V24" s="1">
        <v>6.1212999999999997E-2</v>
      </c>
      <c r="W24" s="1">
        <v>6.1212999999999997E-2</v>
      </c>
      <c r="X24" s="1">
        <v>6.1212999999999997E-2</v>
      </c>
    </row>
    <row r="25" spans="1:24" x14ac:dyDescent="0.25">
      <c r="A25" s="1" t="s">
        <v>35</v>
      </c>
      <c r="B25" s="1" t="s">
        <v>104</v>
      </c>
      <c r="C25" s="1" t="s">
        <v>105</v>
      </c>
      <c r="D25" s="1">
        <v>0.197907</v>
      </c>
      <c r="E25" s="1">
        <v>2.8029999999999999E-2</v>
      </c>
      <c r="F25" s="1">
        <v>5.6058999999999998E-2</v>
      </c>
      <c r="G25" s="1">
        <v>8.4088999999999997E-2</v>
      </c>
      <c r="H25" s="1">
        <v>0.112119</v>
      </c>
      <c r="I25" s="1">
        <v>0.14014799999999999</v>
      </c>
      <c r="J25" s="1">
        <v>0.16817799999999999</v>
      </c>
      <c r="K25" s="1">
        <v>0.19620799999999999</v>
      </c>
      <c r="L25" s="1">
        <v>0.197907</v>
      </c>
      <c r="M25" s="1">
        <v>0.197907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0.197907</v>
      </c>
      <c r="V25" s="1">
        <v>0.197907</v>
      </c>
      <c r="W25" s="1">
        <v>0.197907</v>
      </c>
      <c r="X25" s="1">
        <v>0.197907</v>
      </c>
    </row>
    <row r="26" spans="1:24" x14ac:dyDescent="0.25">
      <c r="A26" s="1" t="s">
        <v>34</v>
      </c>
      <c r="B26" s="1" t="s">
        <v>106</v>
      </c>
      <c r="C26" s="1" t="s">
        <v>107</v>
      </c>
      <c r="D26" s="1">
        <v>0.124727</v>
      </c>
      <c r="E26" s="1">
        <v>1.7665E-2</v>
      </c>
      <c r="F26" s="1">
        <v>3.533E-2</v>
      </c>
      <c r="G26" s="1">
        <v>5.2996000000000001E-2</v>
      </c>
      <c r="H26" s="1">
        <v>7.0661000000000002E-2</v>
      </c>
      <c r="I26" s="1">
        <v>8.8326000000000002E-2</v>
      </c>
      <c r="J26" s="1">
        <v>0.105991</v>
      </c>
      <c r="K26" s="1">
        <v>0.123656</v>
      </c>
      <c r="L26" s="1">
        <v>0.124727</v>
      </c>
      <c r="M26" s="1">
        <v>0.124727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0.124727</v>
      </c>
      <c r="V26" s="1">
        <v>0.124727</v>
      </c>
      <c r="W26" s="1">
        <v>0.124727</v>
      </c>
      <c r="X26" s="1">
        <v>0.124727</v>
      </c>
    </row>
    <row r="27" spans="1:24" x14ac:dyDescent="0.25">
      <c r="A27" s="1" t="s">
        <v>108</v>
      </c>
      <c r="B27" s="1" t="s">
        <v>109</v>
      </c>
      <c r="C27" s="1" t="s">
        <v>110</v>
      </c>
      <c r="D27" s="1">
        <v>-0.01</v>
      </c>
      <c r="E27" s="1">
        <v>-1.4159999999999999E-3</v>
      </c>
      <c r="F27" s="1">
        <v>-2.833E-3</v>
      </c>
      <c r="G27" s="1">
        <v>-4.2490000000000002E-3</v>
      </c>
      <c r="H27" s="1">
        <v>-5.6649999999999999E-3</v>
      </c>
      <c r="I27" s="1">
        <v>-7.0819999999999998E-3</v>
      </c>
      <c r="J27" s="1">
        <v>-8.4980000000000003E-3</v>
      </c>
      <c r="K27" s="1">
        <v>-9.9139999999999992E-3</v>
      </c>
      <c r="L27" s="1">
        <v>-0.01</v>
      </c>
      <c r="M27" s="1">
        <v>-0.01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-0.01</v>
      </c>
      <c r="V27" s="1">
        <v>-0.01</v>
      </c>
      <c r="W27" s="1">
        <v>-0.01</v>
      </c>
      <c r="X27" s="1">
        <v>-0.01</v>
      </c>
    </row>
    <row r="28" spans="1:24" x14ac:dyDescent="0.25">
      <c r="A28" s="1" t="s">
        <v>31</v>
      </c>
      <c r="B28" s="1" t="s">
        <v>111</v>
      </c>
      <c r="C28" s="1" t="s">
        <v>112</v>
      </c>
      <c r="D28" s="1">
        <v>7.8975000000000004E-2</v>
      </c>
      <c r="E28" s="1">
        <v>1.1185E-2</v>
      </c>
      <c r="F28" s="1">
        <v>2.2370000000000001E-2</v>
      </c>
      <c r="G28" s="1">
        <v>3.3556000000000002E-2</v>
      </c>
      <c r="H28" s="1">
        <v>4.4741000000000003E-2</v>
      </c>
      <c r="I28" s="1">
        <v>5.5925999999999997E-2</v>
      </c>
      <c r="J28" s="1">
        <v>6.7111000000000004E-2</v>
      </c>
      <c r="K28" s="1">
        <v>7.8296000000000004E-2</v>
      </c>
      <c r="L28" s="1">
        <v>7.8975000000000004E-2</v>
      </c>
      <c r="M28" s="1">
        <v>7.8975000000000004E-2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7.8975000000000004E-2</v>
      </c>
      <c r="V28" s="1">
        <v>7.8975000000000004E-2</v>
      </c>
      <c r="W28" s="1">
        <v>7.8975000000000004E-2</v>
      </c>
      <c r="X28" s="1">
        <v>7.8975000000000004E-2</v>
      </c>
    </row>
    <row r="29" spans="1:24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>
        <v>1.5273E-2</v>
      </c>
      <c r="F29" s="1">
        <v>3.0544999999999999E-2</v>
      </c>
      <c r="G29" s="1">
        <v>4.5817999999999998E-2</v>
      </c>
      <c r="H29" s="1">
        <v>6.1090999999999999E-2</v>
      </c>
      <c r="I29" s="1">
        <v>7.6363E-2</v>
      </c>
      <c r="J29" s="1">
        <v>9.1635999999999995E-2</v>
      </c>
      <c r="K29" s="1">
        <v>0.1</v>
      </c>
      <c r="L29" s="1">
        <v>0.1</v>
      </c>
      <c r="M29" s="1">
        <v>0.1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</row>
    <row r="30" spans="1:24" x14ac:dyDescent="0.25">
      <c r="A30" s="1" t="s">
        <v>54</v>
      </c>
      <c r="B30" s="1" t="s">
        <v>115</v>
      </c>
      <c r="C30" s="1" t="s">
        <v>116</v>
      </c>
      <c r="D30" s="1">
        <v>7.0609999999999996E-3</v>
      </c>
      <c r="E30" s="1">
        <v>1E-3</v>
      </c>
      <c r="F30" s="1">
        <v>2E-3</v>
      </c>
      <c r="G30" s="1">
        <v>3.0000000000000001E-3</v>
      </c>
      <c r="H30" s="1">
        <v>4.0000000000000001E-3</v>
      </c>
      <c r="I30" s="1">
        <v>5.0000000000000001E-3</v>
      </c>
      <c r="J30" s="1">
        <v>6.0000000000000001E-3</v>
      </c>
      <c r="K30" s="1">
        <v>7.0000000000000001E-3</v>
      </c>
      <c r="L30" s="1">
        <v>7.0609999999999996E-3</v>
      </c>
      <c r="M30" s="1">
        <v>7.0609999999999996E-3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7.0609999999999996E-3</v>
      </c>
      <c r="V30" s="1">
        <v>7.0609999999999996E-3</v>
      </c>
      <c r="W30" s="1">
        <v>7.0609999999999996E-3</v>
      </c>
      <c r="X30" s="1">
        <v>7.0609999999999996E-3</v>
      </c>
    </row>
    <row r="31" spans="1:24" x14ac:dyDescent="0.25">
      <c r="A31" s="1" t="s">
        <v>32</v>
      </c>
      <c r="B31" s="1" t="s">
        <v>117</v>
      </c>
      <c r="C31" s="1" t="s">
        <v>118</v>
      </c>
      <c r="D31" s="1">
        <v>0.47223300000000001</v>
      </c>
      <c r="E31" s="1">
        <v>6.6882999999999998E-2</v>
      </c>
      <c r="F31" s="1">
        <v>0.133765</v>
      </c>
      <c r="G31" s="1">
        <v>0.20064799999999999</v>
      </c>
      <c r="H31" s="1">
        <v>0.26752999999999999</v>
      </c>
      <c r="I31" s="1">
        <v>0.33441300000000002</v>
      </c>
      <c r="J31" s="1">
        <v>0.40129599999999999</v>
      </c>
      <c r="K31" s="1">
        <v>0.46817799999999998</v>
      </c>
      <c r="L31" s="1">
        <v>0.47223300000000001</v>
      </c>
      <c r="M31" s="1">
        <v>0.47223300000000001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0.47223300000000001</v>
      </c>
      <c r="V31" s="1">
        <v>0.47223300000000001</v>
      </c>
      <c r="W31" s="1">
        <v>0.47223300000000001</v>
      </c>
      <c r="X31" s="1">
        <v>0.47223300000000001</v>
      </c>
    </row>
    <row r="32" spans="1:24" x14ac:dyDescent="0.25">
      <c r="A32" s="1" t="s">
        <v>17</v>
      </c>
      <c r="B32" s="1" t="s">
        <v>119</v>
      </c>
      <c r="C32" s="1" t="s">
        <v>120</v>
      </c>
      <c r="D32" s="1">
        <v>9.2050000000000007E-2</v>
      </c>
      <c r="E32" s="1">
        <v>1.3037E-2</v>
      </c>
      <c r="F32" s="1">
        <v>2.6074E-2</v>
      </c>
      <c r="G32" s="1">
        <v>3.9111E-2</v>
      </c>
      <c r="H32" s="1">
        <v>5.2148E-2</v>
      </c>
      <c r="I32" s="1">
        <v>6.5185000000000007E-2</v>
      </c>
      <c r="J32" s="1">
        <v>7.8222E-2</v>
      </c>
      <c r="K32" s="1">
        <v>9.1259000000000007E-2</v>
      </c>
      <c r="L32" s="1">
        <v>9.2050000000000007E-2</v>
      </c>
      <c r="M32" s="1">
        <v>9.2050000000000007E-2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9.2050000000000007E-2</v>
      </c>
      <c r="V32" s="1">
        <v>9.2050000000000007E-2</v>
      </c>
      <c r="W32" s="1">
        <v>9.2050000000000007E-2</v>
      </c>
      <c r="X32" s="1">
        <v>9.2050000000000007E-2</v>
      </c>
    </row>
    <row r="33" spans="1:24" x14ac:dyDescent="0.25">
      <c r="A33" s="1" t="s">
        <v>18</v>
      </c>
      <c r="B33" s="1" t="s">
        <v>121</v>
      </c>
      <c r="C33" s="1" t="s">
        <v>122</v>
      </c>
      <c r="D33" s="1">
        <v>0.18087800000000001</v>
      </c>
      <c r="E33" s="1">
        <v>2.5617999999999998E-2</v>
      </c>
      <c r="F33" s="1">
        <v>5.1235999999999997E-2</v>
      </c>
      <c r="G33" s="1">
        <v>7.6853000000000005E-2</v>
      </c>
      <c r="H33" s="1">
        <v>0.10247100000000001</v>
      </c>
      <c r="I33" s="1">
        <v>0.12808900000000001</v>
      </c>
      <c r="J33" s="1">
        <v>0.15370700000000001</v>
      </c>
      <c r="K33" s="1">
        <v>0.17932500000000001</v>
      </c>
      <c r="L33" s="1">
        <v>0.18087800000000001</v>
      </c>
      <c r="M33" s="1">
        <v>0.18087800000000001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0.18087800000000001</v>
      </c>
      <c r="V33" s="1">
        <v>0.18087800000000001</v>
      </c>
      <c r="W33" s="1">
        <v>0.18087800000000001</v>
      </c>
      <c r="X33" s="1">
        <v>0.18087800000000001</v>
      </c>
    </row>
    <row r="34" spans="1:24" x14ac:dyDescent="0.25">
      <c r="A34" s="1" t="s">
        <v>39</v>
      </c>
      <c r="B34" s="1" t="s">
        <v>123</v>
      </c>
      <c r="C34" s="1" t="s">
        <v>124</v>
      </c>
      <c r="D34" s="1">
        <v>0.16661000000000001</v>
      </c>
      <c r="E34" s="1">
        <v>2.3597E-2</v>
      </c>
      <c r="F34" s="1">
        <v>4.7194E-2</v>
      </c>
      <c r="G34" s="1">
        <v>7.0791000000000007E-2</v>
      </c>
      <c r="H34" s="1">
        <v>9.4388E-2</v>
      </c>
      <c r="I34" s="1">
        <v>0.11798500000000001</v>
      </c>
      <c r="J34" s="1">
        <v>0.14158200000000001</v>
      </c>
      <c r="K34" s="1">
        <v>0.16517999999999999</v>
      </c>
      <c r="L34" s="1">
        <v>0.16661000000000001</v>
      </c>
      <c r="M34" s="1">
        <v>0.16661000000000001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0.16661000000000001</v>
      </c>
      <c r="V34" s="1">
        <v>0.16661000000000001</v>
      </c>
      <c r="W34" s="1">
        <v>0.16661000000000001</v>
      </c>
      <c r="X34" s="1">
        <v>0.16661000000000001</v>
      </c>
    </row>
    <row r="35" spans="1:24" x14ac:dyDescent="0.25">
      <c r="A35" s="1" t="s">
        <v>125</v>
      </c>
      <c r="B35" s="1" t="s">
        <v>126</v>
      </c>
      <c r="C35" s="1" t="s">
        <v>127</v>
      </c>
      <c r="D35" s="1">
        <v>-0.01</v>
      </c>
      <c r="E35" s="1">
        <v>-1.4159999999999999E-3</v>
      </c>
      <c r="F35" s="1">
        <v>-2.833E-3</v>
      </c>
      <c r="G35" s="1">
        <v>-4.2490000000000002E-3</v>
      </c>
      <c r="H35" s="1">
        <v>-5.6649999999999999E-3</v>
      </c>
      <c r="I35" s="1">
        <v>-7.0819999999999998E-3</v>
      </c>
      <c r="J35" s="1">
        <v>-8.4980000000000003E-3</v>
      </c>
      <c r="K35" s="1">
        <v>-9.9139999999999992E-3</v>
      </c>
      <c r="L35" s="1">
        <v>-0.01</v>
      </c>
      <c r="M35" s="1">
        <v>-0.01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-0.01</v>
      </c>
      <c r="V35" s="1">
        <v>-0.01</v>
      </c>
      <c r="W35" s="1">
        <v>-0.01</v>
      </c>
      <c r="X35" s="1">
        <v>-0.01</v>
      </c>
    </row>
    <row r="36" spans="1:24" x14ac:dyDescent="0.25">
      <c r="A36" s="1" t="s">
        <v>19</v>
      </c>
      <c r="B36" s="1" t="s">
        <v>128</v>
      </c>
      <c r="C36" s="1" t="s">
        <v>129</v>
      </c>
      <c r="D36" s="1">
        <v>7.0609999999999996E-3</v>
      </c>
      <c r="E36" s="1">
        <v>1E-3</v>
      </c>
      <c r="F36" s="1">
        <v>2E-3</v>
      </c>
      <c r="G36" s="1">
        <v>3.0000000000000001E-3</v>
      </c>
      <c r="H36" s="1">
        <v>4.0000000000000001E-3</v>
      </c>
      <c r="I36" s="1">
        <v>5.0000000000000001E-3</v>
      </c>
      <c r="J36" s="1">
        <v>6.0000000000000001E-3</v>
      </c>
      <c r="K36" s="1">
        <v>7.0000000000000001E-3</v>
      </c>
      <c r="L36" s="1">
        <v>7.0609999999999996E-3</v>
      </c>
      <c r="M36" s="1">
        <v>7.0609999999999996E-3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7.0609999999999996E-3</v>
      </c>
      <c r="V36" s="1">
        <v>7.0609999999999996E-3</v>
      </c>
      <c r="W36" s="1">
        <v>7.0609999999999996E-3</v>
      </c>
      <c r="X36" s="1">
        <v>7.0609999999999996E-3</v>
      </c>
    </row>
    <row r="37" spans="1:24" x14ac:dyDescent="0.25">
      <c r="A37" s="1" t="s">
        <v>20</v>
      </c>
      <c r="B37" s="1" t="s">
        <v>130</v>
      </c>
      <c r="C37" s="1" t="s">
        <v>131</v>
      </c>
      <c r="D37" s="1">
        <v>0.34564699999999998</v>
      </c>
      <c r="E37" s="1">
        <v>4.8953999999999998E-2</v>
      </c>
      <c r="F37" s="1">
        <v>9.7907999999999995E-2</v>
      </c>
      <c r="G37" s="1">
        <v>0.14686199999999999</v>
      </c>
      <c r="H37" s="1">
        <v>0.19581699999999999</v>
      </c>
      <c r="I37" s="1">
        <v>0.24477099999999999</v>
      </c>
      <c r="J37" s="1">
        <v>0.29372500000000001</v>
      </c>
      <c r="K37" s="1">
        <v>0.34267900000000001</v>
      </c>
      <c r="L37" s="1">
        <v>0.34564699999999998</v>
      </c>
      <c r="M37" s="1">
        <v>0.34564699999999998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0.34564699999999998</v>
      </c>
      <c r="V37" s="1">
        <v>0.34564699999999998</v>
      </c>
      <c r="W37" s="1">
        <v>0.34564699999999998</v>
      </c>
      <c r="X37" s="1">
        <v>0.34564699999999998</v>
      </c>
    </row>
    <row r="38" spans="1:24" x14ac:dyDescent="0.25">
      <c r="A38" s="1" t="s">
        <v>21</v>
      </c>
      <c r="B38" s="1" t="s">
        <v>132</v>
      </c>
      <c r="C38" s="1" t="s">
        <v>133</v>
      </c>
      <c r="D38" s="1">
        <v>0.209873</v>
      </c>
      <c r="E38" s="1">
        <v>2.9724E-2</v>
      </c>
      <c r="F38" s="1">
        <v>5.9449000000000002E-2</v>
      </c>
      <c r="G38" s="1">
        <v>8.9173000000000002E-2</v>
      </c>
      <c r="H38" s="1">
        <v>0.118898</v>
      </c>
      <c r="I38" s="1">
        <v>0.148622</v>
      </c>
      <c r="J38" s="1">
        <v>0.17834700000000001</v>
      </c>
      <c r="K38" s="1">
        <v>0.20807100000000001</v>
      </c>
      <c r="L38" s="1">
        <v>0.209873</v>
      </c>
      <c r="M38" s="1">
        <v>0.209873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0.209873</v>
      </c>
      <c r="V38" s="1">
        <v>0.209873</v>
      </c>
      <c r="W38" s="1">
        <v>0.209873</v>
      </c>
      <c r="X38" s="1">
        <v>0.209873</v>
      </c>
    </row>
    <row r="39" spans="1:24" x14ac:dyDescent="0.25">
      <c r="A39" s="1" t="s">
        <v>55</v>
      </c>
      <c r="B39" s="1" t="s">
        <v>134</v>
      </c>
      <c r="C39" s="1" t="s">
        <v>135</v>
      </c>
      <c r="D39" s="1">
        <v>9.5038999999999998E-2</v>
      </c>
      <c r="E39" s="1">
        <v>1.346E-2</v>
      </c>
      <c r="F39" s="1">
        <v>2.6921E-2</v>
      </c>
      <c r="G39" s="1">
        <v>4.0381E-2</v>
      </c>
      <c r="H39" s="1">
        <v>5.3842000000000001E-2</v>
      </c>
      <c r="I39" s="1">
        <v>6.7302000000000001E-2</v>
      </c>
      <c r="J39" s="1">
        <v>8.0763000000000001E-2</v>
      </c>
      <c r="K39" s="1">
        <v>9.4223000000000001E-2</v>
      </c>
      <c r="L39" s="1">
        <v>9.5038999999999998E-2</v>
      </c>
      <c r="M39" s="1">
        <v>9.5038999999999998E-2</v>
      </c>
      <c r="N39" s="1">
        <v>9.5038999999999998E-2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9.5038999999999998E-2</v>
      </c>
      <c r="V39" s="1">
        <v>9.5038999999999998E-2</v>
      </c>
      <c r="W39" s="1">
        <v>9.5038999999999998E-2</v>
      </c>
      <c r="X39" s="1">
        <v>9.5038999999999998E-2</v>
      </c>
    </row>
    <row r="40" spans="1:24" x14ac:dyDescent="0.25">
      <c r="A40" s="1" t="s">
        <v>56</v>
      </c>
      <c r="B40" s="1" t="s">
        <v>136</v>
      </c>
      <c r="C40" s="1" t="s">
        <v>137</v>
      </c>
      <c r="D40" s="1">
        <v>1.3820000000000001E-2</v>
      </c>
      <c r="E40" s="1">
        <v>1.957E-3</v>
      </c>
      <c r="F40" s="1">
        <v>3.9150000000000001E-3</v>
      </c>
      <c r="G40" s="1">
        <v>5.8719999999999996E-3</v>
      </c>
      <c r="H40" s="1">
        <v>7.8289999999999992E-3</v>
      </c>
      <c r="I40" s="1">
        <v>9.7870000000000006E-3</v>
      </c>
      <c r="J40" s="1">
        <v>1.1743999999999999E-2</v>
      </c>
      <c r="K40" s="1">
        <v>1.3701E-2</v>
      </c>
      <c r="L40" s="1">
        <v>1.3820000000000001E-2</v>
      </c>
      <c r="M40" s="1">
        <v>1.3820000000000001E-2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1.3820000000000001E-2</v>
      </c>
      <c r="V40" s="1">
        <v>1.3820000000000001E-2</v>
      </c>
      <c r="W40" s="1">
        <v>1.3820000000000001E-2</v>
      </c>
      <c r="X40" s="1">
        <v>1.3820000000000001E-2</v>
      </c>
    </row>
    <row r="41" spans="1:24" x14ac:dyDescent="0.25">
      <c r="A41" s="1" t="s">
        <v>43</v>
      </c>
      <c r="B41" s="1" t="s">
        <v>138</v>
      </c>
      <c r="C41" s="1" t="s">
        <v>139</v>
      </c>
      <c r="D41" s="1">
        <v>7.0609999999999996E-3</v>
      </c>
      <c r="E41" s="1">
        <v>1E-3</v>
      </c>
      <c r="F41" s="1">
        <v>2E-3</v>
      </c>
      <c r="G41" s="1">
        <v>3.0000000000000001E-3</v>
      </c>
      <c r="H41" s="1">
        <v>4.0000000000000001E-3</v>
      </c>
      <c r="I41" s="1">
        <v>5.0000000000000001E-3</v>
      </c>
      <c r="J41" s="1">
        <v>6.0000000000000001E-3</v>
      </c>
      <c r="K41" s="1">
        <v>7.0000000000000001E-3</v>
      </c>
      <c r="L41" s="1">
        <v>7.0609999999999996E-3</v>
      </c>
      <c r="M41" s="1">
        <v>7.0609999999999996E-3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7.0609999999999996E-3</v>
      </c>
      <c r="V41" s="1">
        <v>7.0609999999999996E-3</v>
      </c>
      <c r="W41" s="1">
        <v>7.0609999999999996E-3</v>
      </c>
      <c r="X41" s="1">
        <v>7.0609999999999996E-3</v>
      </c>
    </row>
    <row r="42" spans="1:24" x14ac:dyDescent="0.25">
      <c r="A42" s="1" t="s">
        <v>52</v>
      </c>
      <c r="B42" s="1" t="s">
        <v>140</v>
      </c>
      <c r="C42" s="1" t="s">
        <v>141</v>
      </c>
      <c r="D42" s="1">
        <v>0.01</v>
      </c>
      <c r="E42" s="1">
        <v>1.4159999999999999E-3</v>
      </c>
      <c r="F42" s="1">
        <v>2.833E-3</v>
      </c>
      <c r="G42" s="1">
        <v>4.2490000000000002E-3</v>
      </c>
      <c r="H42" s="1">
        <v>5.6649999999999999E-3</v>
      </c>
      <c r="I42" s="1">
        <v>7.0819999999999998E-3</v>
      </c>
      <c r="J42" s="1">
        <v>8.4980000000000003E-3</v>
      </c>
      <c r="K42" s="1">
        <v>9.9139999999999992E-3</v>
      </c>
      <c r="L42" s="1">
        <v>0.01</v>
      </c>
      <c r="M42" s="1">
        <v>0.01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</row>
    <row r="43" spans="1:24" x14ac:dyDescent="0.25">
      <c r="A43" s="1" t="s">
        <v>51</v>
      </c>
      <c r="B43" s="1" t="s">
        <v>142</v>
      </c>
      <c r="C43" s="1" t="s">
        <v>143</v>
      </c>
      <c r="D43" s="1">
        <v>0.01</v>
      </c>
      <c r="E43" s="1">
        <v>1.4159999999999999E-3</v>
      </c>
      <c r="F43" s="1">
        <v>2.833E-3</v>
      </c>
      <c r="G43" s="1">
        <v>4.2490000000000002E-3</v>
      </c>
      <c r="H43" s="1">
        <v>5.6649999999999999E-3</v>
      </c>
      <c r="I43" s="1">
        <v>7.0819999999999998E-3</v>
      </c>
      <c r="J43" s="1">
        <v>8.4980000000000003E-3</v>
      </c>
      <c r="K43" s="1">
        <v>9.9139999999999992E-3</v>
      </c>
      <c r="L43" s="1">
        <v>0.01</v>
      </c>
      <c r="M43" s="1">
        <v>0.01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0.01</v>
      </c>
      <c r="V43" s="1">
        <v>0.01</v>
      </c>
      <c r="W43" s="1">
        <v>0.01</v>
      </c>
      <c r="X43" s="1">
        <v>0.01</v>
      </c>
    </row>
    <row r="44" spans="1:24" x14ac:dyDescent="0.25">
      <c r="A44" s="1" t="s">
        <v>144</v>
      </c>
      <c r="B44" s="1" t="s">
        <v>145</v>
      </c>
      <c r="C44" s="1" t="s">
        <v>146</v>
      </c>
      <c r="D44" s="1">
        <v>-5.0000000000000001E-3</v>
      </c>
      <c r="E44" s="1">
        <v>0</v>
      </c>
      <c r="F44" s="1">
        <v>0</v>
      </c>
      <c r="G44" s="1">
        <v>0</v>
      </c>
      <c r="H44" s="1">
        <v>0</v>
      </c>
      <c r="I44" s="1">
        <v>-6.2200000000000005E-4</v>
      </c>
      <c r="J44" s="1">
        <v>-2.7469999999999999E-3</v>
      </c>
      <c r="K44" s="1">
        <v>-4.8710000000000003E-3</v>
      </c>
      <c r="L44" s="1">
        <v>-5.0000000000000001E-3</v>
      </c>
      <c r="M44" s="1">
        <v>-5.0000000000000001E-3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-5.0000000000000001E-3</v>
      </c>
      <c r="V44" s="1">
        <v>-5.0000000000000001E-3</v>
      </c>
      <c r="W44" s="1">
        <v>-5.0000000000000001E-3</v>
      </c>
      <c r="X44" s="1">
        <v>-5.0000000000000001E-3</v>
      </c>
    </row>
    <row r="45" spans="1:24" x14ac:dyDescent="0.25">
      <c r="A45" s="1" t="s">
        <v>147</v>
      </c>
      <c r="B45" s="1" t="s">
        <v>148</v>
      </c>
      <c r="C45" s="1" t="s">
        <v>149</v>
      </c>
      <c r="D45" s="1">
        <v>-0.01</v>
      </c>
      <c r="E45" s="1">
        <v>-1.4159999999999999E-3</v>
      </c>
      <c r="F45" s="1">
        <v>-2.833E-3</v>
      </c>
      <c r="G45" s="1">
        <v>-4.2490000000000002E-3</v>
      </c>
      <c r="H45" s="1">
        <v>-5.6649999999999999E-3</v>
      </c>
      <c r="I45" s="1">
        <v>-7.0819999999999998E-3</v>
      </c>
      <c r="J45" s="1">
        <v>-8.4980000000000003E-3</v>
      </c>
      <c r="K45" s="1">
        <v>-9.9139999999999992E-3</v>
      </c>
      <c r="L45" s="1">
        <v>-0.01</v>
      </c>
      <c r="M45" s="1">
        <v>-0.01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-0.01</v>
      </c>
      <c r="V45" s="1">
        <v>-0.01</v>
      </c>
      <c r="W45" s="1">
        <v>-0.01</v>
      </c>
      <c r="X45" s="1">
        <v>-0.01</v>
      </c>
    </row>
    <row r="46" spans="1:24" x14ac:dyDescent="0.25">
      <c r="A46" s="1" t="s">
        <v>47</v>
      </c>
      <c r="B46" s="1" t="s">
        <v>150</v>
      </c>
      <c r="C46" s="1" t="s">
        <v>151</v>
      </c>
      <c r="D46" s="1">
        <v>7.0609999999999996E-3</v>
      </c>
      <c r="E46" s="1">
        <v>1E-3</v>
      </c>
      <c r="F46" s="1">
        <v>2E-3</v>
      </c>
      <c r="G46" s="1">
        <v>3.0000000000000001E-3</v>
      </c>
      <c r="H46" s="1">
        <v>4.0000000000000001E-3</v>
      </c>
      <c r="I46" s="1">
        <v>5.0000000000000001E-3</v>
      </c>
      <c r="J46" s="1">
        <v>6.0000000000000001E-3</v>
      </c>
      <c r="K46" s="1">
        <v>7.0000000000000001E-3</v>
      </c>
      <c r="L46" s="1">
        <v>7.0609999999999996E-3</v>
      </c>
      <c r="M46" s="1">
        <v>7.0609999999999996E-3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7.0609999999999996E-3</v>
      </c>
      <c r="V46" s="1">
        <v>7.0609999999999996E-3</v>
      </c>
      <c r="W46" s="1">
        <v>7.0609999999999996E-3</v>
      </c>
      <c r="X46" s="1">
        <v>7.0609999999999996E-3</v>
      </c>
    </row>
    <row r="47" spans="1:24" x14ac:dyDescent="0.25">
      <c r="A47" s="1" t="s">
        <v>22</v>
      </c>
      <c r="B47" s="1" t="s">
        <v>152</v>
      </c>
      <c r="C47" s="1" t="s">
        <v>153</v>
      </c>
      <c r="D47" s="1">
        <v>5.0000000000000001E-3</v>
      </c>
      <c r="E47" s="1">
        <v>7.0799999999999997E-4</v>
      </c>
      <c r="F47" s="1">
        <v>1.4159999999999999E-3</v>
      </c>
      <c r="G47" s="1">
        <v>2.124E-3</v>
      </c>
      <c r="H47" s="1">
        <v>2.833E-3</v>
      </c>
      <c r="I47" s="1">
        <v>3.5409999999999999E-3</v>
      </c>
      <c r="J47" s="1">
        <v>4.2490000000000002E-3</v>
      </c>
      <c r="K47" s="1">
        <v>4.9569999999999996E-3</v>
      </c>
      <c r="L47" s="1">
        <v>5.0000000000000001E-3</v>
      </c>
      <c r="M47" s="1">
        <v>5.0000000000000001E-3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5.0000000000000001E-3</v>
      </c>
      <c r="V47" s="1">
        <v>5.0000000000000001E-3</v>
      </c>
      <c r="W47" s="1">
        <v>5.0000000000000001E-3</v>
      </c>
      <c r="X47" s="1">
        <v>5.0000000000000001E-3</v>
      </c>
    </row>
    <row r="48" spans="1:24" x14ac:dyDescent="0.25">
      <c r="A48" s="1" t="s">
        <v>154</v>
      </c>
      <c r="B48" s="1" t="s">
        <v>155</v>
      </c>
      <c r="C48" s="1" t="s">
        <v>156</v>
      </c>
      <c r="D48" s="1">
        <v>-0.1</v>
      </c>
      <c r="E48" s="1">
        <v>-1.8105E-2</v>
      </c>
      <c r="F48" s="1">
        <v>-3.6211E-2</v>
      </c>
      <c r="G48" s="1">
        <v>-5.4316000000000003E-2</v>
      </c>
      <c r="H48" s="1">
        <v>-7.2420999999999999E-2</v>
      </c>
      <c r="I48" s="1">
        <v>-9.0525999999999995E-2</v>
      </c>
      <c r="J48" s="1">
        <v>-0.1</v>
      </c>
      <c r="K48" s="1">
        <v>-0.1</v>
      </c>
      <c r="L48" s="1">
        <v>-0.1</v>
      </c>
      <c r="M48" s="1">
        <v>-0.1</v>
      </c>
      <c r="N48" s="1">
        <v>-0.1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-0.1</v>
      </c>
      <c r="V48" s="1">
        <v>-0.1</v>
      </c>
      <c r="W48" s="1">
        <v>-0.1</v>
      </c>
      <c r="X48" s="1">
        <v>-0.1</v>
      </c>
    </row>
    <row r="49" spans="1:24" x14ac:dyDescent="0.25">
      <c r="A49" s="1" t="s">
        <v>26</v>
      </c>
      <c r="B49" s="1" t="s">
        <v>157</v>
      </c>
      <c r="C49" s="1" t="s">
        <v>158</v>
      </c>
      <c r="D49" s="1">
        <v>9.5044000000000003E-2</v>
      </c>
      <c r="E49" s="1">
        <v>1.2753E-2</v>
      </c>
      <c r="F49" s="1">
        <v>2.5506000000000001E-2</v>
      </c>
      <c r="G49" s="1">
        <v>3.8259000000000001E-2</v>
      </c>
      <c r="H49" s="1">
        <v>5.1012000000000002E-2</v>
      </c>
      <c r="I49" s="1">
        <v>6.4388000000000001E-2</v>
      </c>
      <c r="J49" s="1">
        <v>7.9265000000000002E-2</v>
      </c>
      <c r="K49" s="1">
        <v>9.4143000000000004E-2</v>
      </c>
      <c r="L49" s="1">
        <v>9.5044000000000003E-2</v>
      </c>
      <c r="M49" s="1">
        <v>9.5044000000000003E-2</v>
      </c>
      <c r="N49" s="1">
        <v>9.5044000000000003E-2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9.5044000000000003E-2</v>
      </c>
      <c r="V49" s="1">
        <v>9.5044000000000003E-2</v>
      </c>
      <c r="W49" s="1">
        <v>9.5044000000000003E-2</v>
      </c>
      <c r="X49" s="1">
        <v>9.5044000000000003E-2</v>
      </c>
    </row>
    <row r="50" spans="1:24" x14ac:dyDescent="0.25">
      <c r="A50" s="1" t="s">
        <v>33</v>
      </c>
      <c r="B50" s="1" t="s">
        <v>159</v>
      </c>
      <c r="C50" s="1" t="s">
        <v>160</v>
      </c>
      <c r="D50" s="1">
        <v>0.38570599999999999</v>
      </c>
      <c r="E50" s="1">
        <v>5.4628000000000003E-2</v>
      </c>
      <c r="F50" s="1">
        <v>0.10925600000000001</v>
      </c>
      <c r="G50" s="1">
        <v>0.163883</v>
      </c>
      <c r="H50" s="1">
        <v>0.21851100000000001</v>
      </c>
      <c r="I50" s="1">
        <v>0.27313900000000002</v>
      </c>
      <c r="J50" s="1">
        <v>0.32776699999999998</v>
      </c>
      <c r="K50" s="1">
        <v>0.38239400000000001</v>
      </c>
      <c r="L50" s="1">
        <v>0.38570599999999999</v>
      </c>
      <c r="M50" s="1">
        <v>0.38570599999999999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0.38570599999999999</v>
      </c>
      <c r="V50" s="1">
        <v>0.38570599999999999</v>
      </c>
      <c r="W50" s="1">
        <v>0.38570599999999999</v>
      </c>
      <c r="X50" s="1">
        <v>0.38570599999999999</v>
      </c>
    </row>
    <row r="51" spans="1:24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>
        <v>2.124E-3</v>
      </c>
      <c r="F51" s="1">
        <v>4.2490000000000002E-3</v>
      </c>
      <c r="G51" s="1">
        <v>6.3730000000000002E-3</v>
      </c>
      <c r="H51" s="1">
        <v>8.4980000000000003E-3</v>
      </c>
      <c r="I51" s="1">
        <v>0.01</v>
      </c>
      <c r="J51" s="1">
        <v>0.01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</row>
    <row r="52" spans="1:24" x14ac:dyDescent="0.25">
      <c r="A52" s="1" t="s">
        <v>53</v>
      </c>
      <c r="B52" s="1" t="s">
        <v>163</v>
      </c>
      <c r="C52" s="1" t="s">
        <v>164</v>
      </c>
      <c r="D52" s="1">
        <v>0.01</v>
      </c>
      <c r="E52" s="1">
        <v>1.4159999999999999E-3</v>
      </c>
      <c r="F52" s="1">
        <v>2.833E-3</v>
      </c>
      <c r="G52" s="1">
        <v>4.2490000000000002E-3</v>
      </c>
      <c r="H52" s="1">
        <v>5.6649999999999999E-3</v>
      </c>
      <c r="I52" s="1">
        <v>7.0819999999999998E-3</v>
      </c>
      <c r="J52" s="1">
        <v>8.4980000000000003E-3</v>
      </c>
      <c r="K52" s="1">
        <v>9.9139999999999992E-3</v>
      </c>
      <c r="L52" s="1">
        <v>0.01</v>
      </c>
      <c r="M52" s="1">
        <v>0.01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0.01</v>
      </c>
      <c r="V52" s="1">
        <v>0.01</v>
      </c>
      <c r="W52" s="1">
        <v>0.01</v>
      </c>
      <c r="X52" s="1">
        <v>0.01</v>
      </c>
    </row>
    <row r="53" spans="1:24" x14ac:dyDescent="0.25">
      <c r="A53" s="1" t="s">
        <v>46</v>
      </c>
      <c r="B53" s="1" t="s">
        <v>165</v>
      </c>
      <c r="C53" s="1" t="s">
        <v>166</v>
      </c>
      <c r="D53" s="1">
        <v>0.1</v>
      </c>
      <c r="E53" s="1">
        <v>1.8105E-2</v>
      </c>
      <c r="F53" s="1">
        <v>3.6211E-2</v>
      </c>
      <c r="G53" s="1">
        <v>5.4316000000000003E-2</v>
      </c>
      <c r="H53" s="1">
        <v>7.2420999999999999E-2</v>
      </c>
      <c r="I53" s="1">
        <v>9.0525999999999995E-2</v>
      </c>
      <c r="J53" s="1">
        <v>0.1</v>
      </c>
      <c r="K53" s="1">
        <v>0.1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</row>
    <row r="54" spans="1:24" x14ac:dyDescent="0.25">
      <c r="A54" s="1" t="s">
        <v>167</v>
      </c>
      <c r="B54" s="1" t="s">
        <v>168</v>
      </c>
      <c r="C54" s="1" t="s">
        <v>169</v>
      </c>
      <c r="D54" s="1">
        <v>-5.0000000000000001E-3</v>
      </c>
      <c r="E54" s="1">
        <v>-7.0799999999999997E-4</v>
      </c>
      <c r="F54" s="1">
        <v>-1.4159999999999999E-3</v>
      </c>
      <c r="G54" s="1">
        <v>-2.124E-3</v>
      </c>
      <c r="H54" s="1">
        <v>-2.833E-3</v>
      </c>
      <c r="I54" s="1">
        <v>-3.5409999999999999E-3</v>
      </c>
      <c r="J54" s="1">
        <v>-4.2490000000000002E-3</v>
      </c>
      <c r="K54" s="1">
        <v>-4.9569999999999996E-3</v>
      </c>
      <c r="L54" s="1">
        <v>-5.0000000000000001E-3</v>
      </c>
      <c r="M54" s="1">
        <v>-5.0000000000000001E-3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-5.0000000000000001E-3</v>
      </c>
      <c r="V54" s="1">
        <v>-5.0000000000000001E-3</v>
      </c>
      <c r="W54" s="1">
        <v>-5.0000000000000001E-3</v>
      </c>
      <c r="X54" s="1">
        <v>-5.0000000000000001E-3</v>
      </c>
    </row>
    <row r="55" spans="1:24" x14ac:dyDescent="0.25">
      <c r="A55" s="1" t="s">
        <v>42</v>
      </c>
      <c r="B55" s="1" t="s">
        <v>170</v>
      </c>
      <c r="C55" s="1" t="s">
        <v>171</v>
      </c>
      <c r="D55" s="1">
        <v>1.2061000000000001E-2</v>
      </c>
      <c r="E55" s="1">
        <v>1.7080000000000001E-3</v>
      </c>
      <c r="F55" s="1">
        <v>3.4160000000000002E-3</v>
      </c>
      <c r="G55" s="1">
        <v>5.1240000000000001E-3</v>
      </c>
      <c r="H55" s="1">
        <v>6.8329999999999997E-3</v>
      </c>
      <c r="I55" s="1">
        <v>8.541E-3</v>
      </c>
      <c r="J55" s="1">
        <v>1.0248999999999999E-2</v>
      </c>
      <c r="K55" s="1">
        <v>1.1957000000000001E-2</v>
      </c>
      <c r="L55" s="1">
        <v>1.2061000000000001E-2</v>
      </c>
      <c r="M55" s="1">
        <v>1.2061000000000001E-2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1.2061000000000001E-2</v>
      </c>
      <c r="V55" s="1">
        <v>1.2061000000000001E-2</v>
      </c>
      <c r="W55" s="1">
        <v>1.2061000000000001E-2</v>
      </c>
      <c r="X55" s="1">
        <v>1.2061000000000001E-2</v>
      </c>
    </row>
    <row r="56" spans="1:24" x14ac:dyDescent="0.25">
      <c r="A56" s="1" t="s">
        <v>23</v>
      </c>
      <c r="B56" s="1" t="s">
        <v>172</v>
      </c>
      <c r="C56" s="1" t="s">
        <v>173</v>
      </c>
      <c r="D56" s="1">
        <v>7.0609999999999996E-3</v>
      </c>
      <c r="E56" s="1">
        <v>1E-3</v>
      </c>
      <c r="F56" s="1">
        <v>2E-3</v>
      </c>
      <c r="G56" s="1">
        <v>3.0000000000000001E-3</v>
      </c>
      <c r="H56" s="1">
        <v>4.0000000000000001E-3</v>
      </c>
      <c r="I56" s="1">
        <v>5.0000000000000001E-3</v>
      </c>
      <c r="J56" s="1">
        <v>6.0000000000000001E-3</v>
      </c>
      <c r="K56" s="1">
        <v>7.0000000000000001E-3</v>
      </c>
      <c r="L56" s="1">
        <v>7.0609999999999996E-3</v>
      </c>
      <c r="M56" s="1">
        <v>7.0609999999999996E-3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7.0609999999999996E-3</v>
      </c>
      <c r="V56" s="1">
        <v>7.0609999999999996E-3</v>
      </c>
      <c r="W56" s="1">
        <v>7.0609999999999996E-3</v>
      </c>
      <c r="X56" s="1">
        <v>7.0609999999999996E-3</v>
      </c>
    </row>
    <row r="57" spans="1:24" x14ac:dyDescent="0.25">
      <c r="A57" s="1" t="s">
        <v>174</v>
      </c>
      <c r="B57" s="1" t="s">
        <v>175</v>
      </c>
      <c r="C57" s="1" t="s">
        <v>176</v>
      </c>
      <c r="D57" s="1">
        <v>-0.96796099999999996</v>
      </c>
      <c r="E57" s="1">
        <v>-0.13709299999999999</v>
      </c>
      <c r="F57" s="1">
        <v>-0.27418599999999999</v>
      </c>
      <c r="G57" s="1">
        <v>-0.41127900000000001</v>
      </c>
      <c r="H57" s="1">
        <v>-0.54837199999999997</v>
      </c>
      <c r="I57" s="1">
        <v>-0.68546399999999996</v>
      </c>
      <c r="J57" s="1">
        <v>-0.82255699999999998</v>
      </c>
      <c r="K57" s="1">
        <v>-0.95965</v>
      </c>
      <c r="L57" s="1">
        <v>-0.96796099999999996</v>
      </c>
      <c r="M57" s="1">
        <v>-0.96796099999999996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-0.96796099999999996</v>
      </c>
      <c r="V57" s="1">
        <v>-0.96796099999999996</v>
      </c>
      <c r="W57" s="1">
        <v>-0.96796099999999996</v>
      </c>
      <c r="X57" s="1">
        <v>-0.96796099999999996</v>
      </c>
    </row>
  </sheetData>
  <conditionalFormatting sqref="D2:X57">
    <cfRule type="expression" dxfId="20" priority="1">
      <formula>$D2=D2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FE0B-FF4C-425D-AC87-A254DF1510A0}">
  <dimension ref="A1:X57"/>
  <sheetViews>
    <sheetView zoomScale="85" zoomScaleNormal="85" workbookViewId="0">
      <selection activeCell="A31" sqref="A31"/>
    </sheetView>
  </sheetViews>
  <sheetFormatPr defaultRowHeight="15" x14ac:dyDescent="0.25"/>
  <cols>
    <col min="1" max="1" width="15.5703125" style="1" bestFit="1" customWidth="1"/>
    <col min="2" max="2" width="15.42578125" style="1" bestFit="1" customWidth="1"/>
    <col min="3" max="3" width="24.140625" style="1" bestFit="1" customWidth="1"/>
    <col min="4" max="4" width="12.28515625" style="1" bestFit="1" customWidth="1"/>
    <col min="5" max="13" width="13" style="1" bestFit="1" customWidth="1"/>
    <col min="14" max="24" width="14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</row>
    <row r="2" spans="1:24" x14ac:dyDescent="0.25">
      <c r="A2" s="1" t="s">
        <v>4</v>
      </c>
      <c r="B2" s="1" t="s">
        <v>57</v>
      </c>
      <c r="C2" s="1" t="s">
        <v>58</v>
      </c>
      <c r="D2" s="1">
        <v>-9.0390859999999993</v>
      </c>
      <c r="E2" s="1">
        <v>-1.899257</v>
      </c>
      <c r="F2" s="1">
        <v>-3.7985139999999999</v>
      </c>
      <c r="G2" s="1">
        <v>-5.6977710000000004</v>
      </c>
      <c r="H2" s="1">
        <v>-7.6205860000000003</v>
      </c>
      <c r="I2" s="1">
        <v>-9.0390859999999993</v>
      </c>
      <c r="J2" s="1">
        <v>-9.0390859999999993</v>
      </c>
      <c r="K2" s="1">
        <v>-9.0390859999999993</v>
      </c>
      <c r="L2" s="1">
        <v>-9.0390859999999993</v>
      </c>
      <c r="M2" s="1">
        <v>-9.0390859999999993</v>
      </c>
      <c r="N2" s="1">
        <v>-9.0390859999999993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-9.0390859999999993</v>
      </c>
      <c r="V2" s="1">
        <v>-9.0390859999999993</v>
      </c>
      <c r="W2" s="1">
        <v>-9.0390859999999993</v>
      </c>
      <c r="X2" s="1">
        <v>-9.0390859999999993</v>
      </c>
    </row>
    <row r="3" spans="1:24" x14ac:dyDescent="0.25">
      <c r="A3" s="1" t="s">
        <v>6</v>
      </c>
      <c r="B3" s="1" t="s">
        <v>59</v>
      </c>
      <c r="C3" s="1" t="s">
        <v>60</v>
      </c>
      <c r="D3" s="1">
        <v>1.2986420000000001</v>
      </c>
      <c r="E3" s="1">
        <v>0.27500000000000002</v>
      </c>
      <c r="F3" s="1">
        <v>0.55000099999999996</v>
      </c>
      <c r="G3" s="1">
        <v>0.82500099999999998</v>
      </c>
      <c r="H3" s="1">
        <v>1.100001</v>
      </c>
      <c r="I3" s="1">
        <v>1.2986420000000001</v>
      </c>
      <c r="J3" s="1">
        <v>1.2986420000000001</v>
      </c>
      <c r="K3" s="1">
        <v>1.2986420000000001</v>
      </c>
      <c r="L3" s="1">
        <v>1.2986420000000001</v>
      </c>
      <c r="M3" s="1">
        <v>1.2986420000000001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1.2986420000000001</v>
      </c>
      <c r="V3" s="1">
        <v>1.2986420000000001</v>
      </c>
      <c r="W3" s="1">
        <v>1.2986420000000001</v>
      </c>
      <c r="X3" s="1">
        <v>1.2986420000000001</v>
      </c>
    </row>
    <row r="4" spans="1:24" x14ac:dyDescent="0.25">
      <c r="A4" s="1" t="s">
        <v>50</v>
      </c>
      <c r="B4" s="1" t="s">
        <v>61</v>
      </c>
      <c r="C4" s="1" t="s">
        <v>62</v>
      </c>
      <c r="D4" s="1">
        <v>-1.7625329999999999</v>
      </c>
      <c r="E4" s="1">
        <v>-0.37559900000000002</v>
      </c>
      <c r="F4" s="1">
        <v>-0.751197</v>
      </c>
      <c r="G4" s="1">
        <v>-1.1267959999999999</v>
      </c>
      <c r="H4" s="1">
        <v>-1.5014380000000001</v>
      </c>
      <c r="I4" s="1">
        <v>-1.7625329999999999</v>
      </c>
      <c r="J4" s="1">
        <v>-1.7625329999999999</v>
      </c>
      <c r="K4" s="1">
        <v>-1.7625329999999999</v>
      </c>
      <c r="L4" s="1">
        <v>-1.7625329999999999</v>
      </c>
      <c r="M4" s="1">
        <v>-1.7625329999999999</v>
      </c>
      <c r="N4" s="1">
        <v>-1.7625329999999999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-1.7625329999999999</v>
      </c>
      <c r="V4" s="1">
        <v>-1.7625329999999999</v>
      </c>
      <c r="W4" s="1">
        <v>-1.7625329999999999</v>
      </c>
      <c r="X4" s="1">
        <v>-1.7625329999999999</v>
      </c>
    </row>
    <row r="5" spans="1:24" x14ac:dyDescent="0.25">
      <c r="A5" s="1" t="s">
        <v>37</v>
      </c>
      <c r="B5" s="1" t="s">
        <v>63</v>
      </c>
      <c r="C5" s="1" t="s">
        <v>64</v>
      </c>
      <c r="D5" s="1">
        <v>-0.14841399999999999</v>
      </c>
      <c r="E5" s="1">
        <v>-3.3086999999999998E-2</v>
      </c>
      <c r="F5" s="1">
        <v>-6.6173999999999997E-2</v>
      </c>
      <c r="G5" s="1">
        <v>-9.9262000000000003E-2</v>
      </c>
      <c r="H5" s="1">
        <v>-0.13234899999999999</v>
      </c>
      <c r="I5" s="1">
        <v>-0.14841399999999999</v>
      </c>
      <c r="J5" s="1">
        <v>-0.14841399999999999</v>
      </c>
      <c r="K5" s="1">
        <v>-0.14841399999999999</v>
      </c>
      <c r="L5" s="1">
        <v>-0.14841399999999999</v>
      </c>
      <c r="M5" s="1">
        <v>-0.14841399999999999</v>
      </c>
      <c r="N5" s="1">
        <v>-0.14841399999999999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-0.14841399999999999</v>
      </c>
      <c r="V5" s="1">
        <v>-0.14841399999999999</v>
      </c>
      <c r="W5" s="1">
        <v>-0.14841399999999999</v>
      </c>
      <c r="X5" s="1">
        <v>-0.14841399999999999</v>
      </c>
    </row>
    <row r="6" spans="1:24" x14ac:dyDescent="0.25">
      <c r="A6" s="1" t="s">
        <v>7</v>
      </c>
      <c r="B6" s="1" t="s">
        <v>65</v>
      </c>
      <c r="C6" s="1" t="s">
        <v>66</v>
      </c>
      <c r="D6" s="1">
        <v>0.133525</v>
      </c>
      <c r="E6" s="1">
        <v>2.8275000000000002E-2</v>
      </c>
      <c r="F6" s="1">
        <v>5.6550999999999997E-2</v>
      </c>
      <c r="G6" s="1">
        <v>8.4825999999999999E-2</v>
      </c>
      <c r="H6" s="1">
        <v>0.11310099999999999</v>
      </c>
      <c r="I6" s="1">
        <v>0.133525</v>
      </c>
      <c r="J6" s="1">
        <v>0.133525</v>
      </c>
      <c r="K6" s="1">
        <v>0.133525</v>
      </c>
      <c r="L6" s="1">
        <v>0.133525</v>
      </c>
      <c r="M6" s="1">
        <v>0.133525</v>
      </c>
      <c r="N6" s="1">
        <v>0.133525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0.133525</v>
      </c>
      <c r="V6" s="1">
        <v>0.133525</v>
      </c>
      <c r="W6" s="1">
        <v>0.133525</v>
      </c>
      <c r="X6" s="1">
        <v>0.133525</v>
      </c>
    </row>
    <row r="7" spans="1:24" x14ac:dyDescent="0.25">
      <c r="A7" s="1" t="s">
        <v>8</v>
      </c>
      <c r="B7" s="1" t="s">
        <v>67</v>
      </c>
      <c r="C7" s="1" t="s">
        <v>68</v>
      </c>
      <c r="D7" s="1">
        <v>2.2638240000000001</v>
      </c>
      <c r="E7" s="1">
        <v>0.47502800000000001</v>
      </c>
      <c r="F7" s="1">
        <v>0.95005700000000004</v>
      </c>
      <c r="G7" s="1">
        <v>1.4250849999999999</v>
      </c>
      <c r="H7" s="1">
        <v>1.907438</v>
      </c>
      <c r="I7" s="1">
        <v>2.2638240000000001</v>
      </c>
      <c r="J7" s="1">
        <v>2.2638240000000001</v>
      </c>
      <c r="K7" s="1">
        <v>2.2638240000000001</v>
      </c>
      <c r="L7" s="1">
        <v>2.2638240000000001</v>
      </c>
      <c r="M7" s="1">
        <v>2.2638240000000001</v>
      </c>
      <c r="N7" s="1">
        <v>2.2638240000000001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2.2638240000000001</v>
      </c>
      <c r="V7" s="1">
        <v>2.2638240000000001</v>
      </c>
      <c r="W7" s="1">
        <v>2.2638240000000001</v>
      </c>
      <c r="X7" s="1">
        <v>2.2638240000000001</v>
      </c>
    </row>
    <row r="8" spans="1:24" x14ac:dyDescent="0.25">
      <c r="A8" s="1" t="s">
        <v>9</v>
      </c>
      <c r="B8" s="1" t="s">
        <v>69</v>
      </c>
      <c r="C8" s="1" t="s">
        <v>70</v>
      </c>
      <c r="D8" s="1">
        <v>5.0000000000000001E-3</v>
      </c>
      <c r="E8" s="1">
        <v>1.059E-3</v>
      </c>
      <c r="F8" s="1">
        <v>2.1180000000000001E-3</v>
      </c>
      <c r="G8" s="1">
        <v>3.176E-3</v>
      </c>
      <c r="H8" s="1">
        <v>4.235E-3</v>
      </c>
      <c r="I8" s="1">
        <v>5.0000000000000001E-3</v>
      </c>
      <c r="J8" s="1">
        <v>5.0000000000000001E-3</v>
      </c>
      <c r="K8" s="1">
        <v>5.0000000000000001E-3</v>
      </c>
      <c r="L8" s="1">
        <v>5.0000000000000001E-3</v>
      </c>
      <c r="M8" s="1">
        <v>5.0000000000000001E-3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5.0000000000000001E-3</v>
      </c>
      <c r="V8" s="1">
        <v>5.0000000000000001E-3</v>
      </c>
      <c r="W8" s="1">
        <v>5.0000000000000001E-3</v>
      </c>
      <c r="X8" s="1">
        <v>5.0000000000000001E-3</v>
      </c>
    </row>
    <row r="9" spans="1:24" x14ac:dyDescent="0.25">
      <c r="A9" s="1" t="s">
        <v>38</v>
      </c>
      <c r="B9" s="1" t="s">
        <v>71</v>
      </c>
      <c r="C9" s="1" t="s">
        <v>72</v>
      </c>
      <c r="D9" s="1">
        <v>-0.48302</v>
      </c>
      <c r="E9" s="1">
        <v>-0.107473</v>
      </c>
      <c r="F9" s="1">
        <v>-0.214945</v>
      </c>
      <c r="G9" s="1">
        <v>-0.32241799999999998</v>
      </c>
      <c r="H9" s="1">
        <v>-0.42256700000000003</v>
      </c>
      <c r="I9" s="1">
        <v>-0.48302</v>
      </c>
      <c r="J9" s="1">
        <v>-0.48302</v>
      </c>
      <c r="K9" s="1">
        <v>-0.48302</v>
      </c>
      <c r="L9" s="1">
        <v>-0.48302</v>
      </c>
      <c r="M9" s="1">
        <v>-0.48302</v>
      </c>
      <c r="N9" s="1">
        <v>-0.48302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-0.48302</v>
      </c>
      <c r="V9" s="1">
        <v>-0.48302</v>
      </c>
      <c r="W9" s="1">
        <v>-0.48302</v>
      </c>
      <c r="X9" s="1">
        <v>-0.48302</v>
      </c>
    </row>
    <row r="10" spans="1:24" x14ac:dyDescent="0.25">
      <c r="A10" s="1" t="s">
        <v>10</v>
      </c>
      <c r="B10" s="1" t="s">
        <v>73</v>
      </c>
      <c r="C10" s="1" t="s">
        <v>74</v>
      </c>
      <c r="D10" s="1">
        <v>7.0609999999999996E-3</v>
      </c>
      <c r="E10" s="1">
        <v>1.495E-3</v>
      </c>
      <c r="F10" s="1">
        <v>2.99E-3</v>
      </c>
      <c r="G10" s="1">
        <v>4.4850000000000003E-3</v>
      </c>
      <c r="H10" s="1">
        <v>5.9810000000000002E-3</v>
      </c>
      <c r="I10" s="1">
        <v>7.0609999999999996E-3</v>
      </c>
      <c r="J10" s="1">
        <v>7.0609999999999996E-3</v>
      </c>
      <c r="K10" s="1">
        <v>7.0609999999999996E-3</v>
      </c>
      <c r="L10" s="1">
        <v>7.0609999999999996E-3</v>
      </c>
      <c r="M10" s="1">
        <v>7.0609999999999996E-3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7.0609999999999996E-3</v>
      </c>
      <c r="V10" s="1">
        <v>7.0609999999999996E-3</v>
      </c>
      <c r="W10" s="1">
        <v>7.0609999999999996E-3</v>
      </c>
      <c r="X10" s="1">
        <v>7.0609999999999996E-3</v>
      </c>
    </row>
    <row r="11" spans="1:24" x14ac:dyDescent="0.25">
      <c r="A11" s="1" t="s">
        <v>5</v>
      </c>
      <c r="B11" s="1" t="s">
        <v>75</v>
      </c>
      <c r="C11" s="1" t="s">
        <v>76</v>
      </c>
      <c r="D11" s="1">
        <v>0.49478899999999998</v>
      </c>
      <c r="E11" s="1">
        <v>0.10477599999999999</v>
      </c>
      <c r="F11" s="1">
        <v>0.20955299999999999</v>
      </c>
      <c r="G11" s="1">
        <v>0.31432900000000003</v>
      </c>
      <c r="H11" s="1">
        <v>0.41910599999999998</v>
      </c>
      <c r="I11" s="1">
        <v>0.49478899999999998</v>
      </c>
      <c r="J11" s="1">
        <v>0.49478899999999998</v>
      </c>
      <c r="K11" s="1">
        <v>0.49478899999999998</v>
      </c>
      <c r="L11" s="1">
        <v>0.49478899999999998</v>
      </c>
      <c r="M11" s="1">
        <v>0.49478899999999998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0.49478899999999998</v>
      </c>
      <c r="V11" s="1">
        <v>0.49478899999999998</v>
      </c>
      <c r="W11" s="1">
        <v>0.49478899999999998</v>
      </c>
      <c r="X11" s="1">
        <v>0.49478899999999998</v>
      </c>
    </row>
    <row r="12" spans="1:24" x14ac:dyDescent="0.25">
      <c r="A12" s="1" t="s">
        <v>11</v>
      </c>
      <c r="B12" s="1" t="s">
        <v>77</v>
      </c>
      <c r="C12" s="1" t="s">
        <v>78</v>
      </c>
      <c r="D12" s="1">
        <v>7.0609999999999996E-3</v>
      </c>
      <c r="E12" s="1">
        <v>1.495E-3</v>
      </c>
      <c r="F12" s="1">
        <v>2.99E-3</v>
      </c>
      <c r="G12" s="1">
        <v>4.4850000000000003E-3</v>
      </c>
      <c r="H12" s="1">
        <v>5.9810000000000002E-3</v>
      </c>
      <c r="I12" s="1">
        <v>7.0609999999999996E-3</v>
      </c>
      <c r="J12" s="1">
        <v>7.0609999999999996E-3</v>
      </c>
      <c r="K12" s="1">
        <v>7.0609999999999996E-3</v>
      </c>
      <c r="L12" s="1">
        <v>7.0609999999999996E-3</v>
      </c>
      <c r="M12" s="1">
        <v>7.0609999999999996E-3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7.0609999999999996E-3</v>
      </c>
      <c r="V12" s="1">
        <v>7.0609999999999996E-3</v>
      </c>
      <c r="W12" s="1">
        <v>7.0609999999999996E-3</v>
      </c>
      <c r="X12" s="1">
        <v>7.0609999999999996E-3</v>
      </c>
    </row>
    <row r="13" spans="1:24" x14ac:dyDescent="0.25">
      <c r="A13" s="1" t="s">
        <v>28</v>
      </c>
      <c r="B13" s="1" t="s">
        <v>79</v>
      </c>
      <c r="C13" s="1" t="s">
        <v>80</v>
      </c>
      <c r="D13" s="1">
        <v>0.52034400000000003</v>
      </c>
      <c r="E13" s="1">
        <v>0.11018799999999999</v>
      </c>
      <c r="F13" s="1">
        <v>0.22037599999999999</v>
      </c>
      <c r="G13" s="1">
        <v>0.33056400000000002</v>
      </c>
      <c r="H13" s="1">
        <v>0.44075199999999998</v>
      </c>
      <c r="I13" s="1">
        <v>0.52034400000000003</v>
      </c>
      <c r="J13" s="1">
        <v>0.52034400000000003</v>
      </c>
      <c r="K13" s="1">
        <v>0.52034400000000003</v>
      </c>
      <c r="L13" s="1">
        <v>0.52034400000000003</v>
      </c>
      <c r="M13" s="1">
        <v>0.52034400000000003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0.52034400000000003</v>
      </c>
      <c r="V13" s="1">
        <v>0.52034400000000003</v>
      </c>
      <c r="W13" s="1">
        <v>0.52034400000000003</v>
      </c>
      <c r="X13" s="1">
        <v>0.52034400000000003</v>
      </c>
    </row>
    <row r="14" spans="1:24" x14ac:dyDescent="0.25">
      <c r="A14" s="1" t="s">
        <v>12</v>
      </c>
      <c r="B14" s="1" t="s">
        <v>81</v>
      </c>
      <c r="C14" s="1" t="s">
        <v>82</v>
      </c>
      <c r="D14" s="1">
        <v>0.363597</v>
      </c>
      <c r="E14" s="1">
        <v>7.6994999999999994E-2</v>
      </c>
      <c r="F14" s="1">
        <v>0.15398999999999999</v>
      </c>
      <c r="G14" s="1">
        <v>0.230986</v>
      </c>
      <c r="H14" s="1">
        <v>0.307981</v>
      </c>
      <c r="I14" s="1">
        <v>0.363597</v>
      </c>
      <c r="J14" s="1">
        <v>0.363597</v>
      </c>
      <c r="K14" s="1">
        <v>0.363597</v>
      </c>
      <c r="L14" s="1">
        <v>0.363597</v>
      </c>
      <c r="M14" s="1">
        <v>0.363597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0.363597</v>
      </c>
      <c r="V14" s="1">
        <v>0.363597</v>
      </c>
      <c r="W14" s="1">
        <v>0.363597</v>
      </c>
      <c r="X14" s="1">
        <v>0.363597</v>
      </c>
    </row>
    <row r="15" spans="1:24" x14ac:dyDescent="0.25">
      <c r="A15" s="1" t="s">
        <v>13</v>
      </c>
      <c r="B15" s="1" t="s">
        <v>83</v>
      </c>
      <c r="C15" s="1" t="s">
        <v>84</v>
      </c>
      <c r="D15" s="1">
        <v>0.17627599999999999</v>
      </c>
      <c r="E15" s="1">
        <v>3.5668999999999999E-2</v>
      </c>
      <c r="F15" s="1">
        <v>7.1337999999999999E-2</v>
      </c>
      <c r="G15" s="1">
        <v>0.10700800000000001</v>
      </c>
      <c r="H15" s="1">
        <v>0.142677</v>
      </c>
      <c r="I15" s="1">
        <v>0.17627599999999999</v>
      </c>
      <c r="J15" s="1">
        <v>0.17627599999999999</v>
      </c>
      <c r="K15" s="1">
        <v>0.17627599999999999</v>
      </c>
      <c r="L15" s="1">
        <v>0.17627599999999999</v>
      </c>
      <c r="M15" s="1">
        <v>0.17627599999999999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0.17627599999999999</v>
      </c>
      <c r="V15" s="1">
        <v>0.17627599999999999</v>
      </c>
      <c r="W15" s="1">
        <v>0.17627599999999999</v>
      </c>
      <c r="X15" s="1">
        <v>0.17627599999999999</v>
      </c>
    </row>
    <row r="16" spans="1:24" x14ac:dyDescent="0.25">
      <c r="A16" s="1" t="s">
        <v>85</v>
      </c>
      <c r="B16" s="1" t="s">
        <v>86</v>
      </c>
      <c r="C16" s="1" t="s">
        <v>87</v>
      </c>
      <c r="D16" s="1">
        <v>-1.0602959999999999</v>
      </c>
      <c r="E16" s="1">
        <v>-0.22145699999999999</v>
      </c>
      <c r="F16" s="1">
        <v>-0.442915</v>
      </c>
      <c r="G16" s="1">
        <v>-0.66437199999999996</v>
      </c>
      <c r="H16" s="1">
        <v>-0.88774299999999995</v>
      </c>
      <c r="I16" s="1">
        <v>-1.0602959999999999</v>
      </c>
      <c r="J16" s="1">
        <v>-1.0602959999999999</v>
      </c>
      <c r="K16" s="1">
        <v>-1.0602959999999999</v>
      </c>
      <c r="L16" s="1">
        <v>-1.0602959999999999</v>
      </c>
      <c r="M16" s="1">
        <v>-1.0602959999999999</v>
      </c>
      <c r="N16" s="1">
        <v>-1.0602959999999999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-1.0602959999999999</v>
      </c>
      <c r="V16" s="1">
        <v>-1.0602959999999999</v>
      </c>
      <c r="W16" s="1">
        <v>-1.0602959999999999</v>
      </c>
      <c r="X16" s="1">
        <v>-1.0602959999999999</v>
      </c>
    </row>
    <row r="17" spans="1:24" x14ac:dyDescent="0.25">
      <c r="A17" s="1" t="s">
        <v>14</v>
      </c>
      <c r="B17" s="1" t="s">
        <v>88</v>
      </c>
      <c r="C17" s="1" t="s">
        <v>89</v>
      </c>
      <c r="D17" s="1">
        <v>7.0609999999999996E-3</v>
      </c>
      <c r="E17" s="1">
        <v>1.495E-3</v>
      </c>
      <c r="F17" s="1">
        <v>2.99E-3</v>
      </c>
      <c r="G17" s="1">
        <v>4.4850000000000003E-3</v>
      </c>
      <c r="H17" s="1">
        <v>5.9810000000000002E-3</v>
      </c>
      <c r="I17" s="1">
        <v>7.0609999999999996E-3</v>
      </c>
      <c r="J17" s="1">
        <v>7.0609999999999996E-3</v>
      </c>
      <c r="K17" s="1">
        <v>7.0609999999999996E-3</v>
      </c>
      <c r="L17" s="1">
        <v>7.0609999999999996E-3</v>
      </c>
      <c r="M17" s="1">
        <v>7.0609999999999996E-3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7.0609999999999996E-3</v>
      </c>
      <c r="V17" s="1">
        <v>7.0609999999999996E-3</v>
      </c>
      <c r="W17" s="1">
        <v>7.0609999999999996E-3</v>
      </c>
      <c r="X17" s="1">
        <v>7.0609999999999996E-3</v>
      </c>
    </row>
    <row r="18" spans="1:24" x14ac:dyDescent="0.25">
      <c r="A18" s="1" t="s">
        <v>15</v>
      </c>
      <c r="B18" s="1" t="s">
        <v>90</v>
      </c>
      <c r="C18" s="1" t="s">
        <v>91</v>
      </c>
      <c r="D18" s="1">
        <v>0.22723699999999999</v>
      </c>
      <c r="E18" s="1">
        <v>4.8120000000000003E-2</v>
      </c>
      <c r="F18" s="1">
        <v>9.6240000000000006E-2</v>
      </c>
      <c r="G18" s="1">
        <v>0.14435899999999999</v>
      </c>
      <c r="H18" s="1">
        <v>0.19247900000000001</v>
      </c>
      <c r="I18" s="1">
        <v>0.22723699999999999</v>
      </c>
      <c r="J18" s="1">
        <v>0.22723699999999999</v>
      </c>
      <c r="K18" s="1">
        <v>0.22723699999999999</v>
      </c>
      <c r="L18" s="1">
        <v>0.22723699999999999</v>
      </c>
      <c r="M18" s="1">
        <v>0.22723699999999999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0.22723699999999999</v>
      </c>
      <c r="V18" s="1">
        <v>0.22723699999999999</v>
      </c>
      <c r="W18" s="1">
        <v>0.22723699999999999</v>
      </c>
      <c r="X18" s="1">
        <v>0.22723699999999999</v>
      </c>
    </row>
    <row r="19" spans="1:24" x14ac:dyDescent="0.25">
      <c r="A19" s="1" t="s">
        <v>16</v>
      </c>
      <c r="B19" s="1" t="s">
        <v>92</v>
      </c>
      <c r="C19" s="1" t="s">
        <v>93</v>
      </c>
      <c r="D19" s="1">
        <v>0.504664</v>
      </c>
      <c r="E19" s="1">
        <v>0.105809</v>
      </c>
      <c r="F19" s="1">
        <v>0.211617</v>
      </c>
      <c r="G19" s="1">
        <v>0.31742599999999999</v>
      </c>
      <c r="H19" s="1">
        <v>0.42594100000000001</v>
      </c>
      <c r="I19" s="1">
        <v>0.504664</v>
      </c>
      <c r="J19" s="1">
        <v>0.504664</v>
      </c>
      <c r="K19" s="1">
        <v>0.504664</v>
      </c>
      <c r="L19" s="1">
        <v>0.504664</v>
      </c>
      <c r="M19" s="1">
        <v>0.504664</v>
      </c>
      <c r="N19" s="1">
        <v>0.504664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0.504664</v>
      </c>
      <c r="V19" s="1">
        <v>0.504664</v>
      </c>
      <c r="W19" s="1">
        <v>0.504664</v>
      </c>
      <c r="X19" s="1">
        <v>0.504664</v>
      </c>
    </row>
    <row r="20" spans="1:24" x14ac:dyDescent="0.25">
      <c r="A20" s="1" t="s">
        <v>36</v>
      </c>
      <c r="B20" s="1" t="s">
        <v>94</v>
      </c>
      <c r="C20" s="1" t="s">
        <v>95</v>
      </c>
      <c r="D20" s="1">
        <v>0.27870499999999998</v>
      </c>
      <c r="E20" s="1">
        <v>5.9019000000000002E-2</v>
      </c>
      <c r="F20" s="1">
        <v>0.118037</v>
      </c>
      <c r="G20" s="1">
        <v>0.17705599999999999</v>
      </c>
      <c r="H20" s="1">
        <v>0.23607400000000001</v>
      </c>
      <c r="I20" s="1">
        <v>0.27870499999999998</v>
      </c>
      <c r="J20" s="1">
        <v>0.27870499999999998</v>
      </c>
      <c r="K20" s="1">
        <v>0.27870499999999998</v>
      </c>
      <c r="L20" s="1">
        <v>0.27870499999999998</v>
      </c>
      <c r="M20" s="1">
        <v>0.27870499999999998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0.27870499999999998</v>
      </c>
      <c r="V20" s="1">
        <v>0.27870499999999998</v>
      </c>
      <c r="W20" s="1">
        <v>0.27870499999999998</v>
      </c>
      <c r="X20" s="1">
        <v>0.27870499999999998</v>
      </c>
    </row>
    <row r="21" spans="1:24" x14ac:dyDescent="0.25">
      <c r="A21" s="1" t="s">
        <v>41</v>
      </c>
      <c r="B21" s="1" t="s">
        <v>96</v>
      </c>
      <c r="C21" s="1" t="s">
        <v>97</v>
      </c>
      <c r="D21" s="1">
        <v>7.0609999999999996E-3</v>
      </c>
      <c r="E21" s="1">
        <v>1.495E-3</v>
      </c>
      <c r="F21" s="1">
        <v>2.99E-3</v>
      </c>
      <c r="G21" s="1">
        <v>4.4850000000000003E-3</v>
      </c>
      <c r="H21" s="1">
        <v>5.9810000000000002E-3</v>
      </c>
      <c r="I21" s="1">
        <v>7.0609999999999996E-3</v>
      </c>
      <c r="J21" s="1">
        <v>7.0609999999999996E-3</v>
      </c>
      <c r="K21" s="1">
        <v>7.0609999999999996E-3</v>
      </c>
      <c r="L21" s="1">
        <v>7.0609999999999996E-3</v>
      </c>
      <c r="M21" s="1">
        <v>7.0609999999999996E-3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7.0609999999999996E-3</v>
      </c>
      <c r="V21" s="1">
        <v>7.0609999999999996E-3</v>
      </c>
      <c r="W21" s="1">
        <v>7.0609999999999996E-3</v>
      </c>
      <c r="X21" s="1">
        <v>7.0609999999999996E-3</v>
      </c>
    </row>
    <row r="22" spans="1:24" x14ac:dyDescent="0.25">
      <c r="A22" s="1" t="s">
        <v>29</v>
      </c>
      <c r="B22" s="1" t="s">
        <v>98</v>
      </c>
      <c r="C22" s="1" t="s">
        <v>99</v>
      </c>
      <c r="D22" s="1">
        <v>0.14748900000000001</v>
      </c>
      <c r="E22" s="1">
        <v>3.1231999999999999E-2</v>
      </c>
      <c r="F22" s="1">
        <v>6.2463999999999999E-2</v>
      </c>
      <c r="G22" s="1">
        <v>9.3697000000000003E-2</v>
      </c>
      <c r="H22" s="1">
        <v>0.124929</v>
      </c>
      <c r="I22" s="1">
        <v>0.14748900000000001</v>
      </c>
      <c r="J22" s="1">
        <v>0.14748900000000001</v>
      </c>
      <c r="K22" s="1">
        <v>0.14748900000000001</v>
      </c>
      <c r="L22" s="1">
        <v>0.14748900000000001</v>
      </c>
      <c r="M22" s="1">
        <v>0.14748900000000001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0.14748900000000001</v>
      </c>
      <c r="V22" s="1">
        <v>0.14748900000000001</v>
      </c>
      <c r="W22" s="1">
        <v>0.14748900000000001</v>
      </c>
      <c r="X22" s="1">
        <v>0.14748900000000001</v>
      </c>
    </row>
    <row r="23" spans="1:24" x14ac:dyDescent="0.25">
      <c r="A23" s="1" t="s">
        <v>40</v>
      </c>
      <c r="B23" s="1" t="s">
        <v>100</v>
      </c>
      <c r="C23" s="1" t="s">
        <v>101</v>
      </c>
      <c r="D23" s="1">
        <v>7.0609999999999996E-3</v>
      </c>
      <c r="E23" s="1">
        <v>1.495E-3</v>
      </c>
      <c r="F23" s="1">
        <v>2.99E-3</v>
      </c>
      <c r="G23" s="1">
        <v>4.4850000000000003E-3</v>
      </c>
      <c r="H23" s="1">
        <v>5.9810000000000002E-3</v>
      </c>
      <c r="I23" s="1">
        <v>7.0609999999999996E-3</v>
      </c>
      <c r="J23" s="1">
        <v>7.0609999999999996E-3</v>
      </c>
      <c r="K23" s="1">
        <v>7.0609999999999996E-3</v>
      </c>
      <c r="L23" s="1">
        <v>7.0609999999999996E-3</v>
      </c>
      <c r="M23" s="1">
        <v>7.0609999999999996E-3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7.0609999999999996E-3</v>
      </c>
      <c r="V23" s="1">
        <v>7.0609999999999996E-3</v>
      </c>
      <c r="W23" s="1">
        <v>7.0609999999999996E-3</v>
      </c>
      <c r="X23" s="1">
        <v>7.0609999999999996E-3</v>
      </c>
    </row>
    <row r="24" spans="1:24" x14ac:dyDescent="0.25">
      <c r="A24" s="1" t="s">
        <v>45</v>
      </c>
      <c r="B24" s="1" t="s">
        <v>102</v>
      </c>
      <c r="C24" s="1" t="s">
        <v>103</v>
      </c>
      <c r="D24" s="1">
        <v>6.1212999999999997E-2</v>
      </c>
      <c r="E24" s="1">
        <v>1.2962E-2</v>
      </c>
      <c r="F24" s="1">
        <v>2.5925E-2</v>
      </c>
      <c r="G24" s="1">
        <v>3.8886999999999998E-2</v>
      </c>
      <c r="H24" s="1">
        <v>5.185E-2</v>
      </c>
      <c r="I24" s="1">
        <v>6.1212999999999997E-2</v>
      </c>
      <c r="J24" s="1">
        <v>6.1212999999999997E-2</v>
      </c>
      <c r="K24" s="1">
        <v>6.1212999999999997E-2</v>
      </c>
      <c r="L24" s="1">
        <v>6.1212999999999997E-2</v>
      </c>
      <c r="M24" s="1">
        <v>6.1212999999999997E-2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6.1212999999999997E-2</v>
      </c>
      <c r="V24" s="1">
        <v>6.1212999999999997E-2</v>
      </c>
      <c r="W24" s="1">
        <v>6.1212999999999997E-2</v>
      </c>
      <c r="X24" s="1">
        <v>6.1212999999999997E-2</v>
      </c>
    </row>
    <row r="25" spans="1:24" x14ac:dyDescent="0.25">
      <c r="A25" s="1" t="s">
        <v>35</v>
      </c>
      <c r="B25" s="1" t="s">
        <v>104</v>
      </c>
      <c r="C25" s="1" t="s">
        <v>105</v>
      </c>
      <c r="D25" s="1">
        <v>0.197907</v>
      </c>
      <c r="E25" s="1">
        <v>4.1909000000000002E-2</v>
      </c>
      <c r="F25" s="1">
        <v>8.3818000000000004E-2</v>
      </c>
      <c r="G25" s="1">
        <v>0.125726</v>
      </c>
      <c r="H25" s="1">
        <v>0.16763500000000001</v>
      </c>
      <c r="I25" s="1">
        <v>0.197907</v>
      </c>
      <c r="J25" s="1">
        <v>0.197907</v>
      </c>
      <c r="K25" s="1">
        <v>0.197907</v>
      </c>
      <c r="L25" s="1">
        <v>0.197907</v>
      </c>
      <c r="M25" s="1">
        <v>0.197907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0.197907</v>
      </c>
      <c r="V25" s="1">
        <v>0.197907</v>
      </c>
      <c r="W25" s="1">
        <v>0.197907</v>
      </c>
      <c r="X25" s="1">
        <v>0.197907</v>
      </c>
    </row>
    <row r="26" spans="1:24" x14ac:dyDescent="0.25">
      <c r="A26" s="1" t="s">
        <v>34</v>
      </c>
      <c r="B26" s="1" t="s">
        <v>106</v>
      </c>
      <c r="C26" s="1" t="s">
        <v>107</v>
      </c>
      <c r="D26" s="1">
        <v>0.124727</v>
      </c>
      <c r="E26" s="1">
        <v>2.6412000000000001E-2</v>
      </c>
      <c r="F26" s="1">
        <v>5.2824999999999997E-2</v>
      </c>
      <c r="G26" s="1">
        <v>7.9237000000000002E-2</v>
      </c>
      <c r="H26" s="1">
        <v>0.10564900000000001</v>
      </c>
      <c r="I26" s="1">
        <v>0.124727</v>
      </c>
      <c r="J26" s="1">
        <v>0.124727</v>
      </c>
      <c r="K26" s="1">
        <v>0.124727</v>
      </c>
      <c r="L26" s="1">
        <v>0.124727</v>
      </c>
      <c r="M26" s="1">
        <v>0.124727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0.124727</v>
      </c>
      <c r="V26" s="1">
        <v>0.124727</v>
      </c>
      <c r="W26" s="1">
        <v>0.124727</v>
      </c>
      <c r="X26" s="1">
        <v>0.124727</v>
      </c>
    </row>
    <row r="27" spans="1:24" x14ac:dyDescent="0.25">
      <c r="A27" s="1" t="s">
        <v>108</v>
      </c>
      <c r="B27" s="1" t="s">
        <v>109</v>
      </c>
      <c r="C27" s="1" t="s">
        <v>110</v>
      </c>
      <c r="D27" s="1">
        <v>-0.01</v>
      </c>
      <c r="E27" s="1">
        <v>-2.1180000000000001E-3</v>
      </c>
      <c r="F27" s="1">
        <v>-4.235E-3</v>
      </c>
      <c r="G27" s="1">
        <v>-6.3530000000000001E-3</v>
      </c>
      <c r="H27" s="1">
        <v>-8.4700000000000001E-3</v>
      </c>
      <c r="I27" s="1">
        <v>-0.01</v>
      </c>
      <c r="J27" s="1">
        <v>-0.01</v>
      </c>
      <c r="K27" s="1">
        <v>-0.01</v>
      </c>
      <c r="L27" s="1">
        <v>-0.01</v>
      </c>
      <c r="M27" s="1">
        <v>-0.01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-0.01</v>
      </c>
      <c r="V27" s="1">
        <v>-0.01</v>
      </c>
      <c r="W27" s="1">
        <v>-0.01</v>
      </c>
      <c r="X27" s="1">
        <v>-0.01</v>
      </c>
    </row>
    <row r="28" spans="1:24" x14ac:dyDescent="0.25">
      <c r="A28" s="1" t="s">
        <v>31</v>
      </c>
      <c r="B28" s="1" t="s">
        <v>111</v>
      </c>
      <c r="C28" s="1" t="s">
        <v>112</v>
      </c>
      <c r="D28" s="1">
        <v>7.8975000000000004E-2</v>
      </c>
      <c r="E28" s="1">
        <v>1.6723999999999999E-2</v>
      </c>
      <c r="F28" s="1">
        <v>3.3446999999999998E-2</v>
      </c>
      <c r="G28" s="1">
        <v>5.0171E-2</v>
      </c>
      <c r="H28" s="1">
        <v>6.6894999999999996E-2</v>
      </c>
      <c r="I28" s="1">
        <v>7.8975000000000004E-2</v>
      </c>
      <c r="J28" s="1">
        <v>7.8975000000000004E-2</v>
      </c>
      <c r="K28" s="1">
        <v>7.8975000000000004E-2</v>
      </c>
      <c r="L28" s="1">
        <v>7.8975000000000004E-2</v>
      </c>
      <c r="M28" s="1">
        <v>7.8975000000000004E-2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7.8975000000000004E-2</v>
      </c>
      <c r="V28" s="1">
        <v>7.8975000000000004E-2</v>
      </c>
      <c r="W28" s="1">
        <v>7.8975000000000004E-2</v>
      </c>
      <c r="X28" s="1">
        <v>7.8975000000000004E-2</v>
      </c>
    </row>
    <row r="29" spans="1:24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>
        <v>2.2835000000000001E-2</v>
      </c>
      <c r="F29" s="1">
        <v>4.5670000000000002E-2</v>
      </c>
      <c r="G29" s="1">
        <v>6.8504999999999996E-2</v>
      </c>
      <c r="H29" s="1">
        <v>9.1340000000000005E-2</v>
      </c>
      <c r="I29" s="1">
        <v>0.1</v>
      </c>
      <c r="J29" s="1">
        <v>0.1</v>
      </c>
      <c r="K29" s="1">
        <v>0.1</v>
      </c>
      <c r="L29" s="1">
        <v>0.1</v>
      </c>
      <c r="M29" s="1">
        <v>0.1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</row>
    <row r="30" spans="1:24" x14ac:dyDescent="0.25">
      <c r="A30" s="1" t="s">
        <v>54</v>
      </c>
      <c r="B30" s="1" t="s">
        <v>115</v>
      </c>
      <c r="C30" s="1" t="s">
        <v>116</v>
      </c>
      <c r="D30" s="1">
        <v>7.0609999999999996E-3</v>
      </c>
      <c r="E30" s="1">
        <v>1.495E-3</v>
      </c>
      <c r="F30" s="1">
        <v>2.99E-3</v>
      </c>
      <c r="G30" s="1">
        <v>4.4850000000000003E-3</v>
      </c>
      <c r="H30" s="1">
        <v>5.9810000000000002E-3</v>
      </c>
      <c r="I30" s="1">
        <v>7.0609999999999996E-3</v>
      </c>
      <c r="J30" s="1">
        <v>7.0609999999999996E-3</v>
      </c>
      <c r="K30" s="1">
        <v>7.0609999999999996E-3</v>
      </c>
      <c r="L30" s="1">
        <v>7.0609999999999996E-3</v>
      </c>
      <c r="M30" s="1">
        <v>7.0609999999999996E-3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7.0609999999999996E-3</v>
      </c>
      <c r="V30" s="1">
        <v>7.0609999999999996E-3</v>
      </c>
      <c r="W30" s="1">
        <v>7.0609999999999996E-3</v>
      </c>
      <c r="X30" s="1">
        <v>7.0609999999999996E-3</v>
      </c>
    </row>
    <row r="31" spans="1:24" x14ac:dyDescent="0.25">
      <c r="A31" s="10" t="s">
        <v>32</v>
      </c>
      <c r="B31" s="1" t="s">
        <v>117</v>
      </c>
      <c r="C31" s="1" t="s">
        <v>118</v>
      </c>
      <c r="D31" s="1">
        <v>0.47223300000000001</v>
      </c>
      <c r="E31" s="1">
        <v>0.1</v>
      </c>
      <c r="F31" s="1">
        <v>0.2</v>
      </c>
      <c r="G31" s="1">
        <v>0.3</v>
      </c>
      <c r="H31" s="1">
        <v>0.4</v>
      </c>
      <c r="I31" s="1">
        <v>0.47223300000000001</v>
      </c>
      <c r="J31" s="1">
        <v>0.47223300000000001</v>
      </c>
      <c r="K31" s="1">
        <v>0.47223300000000001</v>
      </c>
      <c r="L31" s="1">
        <v>0.47223300000000001</v>
      </c>
      <c r="M31" s="1">
        <v>0.47223300000000001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0.47223300000000001</v>
      </c>
      <c r="V31" s="1">
        <v>0.47223300000000001</v>
      </c>
      <c r="W31" s="1">
        <v>0.47223300000000001</v>
      </c>
      <c r="X31" s="1">
        <v>0.47223300000000001</v>
      </c>
    </row>
    <row r="32" spans="1:24" x14ac:dyDescent="0.25">
      <c r="A32" s="1" t="s">
        <v>17</v>
      </c>
      <c r="B32" s="1" t="s">
        <v>119</v>
      </c>
      <c r="C32" s="1" t="s">
        <v>120</v>
      </c>
      <c r="D32" s="1">
        <v>9.2050000000000007E-2</v>
      </c>
      <c r="E32" s="1">
        <v>1.9491999999999999E-2</v>
      </c>
      <c r="F32" s="1">
        <v>3.8984999999999999E-2</v>
      </c>
      <c r="G32" s="1">
        <v>5.8477000000000001E-2</v>
      </c>
      <c r="H32" s="1">
        <v>7.7969999999999998E-2</v>
      </c>
      <c r="I32" s="1">
        <v>9.2050000000000007E-2</v>
      </c>
      <c r="J32" s="1">
        <v>9.2050000000000007E-2</v>
      </c>
      <c r="K32" s="1">
        <v>9.2050000000000007E-2</v>
      </c>
      <c r="L32" s="1">
        <v>9.2050000000000007E-2</v>
      </c>
      <c r="M32" s="1">
        <v>9.2050000000000007E-2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9.2050000000000007E-2</v>
      </c>
      <c r="V32" s="1">
        <v>9.2050000000000007E-2</v>
      </c>
      <c r="W32" s="1">
        <v>9.2050000000000007E-2</v>
      </c>
      <c r="X32" s="1">
        <v>9.2050000000000007E-2</v>
      </c>
    </row>
    <row r="33" spans="1:24" x14ac:dyDescent="0.25">
      <c r="A33" s="1" t="s">
        <v>18</v>
      </c>
      <c r="B33" s="1" t="s">
        <v>121</v>
      </c>
      <c r="C33" s="1" t="s">
        <v>122</v>
      </c>
      <c r="D33" s="1">
        <v>0.18087800000000001</v>
      </c>
      <c r="E33" s="1">
        <v>3.8302999999999997E-2</v>
      </c>
      <c r="F33" s="1">
        <v>7.6605000000000006E-2</v>
      </c>
      <c r="G33" s="1">
        <v>0.114908</v>
      </c>
      <c r="H33" s="1">
        <v>0.15321100000000001</v>
      </c>
      <c r="I33" s="1">
        <v>0.18087800000000001</v>
      </c>
      <c r="J33" s="1">
        <v>0.18087800000000001</v>
      </c>
      <c r="K33" s="1">
        <v>0.18087800000000001</v>
      </c>
      <c r="L33" s="1">
        <v>0.18087800000000001</v>
      </c>
      <c r="M33" s="1">
        <v>0.18087800000000001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0.18087800000000001</v>
      </c>
      <c r="V33" s="1">
        <v>0.18087800000000001</v>
      </c>
      <c r="W33" s="1">
        <v>0.18087800000000001</v>
      </c>
      <c r="X33" s="1">
        <v>0.18087800000000001</v>
      </c>
    </row>
    <row r="34" spans="1:24" x14ac:dyDescent="0.25">
      <c r="A34" s="1" t="s">
        <v>39</v>
      </c>
      <c r="B34" s="1" t="s">
        <v>123</v>
      </c>
      <c r="C34" s="1" t="s">
        <v>124</v>
      </c>
      <c r="D34" s="1">
        <v>0.16661000000000001</v>
      </c>
      <c r="E34" s="1">
        <v>3.5281E-2</v>
      </c>
      <c r="F34" s="1">
        <v>7.0563000000000001E-2</v>
      </c>
      <c r="G34" s="1">
        <v>0.10584399999999999</v>
      </c>
      <c r="H34" s="1">
        <v>0.141125</v>
      </c>
      <c r="I34" s="1">
        <v>0.16661000000000001</v>
      </c>
      <c r="J34" s="1">
        <v>0.16661000000000001</v>
      </c>
      <c r="K34" s="1">
        <v>0.16661000000000001</v>
      </c>
      <c r="L34" s="1">
        <v>0.16661000000000001</v>
      </c>
      <c r="M34" s="1">
        <v>0.16661000000000001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0.16661000000000001</v>
      </c>
      <c r="V34" s="1">
        <v>0.16661000000000001</v>
      </c>
      <c r="W34" s="1">
        <v>0.16661000000000001</v>
      </c>
      <c r="X34" s="1">
        <v>0.16661000000000001</v>
      </c>
    </row>
    <row r="35" spans="1:24" x14ac:dyDescent="0.25">
      <c r="A35" s="1" t="s">
        <v>125</v>
      </c>
      <c r="B35" s="1" t="s">
        <v>126</v>
      </c>
      <c r="C35" s="1" t="s">
        <v>127</v>
      </c>
      <c r="D35" s="1">
        <v>-0.01</v>
      </c>
      <c r="E35" s="1">
        <v>-2.1180000000000001E-3</v>
      </c>
      <c r="F35" s="1">
        <v>-4.235E-3</v>
      </c>
      <c r="G35" s="1">
        <v>-6.3530000000000001E-3</v>
      </c>
      <c r="H35" s="1">
        <v>-8.4700000000000001E-3</v>
      </c>
      <c r="I35" s="1">
        <v>-0.01</v>
      </c>
      <c r="J35" s="1">
        <v>-0.01</v>
      </c>
      <c r="K35" s="1">
        <v>-0.01</v>
      </c>
      <c r="L35" s="1">
        <v>-0.01</v>
      </c>
      <c r="M35" s="1">
        <v>-0.01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-0.01</v>
      </c>
      <c r="V35" s="1">
        <v>-0.01</v>
      </c>
      <c r="W35" s="1">
        <v>-0.01</v>
      </c>
      <c r="X35" s="1">
        <v>-0.01</v>
      </c>
    </row>
    <row r="36" spans="1:24" x14ac:dyDescent="0.25">
      <c r="A36" s="1" t="s">
        <v>19</v>
      </c>
      <c r="B36" s="1" t="s">
        <v>128</v>
      </c>
      <c r="C36" s="1" t="s">
        <v>129</v>
      </c>
      <c r="D36" s="1">
        <v>7.0609999999999996E-3</v>
      </c>
      <c r="E36" s="1">
        <v>1.495E-3</v>
      </c>
      <c r="F36" s="1">
        <v>2.99E-3</v>
      </c>
      <c r="G36" s="1">
        <v>4.4850000000000003E-3</v>
      </c>
      <c r="H36" s="1">
        <v>5.9810000000000002E-3</v>
      </c>
      <c r="I36" s="1">
        <v>7.0609999999999996E-3</v>
      </c>
      <c r="J36" s="1">
        <v>7.0609999999999996E-3</v>
      </c>
      <c r="K36" s="1">
        <v>7.0609999999999996E-3</v>
      </c>
      <c r="L36" s="1">
        <v>7.0609999999999996E-3</v>
      </c>
      <c r="M36" s="1">
        <v>7.0609999999999996E-3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7.0609999999999996E-3</v>
      </c>
      <c r="V36" s="1">
        <v>7.0609999999999996E-3</v>
      </c>
      <c r="W36" s="1">
        <v>7.0609999999999996E-3</v>
      </c>
      <c r="X36" s="1">
        <v>7.0609999999999996E-3</v>
      </c>
    </row>
    <row r="37" spans="1:24" x14ac:dyDescent="0.25">
      <c r="A37" s="1" t="s">
        <v>20</v>
      </c>
      <c r="B37" s="1" t="s">
        <v>130</v>
      </c>
      <c r="C37" s="1" t="s">
        <v>131</v>
      </c>
      <c r="D37" s="1">
        <v>0.34564699999999998</v>
      </c>
      <c r="E37" s="1">
        <v>7.3193999999999995E-2</v>
      </c>
      <c r="F37" s="1">
        <v>0.14638799999999999</v>
      </c>
      <c r="G37" s="1">
        <v>0.219582</v>
      </c>
      <c r="H37" s="1">
        <v>0.29277700000000001</v>
      </c>
      <c r="I37" s="1">
        <v>0.34564699999999998</v>
      </c>
      <c r="J37" s="1">
        <v>0.34564699999999998</v>
      </c>
      <c r="K37" s="1">
        <v>0.34564699999999998</v>
      </c>
      <c r="L37" s="1">
        <v>0.34564699999999998</v>
      </c>
      <c r="M37" s="1">
        <v>0.34564699999999998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0.34564699999999998</v>
      </c>
      <c r="V37" s="1">
        <v>0.34564699999999998</v>
      </c>
      <c r="W37" s="1">
        <v>0.34564699999999998</v>
      </c>
      <c r="X37" s="1">
        <v>0.34564699999999998</v>
      </c>
    </row>
    <row r="38" spans="1:24" x14ac:dyDescent="0.25">
      <c r="A38" s="1" t="s">
        <v>21</v>
      </c>
      <c r="B38" s="1" t="s">
        <v>132</v>
      </c>
      <c r="C38" s="1" t="s">
        <v>133</v>
      </c>
      <c r="D38" s="1">
        <v>0.209873</v>
      </c>
      <c r="E38" s="1">
        <v>4.4443000000000003E-2</v>
      </c>
      <c r="F38" s="1">
        <v>8.8886000000000007E-2</v>
      </c>
      <c r="G38" s="1">
        <v>0.133328</v>
      </c>
      <c r="H38" s="1">
        <v>0.17777100000000001</v>
      </c>
      <c r="I38" s="1">
        <v>0.209873</v>
      </c>
      <c r="J38" s="1">
        <v>0.209873</v>
      </c>
      <c r="K38" s="1">
        <v>0.209873</v>
      </c>
      <c r="L38" s="1">
        <v>0.209873</v>
      </c>
      <c r="M38" s="1">
        <v>0.209873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0.209873</v>
      </c>
      <c r="V38" s="1">
        <v>0.209873</v>
      </c>
      <c r="W38" s="1">
        <v>0.209873</v>
      </c>
      <c r="X38" s="1">
        <v>0.209873</v>
      </c>
    </row>
    <row r="39" spans="1:24" x14ac:dyDescent="0.25">
      <c r="A39" s="1" t="s">
        <v>55</v>
      </c>
      <c r="B39" s="1" t="s">
        <v>134</v>
      </c>
      <c r="C39" s="1" t="s">
        <v>135</v>
      </c>
      <c r="D39" s="1">
        <v>9.5038999999999998E-2</v>
      </c>
      <c r="E39" s="1">
        <v>2.0126000000000002E-2</v>
      </c>
      <c r="F39" s="1">
        <v>4.0251000000000002E-2</v>
      </c>
      <c r="G39" s="1">
        <v>6.0377E-2</v>
      </c>
      <c r="H39" s="1">
        <v>8.0502000000000004E-2</v>
      </c>
      <c r="I39" s="1">
        <v>9.5038999999999998E-2</v>
      </c>
      <c r="J39" s="1">
        <v>9.5038999999999998E-2</v>
      </c>
      <c r="K39" s="1">
        <v>9.5038999999999998E-2</v>
      </c>
      <c r="L39" s="1">
        <v>9.5038999999999998E-2</v>
      </c>
      <c r="M39" s="1">
        <v>9.5038999999999998E-2</v>
      </c>
      <c r="N39" s="1">
        <v>9.5038999999999998E-2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9.5038999999999998E-2</v>
      </c>
      <c r="V39" s="1">
        <v>9.5038999999999998E-2</v>
      </c>
      <c r="W39" s="1">
        <v>9.5038999999999998E-2</v>
      </c>
      <c r="X39" s="1">
        <v>9.5038999999999998E-2</v>
      </c>
    </row>
    <row r="40" spans="1:24" x14ac:dyDescent="0.25">
      <c r="A40" s="1" t="s">
        <v>56</v>
      </c>
      <c r="B40" s="1" t="s">
        <v>136</v>
      </c>
      <c r="C40" s="1" t="s">
        <v>137</v>
      </c>
      <c r="D40" s="1">
        <v>1.3820000000000001E-2</v>
      </c>
      <c r="E40" s="1">
        <v>2.9260000000000002E-3</v>
      </c>
      <c r="F40" s="1">
        <v>5.8529999999999997E-3</v>
      </c>
      <c r="G40" s="1">
        <v>8.7790000000000003E-3</v>
      </c>
      <c r="H40" s="1">
        <v>1.1705999999999999E-2</v>
      </c>
      <c r="I40" s="1">
        <v>1.3820000000000001E-2</v>
      </c>
      <c r="J40" s="1">
        <v>1.3820000000000001E-2</v>
      </c>
      <c r="K40" s="1">
        <v>1.3820000000000001E-2</v>
      </c>
      <c r="L40" s="1">
        <v>1.3820000000000001E-2</v>
      </c>
      <c r="M40" s="1">
        <v>1.3820000000000001E-2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1.3820000000000001E-2</v>
      </c>
      <c r="V40" s="1">
        <v>1.3820000000000001E-2</v>
      </c>
      <c r="W40" s="1">
        <v>1.3820000000000001E-2</v>
      </c>
      <c r="X40" s="1">
        <v>1.3820000000000001E-2</v>
      </c>
    </row>
    <row r="41" spans="1:24" x14ac:dyDescent="0.25">
      <c r="A41" s="1" t="s">
        <v>43</v>
      </c>
      <c r="B41" s="1" t="s">
        <v>138</v>
      </c>
      <c r="C41" s="1" t="s">
        <v>139</v>
      </c>
      <c r="D41" s="1">
        <v>7.0609999999999996E-3</v>
      </c>
      <c r="E41" s="1">
        <v>1.495E-3</v>
      </c>
      <c r="F41" s="1">
        <v>2.99E-3</v>
      </c>
      <c r="G41" s="1">
        <v>4.4850000000000003E-3</v>
      </c>
      <c r="H41" s="1">
        <v>5.9810000000000002E-3</v>
      </c>
      <c r="I41" s="1">
        <v>7.0609999999999996E-3</v>
      </c>
      <c r="J41" s="1">
        <v>7.0609999999999996E-3</v>
      </c>
      <c r="K41" s="1">
        <v>7.0609999999999996E-3</v>
      </c>
      <c r="L41" s="1">
        <v>7.0609999999999996E-3</v>
      </c>
      <c r="M41" s="1">
        <v>7.0609999999999996E-3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7.0609999999999996E-3</v>
      </c>
      <c r="V41" s="1">
        <v>7.0609999999999996E-3</v>
      </c>
      <c r="W41" s="1">
        <v>7.0609999999999996E-3</v>
      </c>
      <c r="X41" s="1">
        <v>7.0609999999999996E-3</v>
      </c>
    </row>
    <row r="42" spans="1:24" x14ac:dyDescent="0.25">
      <c r="A42" s="1" t="s">
        <v>52</v>
      </c>
      <c r="B42" s="1" t="s">
        <v>140</v>
      </c>
      <c r="C42" s="1" t="s">
        <v>141</v>
      </c>
      <c r="D42" s="1">
        <v>0.01</v>
      </c>
      <c r="E42" s="1">
        <v>2.1180000000000001E-3</v>
      </c>
      <c r="F42" s="1">
        <v>4.235E-3</v>
      </c>
      <c r="G42" s="1">
        <v>6.3530000000000001E-3</v>
      </c>
      <c r="H42" s="1">
        <v>8.4700000000000001E-3</v>
      </c>
      <c r="I42" s="1">
        <v>0.01</v>
      </c>
      <c r="J42" s="1">
        <v>0.01</v>
      </c>
      <c r="K42" s="1">
        <v>0.01</v>
      </c>
      <c r="L42" s="1">
        <v>0.01</v>
      </c>
      <c r="M42" s="1">
        <v>0.01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</row>
    <row r="43" spans="1:24" x14ac:dyDescent="0.25">
      <c r="A43" s="1" t="s">
        <v>51</v>
      </c>
      <c r="B43" s="1" t="s">
        <v>142</v>
      </c>
      <c r="C43" s="1" t="s">
        <v>143</v>
      </c>
      <c r="D43" s="1">
        <v>0.01</v>
      </c>
      <c r="E43" s="1">
        <v>2.1180000000000001E-3</v>
      </c>
      <c r="F43" s="1">
        <v>4.235E-3</v>
      </c>
      <c r="G43" s="1">
        <v>6.3530000000000001E-3</v>
      </c>
      <c r="H43" s="1">
        <v>8.4700000000000001E-3</v>
      </c>
      <c r="I43" s="1">
        <v>0.01</v>
      </c>
      <c r="J43" s="1">
        <v>0.01</v>
      </c>
      <c r="K43" s="1">
        <v>0.01</v>
      </c>
      <c r="L43" s="1">
        <v>0.01</v>
      </c>
      <c r="M43" s="1">
        <v>0.01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0.01</v>
      </c>
      <c r="V43" s="1">
        <v>0.01</v>
      </c>
      <c r="W43" s="1">
        <v>0.01</v>
      </c>
      <c r="X43" s="1">
        <v>0.01</v>
      </c>
    </row>
    <row r="44" spans="1:24" x14ac:dyDescent="0.25">
      <c r="A44" s="1" t="s">
        <v>144</v>
      </c>
      <c r="B44" s="1" t="s">
        <v>145</v>
      </c>
      <c r="C44" s="1" t="s">
        <v>146</v>
      </c>
      <c r="D44" s="1">
        <v>-5.0000000000000001E-3</v>
      </c>
      <c r="E44" s="1">
        <v>0</v>
      </c>
      <c r="F44" s="1">
        <v>0</v>
      </c>
      <c r="G44" s="1">
        <v>0</v>
      </c>
      <c r="H44" s="1">
        <v>-2.7060000000000001E-3</v>
      </c>
      <c r="I44" s="1">
        <v>-5.0000000000000001E-3</v>
      </c>
      <c r="J44" s="1">
        <v>-5.0000000000000001E-3</v>
      </c>
      <c r="K44" s="1">
        <v>-5.0000000000000001E-3</v>
      </c>
      <c r="L44" s="1">
        <v>-5.0000000000000001E-3</v>
      </c>
      <c r="M44" s="1">
        <v>-5.0000000000000001E-3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-5.0000000000000001E-3</v>
      </c>
      <c r="V44" s="1">
        <v>-5.0000000000000001E-3</v>
      </c>
      <c r="W44" s="1">
        <v>-5.0000000000000001E-3</v>
      </c>
      <c r="X44" s="1">
        <v>-5.0000000000000001E-3</v>
      </c>
    </row>
    <row r="45" spans="1:24" x14ac:dyDescent="0.25">
      <c r="A45" s="1" t="s">
        <v>147</v>
      </c>
      <c r="B45" s="1" t="s">
        <v>148</v>
      </c>
      <c r="C45" s="1" t="s">
        <v>149</v>
      </c>
      <c r="D45" s="1">
        <v>-0.01</v>
      </c>
      <c r="E45" s="1">
        <v>-2.1180000000000001E-3</v>
      </c>
      <c r="F45" s="1">
        <v>-4.235E-3</v>
      </c>
      <c r="G45" s="1">
        <v>-6.3530000000000001E-3</v>
      </c>
      <c r="H45" s="1">
        <v>-8.4700000000000001E-3</v>
      </c>
      <c r="I45" s="1">
        <v>-0.01</v>
      </c>
      <c r="J45" s="1">
        <v>-0.01</v>
      </c>
      <c r="K45" s="1">
        <v>-0.01</v>
      </c>
      <c r="L45" s="1">
        <v>-0.01</v>
      </c>
      <c r="M45" s="1">
        <v>-0.01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-0.01</v>
      </c>
      <c r="V45" s="1">
        <v>-0.01</v>
      </c>
      <c r="W45" s="1">
        <v>-0.01</v>
      </c>
      <c r="X45" s="1">
        <v>-0.01</v>
      </c>
    </row>
    <row r="46" spans="1:24" x14ac:dyDescent="0.25">
      <c r="A46" s="1" t="s">
        <v>47</v>
      </c>
      <c r="B46" s="1" t="s">
        <v>150</v>
      </c>
      <c r="C46" s="1" t="s">
        <v>151</v>
      </c>
      <c r="D46" s="1">
        <v>7.0609999999999996E-3</v>
      </c>
      <c r="E46" s="1">
        <v>1.495E-3</v>
      </c>
      <c r="F46" s="1">
        <v>2.99E-3</v>
      </c>
      <c r="G46" s="1">
        <v>4.4850000000000003E-3</v>
      </c>
      <c r="H46" s="1">
        <v>5.9810000000000002E-3</v>
      </c>
      <c r="I46" s="1">
        <v>7.0609999999999996E-3</v>
      </c>
      <c r="J46" s="1">
        <v>7.0609999999999996E-3</v>
      </c>
      <c r="K46" s="1">
        <v>7.0609999999999996E-3</v>
      </c>
      <c r="L46" s="1">
        <v>7.0609999999999996E-3</v>
      </c>
      <c r="M46" s="1">
        <v>7.0609999999999996E-3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7.0609999999999996E-3</v>
      </c>
      <c r="V46" s="1">
        <v>7.0609999999999996E-3</v>
      </c>
      <c r="W46" s="1">
        <v>7.0609999999999996E-3</v>
      </c>
      <c r="X46" s="1">
        <v>7.0609999999999996E-3</v>
      </c>
    </row>
    <row r="47" spans="1:24" x14ac:dyDescent="0.25">
      <c r="A47" s="1" t="s">
        <v>22</v>
      </c>
      <c r="B47" s="1" t="s">
        <v>152</v>
      </c>
      <c r="C47" s="1" t="s">
        <v>153</v>
      </c>
      <c r="D47" s="1">
        <v>5.0000000000000001E-3</v>
      </c>
      <c r="E47" s="1">
        <v>1.059E-3</v>
      </c>
      <c r="F47" s="1">
        <v>2.1180000000000001E-3</v>
      </c>
      <c r="G47" s="1">
        <v>3.176E-3</v>
      </c>
      <c r="H47" s="1">
        <v>4.235E-3</v>
      </c>
      <c r="I47" s="1">
        <v>5.0000000000000001E-3</v>
      </c>
      <c r="J47" s="1">
        <v>5.0000000000000001E-3</v>
      </c>
      <c r="K47" s="1">
        <v>5.0000000000000001E-3</v>
      </c>
      <c r="L47" s="1">
        <v>5.0000000000000001E-3</v>
      </c>
      <c r="M47" s="1">
        <v>5.0000000000000001E-3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5.0000000000000001E-3</v>
      </c>
      <c r="V47" s="1">
        <v>5.0000000000000001E-3</v>
      </c>
      <c r="W47" s="1">
        <v>5.0000000000000001E-3</v>
      </c>
      <c r="X47" s="1">
        <v>5.0000000000000001E-3</v>
      </c>
    </row>
    <row r="48" spans="1:24" x14ac:dyDescent="0.25">
      <c r="A48" s="1" t="s">
        <v>154</v>
      </c>
      <c r="B48" s="1" t="s">
        <v>155</v>
      </c>
      <c r="C48" s="1" t="s">
        <v>156</v>
      </c>
      <c r="D48" s="1">
        <v>-0.1</v>
      </c>
      <c r="E48" s="1">
        <v>-2.707E-2</v>
      </c>
      <c r="F48" s="1">
        <v>-5.4140000000000001E-2</v>
      </c>
      <c r="G48" s="1">
        <v>-8.1211000000000005E-2</v>
      </c>
      <c r="H48" s="1">
        <v>-0.1</v>
      </c>
      <c r="I48" s="1">
        <v>-0.1</v>
      </c>
      <c r="J48" s="1">
        <v>-0.1</v>
      </c>
      <c r="K48" s="1">
        <v>-0.1</v>
      </c>
      <c r="L48" s="1">
        <v>-0.1</v>
      </c>
      <c r="M48" s="1">
        <v>-0.1</v>
      </c>
      <c r="N48" s="1">
        <v>-0.1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-0.1</v>
      </c>
      <c r="V48" s="1">
        <v>-0.1</v>
      </c>
      <c r="W48" s="1">
        <v>-0.1</v>
      </c>
      <c r="X48" s="1">
        <v>-0.1</v>
      </c>
    </row>
    <row r="49" spans="1:24" x14ac:dyDescent="0.25">
      <c r="A49" s="1" t="s">
        <v>26</v>
      </c>
      <c r="B49" s="1" t="s">
        <v>157</v>
      </c>
      <c r="C49" s="1" t="s">
        <v>158</v>
      </c>
      <c r="D49" s="1">
        <v>9.5044000000000003E-2</v>
      </c>
      <c r="E49" s="1">
        <v>1.9068000000000002E-2</v>
      </c>
      <c r="F49" s="1">
        <v>3.8136000000000003E-2</v>
      </c>
      <c r="G49" s="1">
        <v>5.7202999999999997E-2</v>
      </c>
      <c r="H49" s="1">
        <v>7.8977000000000006E-2</v>
      </c>
      <c r="I49" s="1">
        <v>9.5044000000000003E-2</v>
      </c>
      <c r="J49" s="1">
        <v>9.5044000000000003E-2</v>
      </c>
      <c r="K49" s="1">
        <v>9.5044000000000003E-2</v>
      </c>
      <c r="L49" s="1">
        <v>9.5044000000000003E-2</v>
      </c>
      <c r="M49" s="1">
        <v>9.5044000000000003E-2</v>
      </c>
      <c r="N49" s="1">
        <v>9.5044000000000003E-2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9.5044000000000003E-2</v>
      </c>
      <c r="V49" s="1">
        <v>9.5044000000000003E-2</v>
      </c>
      <c r="W49" s="1">
        <v>9.5044000000000003E-2</v>
      </c>
      <c r="X49" s="1">
        <v>9.5044000000000003E-2</v>
      </c>
    </row>
    <row r="50" spans="1:24" x14ac:dyDescent="0.25">
      <c r="A50" s="1" t="s">
        <v>33</v>
      </c>
      <c r="B50" s="1" t="s">
        <v>159</v>
      </c>
      <c r="C50" s="1" t="s">
        <v>160</v>
      </c>
      <c r="D50" s="1">
        <v>0.38570599999999999</v>
      </c>
      <c r="E50" s="1">
        <v>8.1677E-2</v>
      </c>
      <c r="F50" s="1">
        <v>0.163354</v>
      </c>
      <c r="G50" s="1">
        <v>0.245031</v>
      </c>
      <c r="H50" s="1">
        <v>0.326708</v>
      </c>
      <c r="I50" s="1">
        <v>0.38570599999999999</v>
      </c>
      <c r="J50" s="1">
        <v>0.38570599999999999</v>
      </c>
      <c r="K50" s="1">
        <v>0.38570599999999999</v>
      </c>
      <c r="L50" s="1">
        <v>0.38570599999999999</v>
      </c>
      <c r="M50" s="1">
        <v>0.38570599999999999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0.38570599999999999</v>
      </c>
      <c r="V50" s="1">
        <v>0.38570599999999999</v>
      </c>
      <c r="W50" s="1">
        <v>0.38570599999999999</v>
      </c>
      <c r="X50" s="1">
        <v>0.38570599999999999</v>
      </c>
    </row>
    <row r="51" spans="1:24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>
        <v>3.176E-3</v>
      </c>
      <c r="F51" s="1">
        <v>6.3530000000000001E-3</v>
      </c>
      <c r="G51" s="1">
        <v>9.5289999999999993E-3</v>
      </c>
      <c r="H51" s="1">
        <v>0.01</v>
      </c>
      <c r="I51" s="1">
        <v>0.01</v>
      </c>
      <c r="J51" s="1">
        <v>0.01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</row>
    <row r="52" spans="1:24" x14ac:dyDescent="0.25">
      <c r="A52" s="1" t="s">
        <v>53</v>
      </c>
      <c r="B52" s="1" t="s">
        <v>163</v>
      </c>
      <c r="C52" s="1" t="s">
        <v>164</v>
      </c>
      <c r="D52" s="1">
        <v>0.01</v>
      </c>
      <c r="E52" s="1">
        <v>2.1180000000000001E-3</v>
      </c>
      <c r="F52" s="1">
        <v>4.235E-3</v>
      </c>
      <c r="G52" s="1">
        <v>6.3530000000000001E-3</v>
      </c>
      <c r="H52" s="1">
        <v>8.4700000000000001E-3</v>
      </c>
      <c r="I52" s="1">
        <v>0.01</v>
      </c>
      <c r="J52" s="1">
        <v>0.01</v>
      </c>
      <c r="K52" s="1">
        <v>0.01</v>
      </c>
      <c r="L52" s="1">
        <v>0.01</v>
      </c>
      <c r="M52" s="1">
        <v>0.01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0.01</v>
      </c>
      <c r="V52" s="1">
        <v>0.01</v>
      </c>
      <c r="W52" s="1">
        <v>0.01</v>
      </c>
      <c r="X52" s="1">
        <v>0.01</v>
      </c>
    </row>
    <row r="53" spans="1:24" x14ac:dyDescent="0.25">
      <c r="A53" s="1" t="s">
        <v>46</v>
      </c>
      <c r="B53" s="1" t="s">
        <v>165</v>
      </c>
      <c r="C53" s="1" t="s">
        <v>166</v>
      </c>
      <c r="D53" s="1">
        <v>0.1</v>
      </c>
      <c r="E53" s="1">
        <v>2.707E-2</v>
      </c>
      <c r="F53" s="1">
        <v>5.4140000000000001E-2</v>
      </c>
      <c r="G53" s="1">
        <v>8.1211000000000005E-2</v>
      </c>
      <c r="H53" s="1">
        <v>0.1</v>
      </c>
      <c r="I53" s="1">
        <v>0.1</v>
      </c>
      <c r="J53" s="1">
        <v>0.1</v>
      </c>
      <c r="K53" s="1">
        <v>0.1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</row>
    <row r="54" spans="1:24" x14ac:dyDescent="0.25">
      <c r="A54" s="1" t="s">
        <v>167</v>
      </c>
      <c r="B54" s="1" t="s">
        <v>168</v>
      </c>
      <c r="C54" s="1" t="s">
        <v>169</v>
      </c>
      <c r="D54" s="1">
        <v>-5.0000000000000001E-3</v>
      </c>
      <c r="E54" s="1">
        <v>-1.059E-3</v>
      </c>
      <c r="F54" s="1">
        <v>-2.1180000000000001E-3</v>
      </c>
      <c r="G54" s="1">
        <v>-3.176E-3</v>
      </c>
      <c r="H54" s="1">
        <v>-4.235E-3</v>
      </c>
      <c r="I54" s="1">
        <v>-5.0000000000000001E-3</v>
      </c>
      <c r="J54" s="1">
        <v>-5.0000000000000001E-3</v>
      </c>
      <c r="K54" s="1">
        <v>-5.0000000000000001E-3</v>
      </c>
      <c r="L54" s="1">
        <v>-5.0000000000000001E-3</v>
      </c>
      <c r="M54" s="1">
        <v>-5.0000000000000001E-3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-5.0000000000000001E-3</v>
      </c>
      <c r="V54" s="1">
        <v>-5.0000000000000001E-3</v>
      </c>
      <c r="W54" s="1">
        <v>-5.0000000000000001E-3</v>
      </c>
      <c r="X54" s="1">
        <v>-5.0000000000000001E-3</v>
      </c>
    </row>
    <row r="55" spans="1:24" x14ac:dyDescent="0.25">
      <c r="A55" s="1" t="s">
        <v>42</v>
      </c>
      <c r="B55" s="1" t="s">
        <v>170</v>
      </c>
      <c r="C55" s="1" t="s">
        <v>171</v>
      </c>
      <c r="D55" s="1">
        <v>1.2061000000000001E-2</v>
      </c>
      <c r="E55" s="1">
        <v>2.5539999999999998E-3</v>
      </c>
      <c r="F55" s="1">
        <v>5.1079999999999997E-3</v>
      </c>
      <c r="G55" s="1">
        <v>7.6620000000000004E-3</v>
      </c>
      <c r="H55" s="1">
        <v>1.0215999999999999E-2</v>
      </c>
      <c r="I55" s="1">
        <v>1.2061000000000001E-2</v>
      </c>
      <c r="J55" s="1">
        <v>1.2061000000000001E-2</v>
      </c>
      <c r="K55" s="1">
        <v>1.2061000000000001E-2</v>
      </c>
      <c r="L55" s="1">
        <v>1.2061000000000001E-2</v>
      </c>
      <c r="M55" s="1">
        <v>1.2061000000000001E-2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1.2061000000000001E-2</v>
      </c>
      <c r="V55" s="1">
        <v>1.2061000000000001E-2</v>
      </c>
      <c r="W55" s="1">
        <v>1.2061000000000001E-2</v>
      </c>
      <c r="X55" s="1">
        <v>1.2061000000000001E-2</v>
      </c>
    </row>
    <row r="56" spans="1:24" x14ac:dyDescent="0.25">
      <c r="A56" s="1" t="s">
        <v>23</v>
      </c>
      <c r="B56" s="1" t="s">
        <v>172</v>
      </c>
      <c r="C56" s="1" t="s">
        <v>173</v>
      </c>
      <c r="D56" s="1">
        <v>7.0609999999999996E-3</v>
      </c>
      <c r="E56" s="1">
        <v>1.495E-3</v>
      </c>
      <c r="F56" s="1">
        <v>2.99E-3</v>
      </c>
      <c r="G56" s="1">
        <v>4.4850000000000003E-3</v>
      </c>
      <c r="H56" s="1">
        <v>5.9810000000000002E-3</v>
      </c>
      <c r="I56" s="1">
        <v>7.0609999999999996E-3</v>
      </c>
      <c r="J56" s="1">
        <v>7.0609999999999996E-3</v>
      </c>
      <c r="K56" s="1">
        <v>7.0609999999999996E-3</v>
      </c>
      <c r="L56" s="1">
        <v>7.0609999999999996E-3</v>
      </c>
      <c r="M56" s="1">
        <v>7.0609999999999996E-3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7.0609999999999996E-3</v>
      </c>
      <c r="V56" s="1">
        <v>7.0609999999999996E-3</v>
      </c>
      <c r="W56" s="1">
        <v>7.0609999999999996E-3</v>
      </c>
      <c r="X56" s="1">
        <v>7.0609999999999996E-3</v>
      </c>
    </row>
    <row r="57" spans="1:24" x14ac:dyDescent="0.25">
      <c r="A57" s="1" t="s">
        <v>174</v>
      </c>
      <c r="B57" s="1" t="s">
        <v>175</v>
      </c>
      <c r="C57" s="1" t="s">
        <v>176</v>
      </c>
      <c r="D57" s="1">
        <v>-0.96796099999999996</v>
      </c>
      <c r="E57" s="1">
        <v>-0.20497499999999999</v>
      </c>
      <c r="F57" s="1">
        <v>-0.40995100000000001</v>
      </c>
      <c r="G57" s="1">
        <v>-0.61492599999999997</v>
      </c>
      <c r="H57" s="1">
        <v>-0.81990200000000002</v>
      </c>
      <c r="I57" s="1">
        <v>-0.96796099999999996</v>
      </c>
      <c r="J57" s="1">
        <v>-0.96796099999999996</v>
      </c>
      <c r="K57" s="1">
        <v>-0.96796099999999996</v>
      </c>
      <c r="L57" s="1">
        <v>-0.96796099999999996</v>
      </c>
      <c r="M57" s="1">
        <v>-0.96796099999999996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-0.96796099999999996</v>
      </c>
      <c r="V57" s="1">
        <v>-0.96796099999999996</v>
      </c>
      <c r="W57" s="1">
        <v>-0.96796099999999996</v>
      </c>
      <c r="X57" s="1">
        <v>-0.96796099999999996</v>
      </c>
    </row>
  </sheetData>
  <conditionalFormatting sqref="D2:X57">
    <cfRule type="expression" dxfId="19" priority="1">
      <formula>$D2=D2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B534-22A4-4962-8B4A-813089467A65}">
  <dimension ref="A1:X57"/>
  <sheetViews>
    <sheetView zoomScale="85" zoomScaleNormal="85" workbookViewId="0">
      <selection activeCell="A36" sqref="A36"/>
    </sheetView>
  </sheetViews>
  <sheetFormatPr defaultRowHeight="15" x14ac:dyDescent="0.25"/>
  <cols>
    <col min="1" max="1" width="15.5703125" style="1" bestFit="1" customWidth="1"/>
    <col min="2" max="2" width="15.42578125" style="1" bestFit="1" customWidth="1"/>
    <col min="3" max="3" width="24.140625" style="1" bestFit="1" customWidth="1"/>
    <col min="4" max="4" width="12.28515625" style="1" bestFit="1" customWidth="1"/>
    <col min="5" max="13" width="13" style="1" bestFit="1" customWidth="1"/>
    <col min="14" max="24" width="14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</row>
    <row r="2" spans="1:24" x14ac:dyDescent="0.25">
      <c r="A2" s="1" t="s">
        <v>4</v>
      </c>
      <c r="B2" s="1" t="s">
        <v>57</v>
      </c>
      <c r="C2" s="1" t="s">
        <v>58</v>
      </c>
      <c r="D2" s="1">
        <v>-9.0390859999999993</v>
      </c>
      <c r="E2" s="1">
        <v>-1.2702720000000001</v>
      </c>
      <c r="F2" s="1">
        <v>-2.5405440000000001</v>
      </c>
      <c r="G2" s="1">
        <v>-3.810816</v>
      </c>
      <c r="H2" s="1">
        <v>-5.0810880000000003</v>
      </c>
      <c r="I2" s="1">
        <v>-6.3555089999999996</v>
      </c>
      <c r="J2" s="1">
        <v>-7.6456989999999996</v>
      </c>
      <c r="K2" s="1">
        <v>-8.9583239999999993</v>
      </c>
      <c r="L2" s="1">
        <v>-9.0390859999999993</v>
      </c>
      <c r="M2" s="1">
        <v>-9.0390859999999993</v>
      </c>
      <c r="N2" s="1">
        <v>-9.0390859999999993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-9.0390859999999993</v>
      </c>
      <c r="V2" s="1">
        <v>-9.0390859999999993</v>
      </c>
      <c r="W2" s="1">
        <v>-9.0390859999999993</v>
      </c>
      <c r="X2" s="1">
        <v>-9.0390859999999993</v>
      </c>
    </row>
    <row r="3" spans="1:24" x14ac:dyDescent="0.25">
      <c r="A3" s="1" t="s">
        <v>6</v>
      </c>
      <c r="B3" s="1" t="s">
        <v>59</v>
      </c>
      <c r="C3" s="1" t="s">
        <v>60</v>
      </c>
      <c r="D3" s="1">
        <v>1.2986420000000001</v>
      </c>
      <c r="E3" s="1">
        <v>0.18392700000000001</v>
      </c>
      <c r="F3" s="1">
        <v>0.36785499999999999</v>
      </c>
      <c r="G3" s="1">
        <v>0.55178199999999999</v>
      </c>
      <c r="H3" s="1">
        <v>0.73570899999999995</v>
      </c>
      <c r="I3" s="1">
        <v>0.91963700000000004</v>
      </c>
      <c r="J3" s="1">
        <v>1.103564</v>
      </c>
      <c r="K3" s="1">
        <v>1.2874909999999999</v>
      </c>
      <c r="L3" s="1">
        <v>1.2986420000000001</v>
      </c>
      <c r="M3" s="1">
        <v>1.2986420000000001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1.2986420000000001</v>
      </c>
      <c r="V3" s="1">
        <v>1.2986420000000001</v>
      </c>
      <c r="W3" s="1">
        <v>1.2986420000000001</v>
      </c>
      <c r="X3" s="1">
        <v>1.2986420000000001</v>
      </c>
    </row>
    <row r="4" spans="1:24" x14ac:dyDescent="0.25">
      <c r="A4" s="1" t="s">
        <v>50</v>
      </c>
      <c r="B4" s="1" t="s">
        <v>61</v>
      </c>
      <c r="C4" s="1" t="s">
        <v>62</v>
      </c>
      <c r="D4" s="1">
        <v>-1.7625329999999999</v>
      </c>
      <c r="E4" s="1">
        <v>-0.25120999999999999</v>
      </c>
      <c r="F4" s="1">
        <v>-0.50241999999999998</v>
      </c>
      <c r="G4" s="1">
        <v>-0.75363000000000002</v>
      </c>
      <c r="H4" s="1">
        <v>-1.0048410000000001</v>
      </c>
      <c r="I4" s="1">
        <v>-1.2564660000000001</v>
      </c>
      <c r="J4" s="1">
        <v>-1.5062150000000001</v>
      </c>
      <c r="K4" s="1">
        <v>-1.7482</v>
      </c>
      <c r="L4" s="1">
        <v>-1.7625329999999999</v>
      </c>
      <c r="M4" s="1">
        <v>-1.7625329999999999</v>
      </c>
      <c r="N4" s="1">
        <v>-1.7625329999999999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-1.7625329999999999</v>
      </c>
      <c r="V4" s="1">
        <v>-1.7625329999999999</v>
      </c>
      <c r="W4" s="1">
        <v>-1.7625329999999999</v>
      </c>
      <c r="X4" s="1">
        <v>-1.7625329999999999</v>
      </c>
    </row>
    <row r="5" spans="1:24" x14ac:dyDescent="0.25">
      <c r="A5" s="1" t="s">
        <v>37</v>
      </c>
      <c r="B5" s="1" t="s">
        <v>63</v>
      </c>
      <c r="C5" s="1" t="s">
        <v>64</v>
      </c>
      <c r="D5" s="1">
        <v>-0.14841399999999999</v>
      </c>
      <c r="E5" s="1">
        <v>-2.213E-2</v>
      </c>
      <c r="F5" s="1">
        <v>-4.4259E-2</v>
      </c>
      <c r="G5" s="1">
        <v>-6.6389000000000004E-2</v>
      </c>
      <c r="H5" s="1">
        <v>-8.8517999999999999E-2</v>
      </c>
      <c r="I5" s="1">
        <v>-0.110648</v>
      </c>
      <c r="J5" s="1">
        <v>-0.13277800000000001</v>
      </c>
      <c r="K5" s="1">
        <v>-0.14799899999999999</v>
      </c>
      <c r="L5" s="1">
        <v>-0.14841399999999999</v>
      </c>
      <c r="M5" s="1">
        <v>-0.14841399999999999</v>
      </c>
      <c r="N5" s="1">
        <v>-0.14841399999999999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-0.14841399999999999</v>
      </c>
      <c r="V5" s="1">
        <v>-0.14841399999999999</v>
      </c>
      <c r="W5" s="1">
        <v>-0.14841399999999999</v>
      </c>
      <c r="X5" s="1">
        <v>-0.14841399999999999</v>
      </c>
    </row>
    <row r="6" spans="1:24" x14ac:dyDescent="0.25">
      <c r="A6" s="1" t="s">
        <v>7</v>
      </c>
      <c r="B6" s="1" t="s">
        <v>65</v>
      </c>
      <c r="C6" s="1" t="s">
        <v>66</v>
      </c>
      <c r="D6" s="1">
        <v>0.133525</v>
      </c>
      <c r="E6" s="1">
        <v>1.8911000000000001E-2</v>
      </c>
      <c r="F6" s="1">
        <v>3.7822000000000001E-2</v>
      </c>
      <c r="G6" s="1">
        <v>5.6734E-2</v>
      </c>
      <c r="H6" s="1">
        <v>7.5645000000000004E-2</v>
      </c>
      <c r="I6" s="1">
        <v>9.4556000000000001E-2</v>
      </c>
      <c r="J6" s="1">
        <v>0.113467</v>
      </c>
      <c r="K6" s="1">
        <v>0.132379</v>
      </c>
      <c r="L6" s="1">
        <v>0.133525</v>
      </c>
      <c r="M6" s="1">
        <v>0.133525</v>
      </c>
      <c r="N6" s="1">
        <v>0.133525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0.133525</v>
      </c>
      <c r="V6" s="1">
        <v>0.133525</v>
      </c>
      <c r="W6" s="1">
        <v>0.133525</v>
      </c>
      <c r="X6" s="1">
        <v>0.133525</v>
      </c>
    </row>
    <row r="7" spans="1:24" x14ac:dyDescent="0.25">
      <c r="A7" s="1" t="s">
        <v>8</v>
      </c>
      <c r="B7" s="1" t="s">
        <v>67</v>
      </c>
      <c r="C7" s="1" t="s">
        <v>68</v>
      </c>
      <c r="D7" s="1">
        <v>2.2638240000000001</v>
      </c>
      <c r="E7" s="1">
        <v>0.31771100000000002</v>
      </c>
      <c r="F7" s="1">
        <v>0.63542200000000004</v>
      </c>
      <c r="G7" s="1">
        <v>0.95313400000000004</v>
      </c>
      <c r="H7" s="1">
        <v>1.270845</v>
      </c>
      <c r="I7" s="1">
        <v>1.5889709999999999</v>
      </c>
      <c r="J7" s="1">
        <v>1.913853</v>
      </c>
      <c r="K7" s="1">
        <v>2.2438989999999999</v>
      </c>
      <c r="L7" s="1">
        <v>2.2638240000000001</v>
      </c>
      <c r="M7" s="1">
        <v>2.2638240000000001</v>
      </c>
      <c r="N7" s="1">
        <v>2.2638240000000001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2.2638240000000001</v>
      </c>
      <c r="V7" s="1">
        <v>2.2638240000000001</v>
      </c>
      <c r="W7" s="1">
        <v>2.2638240000000001</v>
      </c>
      <c r="X7" s="1">
        <v>2.2638240000000001</v>
      </c>
    </row>
    <row r="8" spans="1:24" x14ac:dyDescent="0.25">
      <c r="A8" s="1" t="s">
        <v>9</v>
      </c>
      <c r="B8" s="1" t="s">
        <v>69</v>
      </c>
      <c r="C8" s="1" t="s">
        <v>70</v>
      </c>
      <c r="D8" s="1">
        <v>5.0000000000000001E-3</v>
      </c>
      <c r="E8" s="1">
        <v>7.0799999999999997E-4</v>
      </c>
      <c r="F8" s="1">
        <v>1.4159999999999999E-3</v>
      </c>
      <c r="G8" s="1">
        <v>2.124E-3</v>
      </c>
      <c r="H8" s="1">
        <v>2.833E-3</v>
      </c>
      <c r="I8" s="1">
        <v>3.5409999999999999E-3</v>
      </c>
      <c r="J8" s="1">
        <v>4.2490000000000002E-3</v>
      </c>
      <c r="K8" s="1">
        <v>4.9569999999999996E-3</v>
      </c>
      <c r="L8" s="1">
        <v>5.0000000000000001E-3</v>
      </c>
      <c r="M8" s="1">
        <v>5.0000000000000001E-3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5.0000000000000001E-3</v>
      </c>
      <c r="V8" s="1">
        <v>5.0000000000000001E-3</v>
      </c>
      <c r="W8" s="1">
        <v>5.0000000000000001E-3</v>
      </c>
      <c r="X8" s="1">
        <v>5.0000000000000001E-3</v>
      </c>
    </row>
    <row r="9" spans="1:24" x14ac:dyDescent="0.25">
      <c r="A9" s="1" t="s">
        <v>38</v>
      </c>
      <c r="B9" s="1" t="s">
        <v>71</v>
      </c>
      <c r="C9" s="1" t="s">
        <v>72</v>
      </c>
      <c r="D9" s="1">
        <v>-0.48302</v>
      </c>
      <c r="E9" s="1">
        <v>-7.1881E-2</v>
      </c>
      <c r="F9" s="1">
        <v>-0.143761</v>
      </c>
      <c r="G9" s="1">
        <v>-0.215642</v>
      </c>
      <c r="H9" s="1">
        <v>-0.287522</v>
      </c>
      <c r="I9" s="1">
        <v>-0.35898799999999997</v>
      </c>
      <c r="J9" s="1">
        <v>-0.42369800000000002</v>
      </c>
      <c r="K9" s="1">
        <v>-0.47978900000000002</v>
      </c>
      <c r="L9" s="1">
        <v>-0.48302</v>
      </c>
      <c r="M9" s="1">
        <v>-0.48302</v>
      </c>
      <c r="N9" s="1">
        <v>-0.48302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-0.48302</v>
      </c>
      <c r="V9" s="1">
        <v>-0.48302</v>
      </c>
      <c r="W9" s="1">
        <v>-0.48302</v>
      </c>
      <c r="X9" s="1">
        <v>-0.48302</v>
      </c>
    </row>
    <row r="10" spans="1:24" x14ac:dyDescent="0.25">
      <c r="A10" s="1" t="s">
        <v>10</v>
      </c>
      <c r="B10" s="1" t="s">
        <v>73</v>
      </c>
      <c r="C10" s="1" t="s">
        <v>74</v>
      </c>
      <c r="D10" s="1">
        <v>7.0609999999999996E-3</v>
      </c>
      <c r="E10" s="1">
        <v>1E-3</v>
      </c>
      <c r="F10" s="1">
        <v>2E-3</v>
      </c>
      <c r="G10" s="1">
        <v>3.0000000000000001E-3</v>
      </c>
      <c r="H10" s="1">
        <v>4.0000000000000001E-3</v>
      </c>
      <c r="I10" s="1">
        <v>5.0000000000000001E-3</v>
      </c>
      <c r="J10" s="1">
        <v>6.0000000000000001E-3</v>
      </c>
      <c r="K10" s="1">
        <v>7.0000000000000001E-3</v>
      </c>
      <c r="L10" s="1">
        <v>7.0609999999999996E-3</v>
      </c>
      <c r="M10" s="1">
        <v>7.0609999999999996E-3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7.0609999999999996E-3</v>
      </c>
      <c r="V10" s="1">
        <v>7.0609999999999996E-3</v>
      </c>
      <c r="W10" s="1">
        <v>7.0609999999999996E-3</v>
      </c>
      <c r="X10" s="1">
        <v>7.0609999999999996E-3</v>
      </c>
    </row>
    <row r="11" spans="1:24" x14ac:dyDescent="0.25">
      <c r="A11" s="1" t="s">
        <v>5</v>
      </c>
      <c r="B11" s="1" t="s">
        <v>75</v>
      </c>
      <c r="C11" s="1" t="s">
        <v>76</v>
      </c>
      <c r="D11" s="1">
        <v>0.49478899999999998</v>
      </c>
      <c r="E11" s="1">
        <v>7.0077E-2</v>
      </c>
      <c r="F11" s="1">
        <v>0.140154</v>
      </c>
      <c r="G11" s="1">
        <v>0.210232</v>
      </c>
      <c r="H11" s="1">
        <v>0.28030899999999997</v>
      </c>
      <c r="I11" s="1">
        <v>0.35038599999999998</v>
      </c>
      <c r="J11" s="1">
        <v>0.42046299999999998</v>
      </c>
      <c r="K11" s="1">
        <v>0.49053999999999998</v>
      </c>
      <c r="L11" s="1">
        <v>0.49478899999999998</v>
      </c>
      <c r="M11" s="1">
        <v>0.49478899999999998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0.49478899999999998</v>
      </c>
      <c r="V11" s="1">
        <v>0.49478899999999998</v>
      </c>
      <c r="W11" s="1">
        <v>0.49478899999999998</v>
      </c>
      <c r="X11" s="1">
        <v>0.49478899999999998</v>
      </c>
    </row>
    <row r="12" spans="1:24" x14ac:dyDescent="0.25">
      <c r="A12" s="1" t="s">
        <v>11</v>
      </c>
      <c r="B12" s="1" t="s">
        <v>77</v>
      </c>
      <c r="C12" s="1" t="s">
        <v>78</v>
      </c>
      <c r="D12" s="1">
        <v>7.0609999999999996E-3</v>
      </c>
      <c r="E12" s="1">
        <v>1E-3</v>
      </c>
      <c r="F12" s="1">
        <v>2E-3</v>
      </c>
      <c r="G12" s="1">
        <v>3.0000000000000001E-3</v>
      </c>
      <c r="H12" s="1">
        <v>4.0000000000000001E-3</v>
      </c>
      <c r="I12" s="1">
        <v>5.0000000000000001E-3</v>
      </c>
      <c r="J12" s="1">
        <v>6.0000000000000001E-3</v>
      </c>
      <c r="K12" s="1">
        <v>7.0000000000000001E-3</v>
      </c>
      <c r="L12" s="1">
        <v>7.0609999999999996E-3</v>
      </c>
      <c r="M12" s="1">
        <v>7.0609999999999996E-3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7.0609999999999996E-3</v>
      </c>
      <c r="V12" s="1">
        <v>7.0609999999999996E-3</v>
      </c>
      <c r="W12" s="1">
        <v>7.0609999999999996E-3</v>
      </c>
      <c r="X12" s="1">
        <v>7.0609999999999996E-3</v>
      </c>
    </row>
    <row r="13" spans="1:24" x14ac:dyDescent="0.25">
      <c r="A13" s="1" t="s">
        <v>28</v>
      </c>
      <c r="B13" s="1" t="s">
        <v>79</v>
      </c>
      <c r="C13" s="1" t="s">
        <v>80</v>
      </c>
      <c r="D13" s="1">
        <v>0.52034400000000003</v>
      </c>
      <c r="E13" s="1">
        <v>7.3696999999999999E-2</v>
      </c>
      <c r="F13" s="1">
        <v>0.147393</v>
      </c>
      <c r="G13" s="1">
        <v>0.22109000000000001</v>
      </c>
      <c r="H13" s="1">
        <v>0.29478700000000002</v>
      </c>
      <c r="I13" s="1">
        <v>0.368483</v>
      </c>
      <c r="J13" s="1">
        <v>0.44218000000000002</v>
      </c>
      <c r="K13" s="1">
        <v>0.51587700000000003</v>
      </c>
      <c r="L13" s="1">
        <v>0.52034400000000003</v>
      </c>
      <c r="M13" s="1">
        <v>0.52034400000000003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0.52034400000000003</v>
      </c>
      <c r="V13" s="1">
        <v>0.52034400000000003</v>
      </c>
      <c r="W13" s="1">
        <v>0.52034400000000003</v>
      </c>
      <c r="X13" s="1">
        <v>0.52034400000000003</v>
      </c>
    </row>
    <row r="14" spans="1:24" x14ac:dyDescent="0.25">
      <c r="A14" s="1" t="s">
        <v>12</v>
      </c>
      <c r="B14" s="1" t="s">
        <v>81</v>
      </c>
      <c r="C14" s="1" t="s">
        <v>82</v>
      </c>
      <c r="D14" s="1">
        <v>0.363597</v>
      </c>
      <c r="E14" s="1">
        <v>5.1496E-2</v>
      </c>
      <c r="F14" s="1">
        <v>0.102993</v>
      </c>
      <c r="G14" s="1">
        <v>0.15448899999999999</v>
      </c>
      <c r="H14" s="1">
        <v>0.205986</v>
      </c>
      <c r="I14" s="1">
        <v>0.25748199999999999</v>
      </c>
      <c r="J14" s="1">
        <v>0.30897799999999997</v>
      </c>
      <c r="K14" s="1">
        <v>0.36047499999999999</v>
      </c>
      <c r="L14" s="1">
        <v>0.363597</v>
      </c>
      <c r="M14" s="1">
        <v>0.363597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0.363597</v>
      </c>
      <c r="V14" s="1">
        <v>0.363597</v>
      </c>
      <c r="W14" s="1">
        <v>0.363597</v>
      </c>
      <c r="X14" s="1">
        <v>0.363597</v>
      </c>
    </row>
    <row r="15" spans="1:24" x14ac:dyDescent="0.25">
      <c r="A15" s="1" t="s">
        <v>13</v>
      </c>
      <c r="B15" s="1" t="s">
        <v>83</v>
      </c>
      <c r="C15" s="1" t="s">
        <v>84</v>
      </c>
      <c r="D15" s="1">
        <v>0.17627599999999999</v>
      </c>
      <c r="E15" s="1">
        <v>2.3855999999999999E-2</v>
      </c>
      <c r="F15" s="1">
        <v>4.7712999999999998E-2</v>
      </c>
      <c r="G15" s="1">
        <v>7.1568999999999994E-2</v>
      </c>
      <c r="H15" s="1">
        <v>9.5425999999999997E-2</v>
      </c>
      <c r="I15" s="1">
        <v>0.119282</v>
      </c>
      <c r="J15" s="1">
        <v>0.14313899999999999</v>
      </c>
      <c r="K15" s="1">
        <v>0.173904</v>
      </c>
      <c r="L15" s="1">
        <v>0.17627599999999999</v>
      </c>
      <c r="M15" s="1">
        <v>0.17627599999999999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0.17627599999999999</v>
      </c>
      <c r="V15" s="1">
        <v>0.17627599999999999</v>
      </c>
      <c r="W15" s="1">
        <v>0.17627599999999999</v>
      </c>
      <c r="X15" s="1">
        <v>0.17627599999999999</v>
      </c>
    </row>
    <row r="16" spans="1:24" x14ac:dyDescent="0.25">
      <c r="A16" s="1" t="s">
        <v>85</v>
      </c>
      <c r="B16" s="1" t="s">
        <v>86</v>
      </c>
      <c r="C16" s="1" t="s">
        <v>87</v>
      </c>
      <c r="D16" s="1">
        <v>-1.0602959999999999</v>
      </c>
      <c r="E16" s="1">
        <v>-0.148116</v>
      </c>
      <c r="F16" s="1">
        <v>-0.29623300000000002</v>
      </c>
      <c r="G16" s="1">
        <v>-0.44434899999999999</v>
      </c>
      <c r="H16" s="1">
        <v>-0.59246600000000005</v>
      </c>
      <c r="I16" s="1">
        <v>-0.73975299999999999</v>
      </c>
      <c r="J16" s="1">
        <v>-0.890791</v>
      </c>
      <c r="K16" s="1">
        <v>-1.050448</v>
      </c>
      <c r="L16" s="1">
        <v>-1.0602959999999999</v>
      </c>
      <c r="M16" s="1">
        <v>-1.0602959999999999</v>
      </c>
      <c r="N16" s="1">
        <v>-1.0602959999999999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-1.0602959999999999</v>
      </c>
      <c r="V16" s="1">
        <v>-1.0602959999999999</v>
      </c>
      <c r="W16" s="1">
        <v>-1.0602959999999999</v>
      </c>
      <c r="X16" s="1">
        <v>-1.0602959999999999</v>
      </c>
    </row>
    <row r="17" spans="1:24" x14ac:dyDescent="0.25">
      <c r="A17" s="1" t="s">
        <v>14</v>
      </c>
      <c r="B17" s="1" t="s">
        <v>88</v>
      </c>
      <c r="C17" s="1" t="s">
        <v>89</v>
      </c>
      <c r="D17" s="1">
        <v>7.0609999999999996E-3</v>
      </c>
      <c r="E17" s="1">
        <v>1E-3</v>
      </c>
      <c r="F17" s="1">
        <v>2E-3</v>
      </c>
      <c r="G17" s="1">
        <v>3.0000000000000001E-3</v>
      </c>
      <c r="H17" s="1">
        <v>4.0000000000000001E-3</v>
      </c>
      <c r="I17" s="1">
        <v>5.0000000000000001E-3</v>
      </c>
      <c r="J17" s="1">
        <v>6.0000000000000001E-3</v>
      </c>
      <c r="K17" s="1">
        <v>7.0000000000000001E-3</v>
      </c>
      <c r="L17" s="1">
        <v>7.0609999999999996E-3</v>
      </c>
      <c r="M17" s="1">
        <v>7.0609999999999996E-3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7.0609999999999996E-3</v>
      </c>
      <c r="V17" s="1">
        <v>7.0609999999999996E-3</v>
      </c>
      <c r="W17" s="1">
        <v>7.0609999999999996E-3</v>
      </c>
      <c r="X17" s="1">
        <v>7.0609999999999996E-3</v>
      </c>
    </row>
    <row r="18" spans="1:24" x14ac:dyDescent="0.25">
      <c r="A18" s="1" t="s">
        <v>15</v>
      </c>
      <c r="B18" s="1" t="s">
        <v>90</v>
      </c>
      <c r="C18" s="1" t="s">
        <v>91</v>
      </c>
      <c r="D18" s="1">
        <v>0.22723699999999999</v>
      </c>
      <c r="E18" s="1">
        <v>3.2183999999999997E-2</v>
      </c>
      <c r="F18" s="1">
        <v>6.4367999999999995E-2</v>
      </c>
      <c r="G18" s="1">
        <v>9.6550999999999998E-2</v>
      </c>
      <c r="H18" s="1">
        <v>0.12873499999999999</v>
      </c>
      <c r="I18" s="1">
        <v>0.16091900000000001</v>
      </c>
      <c r="J18" s="1">
        <v>0.193103</v>
      </c>
      <c r="K18" s="1">
        <v>0.22528599999999999</v>
      </c>
      <c r="L18" s="1">
        <v>0.22723699999999999</v>
      </c>
      <c r="M18" s="1">
        <v>0.22723699999999999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0.22723699999999999</v>
      </c>
      <c r="V18" s="1">
        <v>0.22723699999999999</v>
      </c>
      <c r="W18" s="1">
        <v>0.22723699999999999</v>
      </c>
      <c r="X18" s="1">
        <v>0.22723699999999999</v>
      </c>
    </row>
    <row r="19" spans="1:24" x14ac:dyDescent="0.25">
      <c r="A19" s="1" t="s">
        <v>16</v>
      </c>
      <c r="B19" s="1" t="s">
        <v>92</v>
      </c>
      <c r="C19" s="1" t="s">
        <v>93</v>
      </c>
      <c r="D19" s="1">
        <v>0.504664</v>
      </c>
      <c r="E19" s="1">
        <v>7.0767999999999998E-2</v>
      </c>
      <c r="F19" s="1">
        <v>0.14153499999999999</v>
      </c>
      <c r="G19" s="1">
        <v>0.21230299999999999</v>
      </c>
      <c r="H19" s="1">
        <v>0.28306999999999999</v>
      </c>
      <c r="I19" s="1">
        <v>0.35446</v>
      </c>
      <c r="J19" s="1">
        <v>0.42735200000000001</v>
      </c>
      <c r="K19" s="1">
        <v>0.50024400000000002</v>
      </c>
      <c r="L19" s="1">
        <v>0.504664</v>
      </c>
      <c r="M19" s="1">
        <v>0.504664</v>
      </c>
      <c r="N19" s="1">
        <v>0.504664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0.504664</v>
      </c>
      <c r="V19" s="1">
        <v>0.504664</v>
      </c>
      <c r="W19" s="1">
        <v>0.504664</v>
      </c>
      <c r="X19" s="1">
        <v>0.504664</v>
      </c>
    </row>
    <row r="20" spans="1:24" x14ac:dyDescent="0.25">
      <c r="A20" s="1" t="s">
        <v>36</v>
      </c>
      <c r="B20" s="1" t="s">
        <v>94</v>
      </c>
      <c r="C20" s="1" t="s">
        <v>95</v>
      </c>
      <c r="D20" s="1">
        <v>0.27870499999999998</v>
      </c>
      <c r="E20" s="1">
        <v>3.9473000000000001E-2</v>
      </c>
      <c r="F20" s="1">
        <v>7.8946000000000002E-2</v>
      </c>
      <c r="G20" s="1">
        <v>0.118419</v>
      </c>
      <c r="H20" s="1">
        <v>0.157892</v>
      </c>
      <c r="I20" s="1">
        <v>0.19736600000000001</v>
      </c>
      <c r="J20" s="1">
        <v>0.23683899999999999</v>
      </c>
      <c r="K20" s="1">
        <v>0.276312</v>
      </c>
      <c r="L20" s="1">
        <v>0.27870499999999998</v>
      </c>
      <c r="M20" s="1">
        <v>0.27870499999999998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0.27870499999999998</v>
      </c>
      <c r="V20" s="1">
        <v>0.27870499999999998</v>
      </c>
      <c r="W20" s="1">
        <v>0.27870499999999998</v>
      </c>
      <c r="X20" s="1">
        <v>0.27870499999999998</v>
      </c>
    </row>
    <row r="21" spans="1:24" x14ac:dyDescent="0.25">
      <c r="A21" s="1" t="s">
        <v>41</v>
      </c>
      <c r="B21" s="1" t="s">
        <v>96</v>
      </c>
      <c r="C21" s="1" t="s">
        <v>97</v>
      </c>
      <c r="D21" s="1">
        <v>7.0609999999999996E-3</v>
      </c>
      <c r="E21" s="1">
        <v>1E-3</v>
      </c>
      <c r="F21" s="1">
        <v>2E-3</v>
      </c>
      <c r="G21" s="1">
        <v>3.0000000000000001E-3</v>
      </c>
      <c r="H21" s="1">
        <v>4.0000000000000001E-3</v>
      </c>
      <c r="I21" s="1">
        <v>5.0000000000000001E-3</v>
      </c>
      <c r="J21" s="1">
        <v>6.0000000000000001E-3</v>
      </c>
      <c r="K21" s="1">
        <v>7.0000000000000001E-3</v>
      </c>
      <c r="L21" s="1">
        <v>7.0609999999999996E-3</v>
      </c>
      <c r="M21" s="1">
        <v>7.0609999999999996E-3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7.0609999999999996E-3</v>
      </c>
      <c r="V21" s="1">
        <v>7.0609999999999996E-3</v>
      </c>
      <c r="W21" s="1">
        <v>7.0609999999999996E-3</v>
      </c>
      <c r="X21" s="1">
        <v>7.0609999999999996E-3</v>
      </c>
    </row>
    <row r="22" spans="1:24" x14ac:dyDescent="0.25">
      <c r="A22" s="1" t="s">
        <v>29</v>
      </c>
      <c r="B22" s="1" t="s">
        <v>98</v>
      </c>
      <c r="C22" s="1" t="s">
        <v>99</v>
      </c>
      <c r="D22" s="1">
        <v>0.14748900000000001</v>
      </c>
      <c r="E22" s="1">
        <v>2.0889000000000001E-2</v>
      </c>
      <c r="F22" s="1">
        <v>4.1778000000000003E-2</v>
      </c>
      <c r="G22" s="1">
        <v>6.2667E-2</v>
      </c>
      <c r="H22" s="1">
        <v>8.3556000000000005E-2</v>
      </c>
      <c r="I22" s="1">
        <v>0.104445</v>
      </c>
      <c r="J22" s="1">
        <v>0.125334</v>
      </c>
      <c r="K22" s="1">
        <v>0.14622299999999999</v>
      </c>
      <c r="L22" s="1">
        <v>0.14748900000000001</v>
      </c>
      <c r="M22" s="1">
        <v>0.14748900000000001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0.14748900000000001</v>
      </c>
      <c r="V22" s="1">
        <v>0.14748900000000001</v>
      </c>
      <c r="W22" s="1">
        <v>0.14748900000000001</v>
      </c>
      <c r="X22" s="1">
        <v>0.14748900000000001</v>
      </c>
    </row>
    <row r="23" spans="1:24" x14ac:dyDescent="0.25">
      <c r="A23" s="1" t="s">
        <v>40</v>
      </c>
      <c r="B23" s="1" t="s">
        <v>100</v>
      </c>
      <c r="C23" s="1" t="s">
        <v>101</v>
      </c>
      <c r="D23" s="1">
        <v>7.0609999999999996E-3</v>
      </c>
      <c r="E23" s="1">
        <v>1E-3</v>
      </c>
      <c r="F23" s="1">
        <v>2E-3</v>
      </c>
      <c r="G23" s="1">
        <v>3.0000000000000001E-3</v>
      </c>
      <c r="H23" s="1">
        <v>4.0000000000000001E-3</v>
      </c>
      <c r="I23" s="1">
        <v>5.0000000000000001E-3</v>
      </c>
      <c r="J23" s="1">
        <v>6.0000000000000001E-3</v>
      </c>
      <c r="K23" s="1">
        <v>7.0000000000000001E-3</v>
      </c>
      <c r="L23" s="1">
        <v>7.0609999999999996E-3</v>
      </c>
      <c r="M23" s="1">
        <v>7.0609999999999996E-3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7.0609999999999996E-3</v>
      </c>
      <c r="V23" s="1">
        <v>7.0609999999999996E-3</v>
      </c>
      <c r="W23" s="1">
        <v>7.0609999999999996E-3</v>
      </c>
      <c r="X23" s="1">
        <v>7.0609999999999996E-3</v>
      </c>
    </row>
    <row r="24" spans="1:24" x14ac:dyDescent="0.25">
      <c r="A24" s="1" t="s">
        <v>45</v>
      </c>
      <c r="B24" s="1" t="s">
        <v>102</v>
      </c>
      <c r="C24" s="1" t="s">
        <v>103</v>
      </c>
      <c r="D24" s="1">
        <v>6.1212999999999997E-2</v>
      </c>
      <c r="E24" s="1">
        <v>8.6700000000000006E-3</v>
      </c>
      <c r="F24" s="1">
        <v>1.7339E-2</v>
      </c>
      <c r="G24" s="1">
        <v>2.6009000000000001E-2</v>
      </c>
      <c r="H24" s="1">
        <v>3.4679000000000001E-2</v>
      </c>
      <c r="I24" s="1">
        <v>4.3347999999999998E-2</v>
      </c>
      <c r="J24" s="1">
        <v>5.2018000000000002E-2</v>
      </c>
      <c r="K24" s="1">
        <v>6.0687999999999999E-2</v>
      </c>
      <c r="L24" s="1">
        <v>6.1212999999999997E-2</v>
      </c>
      <c r="M24" s="1">
        <v>6.1212999999999997E-2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6.1212999999999997E-2</v>
      </c>
      <c r="V24" s="1">
        <v>6.1212999999999997E-2</v>
      </c>
      <c r="W24" s="1">
        <v>6.1212999999999997E-2</v>
      </c>
      <c r="X24" s="1">
        <v>6.1212999999999997E-2</v>
      </c>
    </row>
    <row r="25" spans="1:24" x14ac:dyDescent="0.25">
      <c r="A25" s="1" t="s">
        <v>35</v>
      </c>
      <c r="B25" s="1" t="s">
        <v>104</v>
      </c>
      <c r="C25" s="1" t="s">
        <v>105</v>
      </c>
      <c r="D25" s="1">
        <v>0.197907</v>
      </c>
      <c r="E25" s="1">
        <v>2.8029999999999999E-2</v>
      </c>
      <c r="F25" s="1">
        <v>5.6058999999999998E-2</v>
      </c>
      <c r="G25" s="1">
        <v>8.4088999999999997E-2</v>
      </c>
      <c r="H25" s="1">
        <v>0.112119</v>
      </c>
      <c r="I25" s="1">
        <v>0.14014799999999999</v>
      </c>
      <c r="J25" s="1">
        <v>0.16817799999999999</v>
      </c>
      <c r="K25" s="1">
        <v>0.19620799999999999</v>
      </c>
      <c r="L25" s="1">
        <v>0.197907</v>
      </c>
      <c r="M25" s="1">
        <v>0.197907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0.197907</v>
      </c>
      <c r="V25" s="1">
        <v>0.197907</v>
      </c>
      <c r="W25" s="1">
        <v>0.197907</v>
      </c>
      <c r="X25" s="1">
        <v>0.197907</v>
      </c>
    </row>
    <row r="26" spans="1:24" x14ac:dyDescent="0.25">
      <c r="A26" s="1" t="s">
        <v>34</v>
      </c>
      <c r="B26" s="1" t="s">
        <v>106</v>
      </c>
      <c r="C26" s="1" t="s">
        <v>107</v>
      </c>
      <c r="D26" s="1">
        <v>0.124727</v>
      </c>
      <c r="E26" s="1">
        <v>1.7665E-2</v>
      </c>
      <c r="F26" s="1">
        <v>3.533E-2</v>
      </c>
      <c r="G26" s="1">
        <v>5.2996000000000001E-2</v>
      </c>
      <c r="H26" s="1">
        <v>7.0661000000000002E-2</v>
      </c>
      <c r="I26" s="1">
        <v>8.8326000000000002E-2</v>
      </c>
      <c r="J26" s="1">
        <v>0.105991</v>
      </c>
      <c r="K26" s="1">
        <v>0.123656</v>
      </c>
      <c r="L26" s="1">
        <v>0.124727</v>
      </c>
      <c r="M26" s="1">
        <v>0.124727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0.124727</v>
      </c>
      <c r="V26" s="1">
        <v>0.124727</v>
      </c>
      <c r="W26" s="1">
        <v>0.124727</v>
      </c>
      <c r="X26" s="1">
        <v>0.124727</v>
      </c>
    </row>
    <row r="27" spans="1:24" x14ac:dyDescent="0.25">
      <c r="A27" s="1" t="s">
        <v>108</v>
      </c>
      <c r="B27" s="1" t="s">
        <v>109</v>
      </c>
      <c r="C27" s="1" t="s">
        <v>110</v>
      </c>
      <c r="D27" s="1">
        <v>-0.01</v>
      </c>
      <c r="E27" s="1">
        <v>-1.4159999999999999E-3</v>
      </c>
      <c r="F27" s="1">
        <v>-2.833E-3</v>
      </c>
      <c r="G27" s="1">
        <v>-4.2490000000000002E-3</v>
      </c>
      <c r="H27" s="1">
        <v>-5.6649999999999999E-3</v>
      </c>
      <c r="I27" s="1">
        <v>-7.0819999999999998E-3</v>
      </c>
      <c r="J27" s="1">
        <v>-8.4980000000000003E-3</v>
      </c>
      <c r="K27" s="1">
        <v>-9.9139999999999992E-3</v>
      </c>
      <c r="L27" s="1">
        <v>-0.01</v>
      </c>
      <c r="M27" s="1">
        <v>-0.01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-0.01</v>
      </c>
      <c r="V27" s="1">
        <v>-0.01</v>
      </c>
      <c r="W27" s="1">
        <v>-0.01</v>
      </c>
      <c r="X27" s="1">
        <v>-0.01</v>
      </c>
    </row>
    <row r="28" spans="1:24" x14ac:dyDescent="0.25">
      <c r="A28" s="1" t="s">
        <v>31</v>
      </c>
      <c r="B28" s="1" t="s">
        <v>111</v>
      </c>
      <c r="C28" s="1" t="s">
        <v>112</v>
      </c>
      <c r="D28" s="1">
        <v>7.8975000000000004E-2</v>
      </c>
      <c r="E28" s="1">
        <v>1.1185E-2</v>
      </c>
      <c r="F28" s="1">
        <v>2.2370000000000001E-2</v>
      </c>
      <c r="G28" s="1">
        <v>3.3556000000000002E-2</v>
      </c>
      <c r="H28" s="1">
        <v>4.4741000000000003E-2</v>
      </c>
      <c r="I28" s="1">
        <v>5.5925999999999997E-2</v>
      </c>
      <c r="J28" s="1">
        <v>6.7111000000000004E-2</v>
      </c>
      <c r="K28" s="1">
        <v>7.8296000000000004E-2</v>
      </c>
      <c r="L28" s="1">
        <v>7.8975000000000004E-2</v>
      </c>
      <c r="M28" s="1">
        <v>7.8975000000000004E-2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7.8975000000000004E-2</v>
      </c>
      <c r="V28" s="1">
        <v>7.8975000000000004E-2</v>
      </c>
      <c r="W28" s="1">
        <v>7.8975000000000004E-2</v>
      </c>
      <c r="X28" s="1">
        <v>7.8975000000000004E-2</v>
      </c>
    </row>
    <row r="29" spans="1:24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>
        <v>1.5273E-2</v>
      </c>
      <c r="F29" s="1">
        <v>3.0544999999999999E-2</v>
      </c>
      <c r="G29" s="1">
        <v>4.5817999999999998E-2</v>
      </c>
      <c r="H29" s="1">
        <v>6.1090999999999999E-2</v>
      </c>
      <c r="I29" s="1">
        <v>7.6363E-2</v>
      </c>
      <c r="J29" s="1">
        <v>9.1635999999999995E-2</v>
      </c>
      <c r="K29" s="1">
        <v>0.1</v>
      </c>
      <c r="L29" s="1">
        <v>0.1</v>
      </c>
      <c r="M29" s="1">
        <v>0.1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</row>
    <row r="30" spans="1:24" x14ac:dyDescent="0.25">
      <c r="A30" s="1" t="s">
        <v>54</v>
      </c>
      <c r="B30" s="1" t="s">
        <v>115</v>
      </c>
      <c r="C30" s="1" t="s">
        <v>116</v>
      </c>
      <c r="D30" s="1">
        <v>7.0609999999999996E-3</v>
      </c>
      <c r="E30" s="1">
        <v>1E-3</v>
      </c>
      <c r="F30" s="1">
        <v>2E-3</v>
      </c>
      <c r="G30" s="1">
        <v>3.0000000000000001E-3</v>
      </c>
      <c r="H30" s="1">
        <v>4.0000000000000001E-3</v>
      </c>
      <c r="I30" s="1">
        <v>5.0000000000000001E-3</v>
      </c>
      <c r="J30" s="1">
        <v>6.0000000000000001E-3</v>
      </c>
      <c r="K30" s="1">
        <v>7.0000000000000001E-3</v>
      </c>
      <c r="L30" s="1">
        <v>7.0609999999999996E-3</v>
      </c>
      <c r="M30" s="1">
        <v>7.0609999999999996E-3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7.0609999999999996E-3</v>
      </c>
      <c r="V30" s="1">
        <v>7.0609999999999996E-3</v>
      </c>
      <c r="W30" s="1">
        <v>7.0609999999999996E-3</v>
      </c>
      <c r="X30" s="1">
        <v>7.0609999999999996E-3</v>
      </c>
    </row>
    <row r="31" spans="1:24" x14ac:dyDescent="0.25">
      <c r="A31" s="1" t="s">
        <v>32</v>
      </c>
      <c r="B31" s="1" t="s">
        <v>117</v>
      </c>
      <c r="C31" s="1" t="s">
        <v>118</v>
      </c>
      <c r="D31" s="1">
        <v>0.47223300000000001</v>
      </c>
      <c r="E31" s="1">
        <v>6.6882999999999998E-2</v>
      </c>
      <c r="F31" s="1">
        <v>0.133765</v>
      </c>
      <c r="G31" s="1">
        <v>0.20064799999999999</v>
      </c>
      <c r="H31" s="1">
        <v>0.26752999999999999</v>
      </c>
      <c r="I31" s="1">
        <v>0.33441300000000002</v>
      </c>
      <c r="J31" s="1">
        <v>0.40129599999999999</v>
      </c>
      <c r="K31" s="1">
        <v>0.46817799999999998</v>
      </c>
      <c r="L31" s="1">
        <v>0.47223300000000001</v>
      </c>
      <c r="M31" s="1">
        <v>0.47223300000000001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0.47223300000000001</v>
      </c>
      <c r="V31" s="1">
        <v>0.47223300000000001</v>
      </c>
      <c r="W31" s="1">
        <v>0.47223300000000001</v>
      </c>
      <c r="X31" s="1">
        <v>0.47223300000000001</v>
      </c>
    </row>
    <row r="32" spans="1:24" x14ac:dyDescent="0.25">
      <c r="A32" s="1" t="s">
        <v>17</v>
      </c>
      <c r="B32" s="1" t="s">
        <v>119</v>
      </c>
      <c r="C32" s="1" t="s">
        <v>120</v>
      </c>
      <c r="D32" s="1">
        <v>9.2050000000000007E-2</v>
      </c>
      <c r="E32" s="1">
        <v>1.3037E-2</v>
      </c>
      <c r="F32" s="1">
        <v>2.6074E-2</v>
      </c>
      <c r="G32" s="1">
        <v>3.9111E-2</v>
      </c>
      <c r="H32" s="1">
        <v>5.2148E-2</v>
      </c>
      <c r="I32" s="1">
        <v>6.5185000000000007E-2</v>
      </c>
      <c r="J32" s="1">
        <v>7.8222E-2</v>
      </c>
      <c r="K32" s="1">
        <v>9.1259000000000007E-2</v>
      </c>
      <c r="L32" s="1">
        <v>9.2050000000000007E-2</v>
      </c>
      <c r="M32" s="1">
        <v>9.2050000000000007E-2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9.2050000000000007E-2</v>
      </c>
      <c r="V32" s="1">
        <v>9.2050000000000007E-2</v>
      </c>
      <c r="W32" s="1">
        <v>9.2050000000000007E-2</v>
      </c>
      <c r="X32" s="1">
        <v>9.2050000000000007E-2</v>
      </c>
    </row>
    <row r="33" spans="1:24" x14ac:dyDescent="0.25">
      <c r="A33" s="1" t="s">
        <v>18</v>
      </c>
      <c r="B33" s="1" t="s">
        <v>121</v>
      </c>
      <c r="C33" s="1" t="s">
        <v>122</v>
      </c>
      <c r="D33" s="1">
        <v>0.18087800000000001</v>
      </c>
      <c r="E33" s="1">
        <v>2.5617999999999998E-2</v>
      </c>
      <c r="F33" s="1">
        <v>5.1235999999999997E-2</v>
      </c>
      <c r="G33" s="1">
        <v>7.6853000000000005E-2</v>
      </c>
      <c r="H33" s="1">
        <v>0.10247100000000001</v>
      </c>
      <c r="I33" s="1">
        <v>0.12808900000000001</v>
      </c>
      <c r="J33" s="1">
        <v>0.15370700000000001</v>
      </c>
      <c r="K33" s="1">
        <v>0.17932500000000001</v>
      </c>
      <c r="L33" s="1">
        <v>0.18087800000000001</v>
      </c>
      <c r="M33" s="1">
        <v>0.18087800000000001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0.18087800000000001</v>
      </c>
      <c r="V33" s="1">
        <v>0.18087800000000001</v>
      </c>
      <c r="W33" s="1">
        <v>0.18087800000000001</v>
      </c>
      <c r="X33" s="1">
        <v>0.18087800000000001</v>
      </c>
    </row>
    <row r="34" spans="1:24" x14ac:dyDescent="0.25">
      <c r="A34" s="1" t="s">
        <v>39</v>
      </c>
      <c r="B34" s="1" t="s">
        <v>123</v>
      </c>
      <c r="C34" s="1" t="s">
        <v>124</v>
      </c>
      <c r="D34" s="1">
        <v>0.16661000000000001</v>
      </c>
      <c r="E34" s="1">
        <v>2.3597E-2</v>
      </c>
      <c r="F34" s="1">
        <v>4.7194E-2</v>
      </c>
      <c r="G34" s="1">
        <v>7.0791000000000007E-2</v>
      </c>
      <c r="H34" s="1">
        <v>9.4388E-2</v>
      </c>
      <c r="I34" s="1">
        <v>0.11798500000000001</v>
      </c>
      <c r="J34" s="1">
        <v>0.14158200000000001</v>
      </c>
      <c r="K34" s="1">
        <v>0.16517999999999999</v>
      </c>
      <c r="L34" s="1">
        <v>0.16661000000000001</v>
      </c>
      <c r="M34" s="1">
        <v>0.16661000000000001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0.16661000000000001</v>
      </c>
      <c r="V34" s="1">
        <v>0.16661000000000001</v>
      </c>
      <c r="W34" s="1">
        <v>0.16661000000000001</v>
      </c>
      <c r="X34" s="1">
        <v>0.16661000000000001</v>
      </c>
    </row>
    <row r="35" spans="1:24" x14ac:dyDescent="0.25">
      <c r="A35" s="1" t="s">
        <v>125</v>
      </c>
      <c r="B35" s="1" t="s">
        <v>126</v>
      </c>
      <c r="C35" s="1" t="s">
        <v>127</v>
      </c>
      <c r="D35" s="1">
        <v>-0.01</v>
      </c>
      <c r="E35" s="1">
        <v>-1.4159999999999999E-3</v>
      </c>
      <c r="F35" s="1">
        <v>-2.833E-3</v>
      </c>
      <c r="G35" s="1">
        <v>-4.2490000000000002E-3</v>
      </c>
      <c r="H35" s="1">
        <v>-5.6649999999999999E-3</v>
      </c>
      <c r="I35" s="1">
        <v>-7.0819999999999998E-3</v>
      </c>
      <c r="J35" s="1">
        <v>-8.4980000000000003E-3</v>
      </c>
      <c r="K35" s="1">
        <v>-9.9139999999999992E-3</v>
      </c>
      <c r="L35" s="1">
        <v>-0.01</v>
      </c>
      <c r="M35" s="1">
        <v>-0.01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-0.01</v>
      </c>
      <c r="V35" s="1">
        <v>-0.01</v>
      </c>
      <c r="W35" s="1">
        <v>-0.01</v>
      </c>
      <c r="X35" s="1">
        <v>-0.01</v>
      </c>
    </row>
    <row r="36" spans="1:24" x14ac:dyDescent="0.25">
      <c r="A36" s="10" t="s">
        <v>19</v>
      </c>
      <c r="B36" s="1" t="s">
        <v>128</v>
      </c>
      <c r="C36" s="1" t="s">
        <v>129</v>
      </c>
      <c r="D36" s="1">
        <v>7.0609999999999996E-3</v>
      </c>
      <c r="E36" s="1">
        <v>1E-3</v>
      </c>
      <c r="F36" s="1">
        <v>2E-3</v>
      </c>
      <c r="G36" s="1">
        <v>3.0000000000000001E-3</v>
      </c>
      <c r="H36" s="1">
        <v>4.0000000000000001E-3</v>
      </c>
      <c r="I36" s="1">
        <v>5.0000000000000001E-3</v>
      </c>
      <c r="J36" s="1">
        <v>6.0000000000000001E-3</v>
      </c>
      <c r="K36" s="1">
        <v>7.0000000000000001E-3</v>
      </c>
      <c r="L36" s="1">
        <v>7.0609999999999996E-3</v>
      </c>
      <c r="M36" s="1">
        <v>7.0609999999999996E-3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7.0609999999999996E-3</v>
      </c>
      <c r="V36" s="1">
        <v>7.0609999999999996E-3</v>
      </c>
      <c r="W36" s="1">
        <v>7.0609999999999996E-3</v>
      </c>
      <c r="X36" s="1">
        <v>7.0609999999999996E-3</v>
      </c>
    </row>
    <row r="37" spans="1:24" x14ac:dyDescent="0.25">
      <c r="A37" s="1" t="s">
        <v>20</v>
      </c>
      <c r="B37" s="1" t="s">
        <v>130</v>
      </c>
      <c r="C37" s="1" t="s">
        <v>131</v>
      </c>
      <c r="D37" s="1">
        <v>0.34564699999999998</v>
      </c>
      <c r="E37" s="1">
        <v>4.8953999999999998E-2</v>
      </c>
      <c r="F37" s="1">
        <v>9.7907999999999995E-2</v>
      </c>
      <c r="G37" s="1">
        <v>0.14686199999999999</v>
      </c>
      <c r="H37" s="1">
        <v>0.19581699999999999</v>
      </c>
      <c r="I37" s="1">
        <v>0.24477099999999999</v>
      </c>
      <c r="J37" s="1">
        <v>0.29372500000000001</v>
      </c>
      <c r="K37" s="1">
        <v>0.34267900000000001</v>
      </c>
      <c r="L37" s="1">
        <v>0.34564699999999998</v>
      </c>
      <c r="M37" s="1">
        <v>0.34564699999999998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0.34564699999999998</v>
      </c>
      <c r="V37" s="1">
        <v>0.34564699999999998</v>
      </c>
      <c r="W37" s="1">
        <v>0.34564699999999998</v>
      </c>
      <c r="X37" s="1">
        <v>0.34564699999999998</v>
      </c>
    </row>
    <row r="38" spans="1:24" x14ac:dyDescent="0.25">
      <c r="A38" s="1" t="s">
        <v>21</v>
      </c>
      <c r="B38" s="1" t="s">
        <v>132</v>
      </c>
      <c r="C38" s="1" t="s">
        <v>133</v>
      </c>
      <c r="D38" s="1">
        <v>0.209873</v>
      </c>
      <c r="E38" s="1">
        <v>2.9724E-2</v>
      </c>
      <c r="F38" s="1">
        <v>5.9449000000000002E-2</v>
      </c>
      <c r="G38" s="1">
        <v>8.9173000000000002E-2</v>
      </c>
      <c r="H38" s="1">
        <v>0.118898</v>
      </c>
      <c r="I38" s="1">
        <v>0.148622</v>
      </c>
      <c r="J38" s="1">
        <v>0.17834700000000001</v>
      </c>
      <c r="K38" s="1">
        <v>0.20807100000000001</v>
      </c>
      <c r="L38" s="1">
        <v>0.209873</v>
      </c>
      <c r="M38" s="1">
        <v>0.209873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0.209873</v>
      </c>
      <c r="V38" s="1">
        <v>0.209873</v>
      </c>
      <c r="W38" s="1">
        <v>0.209873</v>
      </c>
      <c r="X38" s="1">
        <v>0.209873</v>
      </c>
    </row>
    <row r="39" spans="1:24" x14ac:dyDescent="0.25">
      <c r="A39" s="1" t="s">
        <v>55</v>
      </c>
      <c r="B39" s="1" t="s">
        <v>134</v>
      </c>
      <c r="C39" s="1" t="s">
        <v>135</v>
      </c>
      <c r="D39" s="1">
        <v>9.5038999999999998E-2</v>
      </c>
      <c r="E39" s="1">
        <v>1.346E-2</v>
      </c>
      <c r="F39" s="1">
        <v>2.6921E-2</v>
      </c>
      <c r="G39" s="1">
        <v>4.0381E-2</v>
      </c>
      <c r="H39" s="1">
        <v>5.3842000000000001E-2</v>
      </c>
      <c r="I39" s="1">
        <v>6.7302000000000001E-2</v>
      </c>
      <c r="J39" s="1">
        <v>8.0763000000000001E-2</v>
      </c>
      <c r="K39" s="1">
        <v>9.4223000000000001E-2</v>
      </c>
      <c r="L39" s="1">
        <v>9.5038999999999998E-2</v>
      </c>
      <c r="M39" s="1">
        <v>9.5038999999999998E-2</v>
      </c>
      <c r="N39" s="1">
        <v>9.5038999999999998E-2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9.5038999999999998E-2</v>
      </c>
      <c r="V39" s="1">
        <v>9.5038999999999998E-2</v>
      </c>
      <c r="W39" s="1">
        <v>9.5038999999999998E-2</v>
      </c>
      <c r="X39" s="1">
        <v>9.5038999999999998E-2</v>
      </c>
    </row>
    <row r="40" spans="1:24" x14ac:dyDescent="0.25">
      <c r="A40" s="1" t="s">
        <v>56</v>
      </c>
      <c r="B40" s="1" t="s">
        <v>136</v>
      </c>
      <c r="C40" s="1" t="s">
        <v>137</v>
      </c>
      <c r="D40" s="1">
        <v>1.3820000000000001E-2</v>
      </c>
      <c r="E40" s="1">
        <v>1.957E-3</v>
      </c>
      <c r="F40" s="1">
        <v>3.9150000000000001E-3</v>
      </c>
      <c r="G40" s="1">
        <v>5.8719999999999996E-3</v>
      </c>
      <c r="H40" s="1">
        <v>7.8289999999999992E-3</v>
      </c>
      <c r="I40" s="1">
        <v>9.7870000000000006E-3</v>
      </c>
      <c r="J40" s="1">
        <v>1.1743999999999999E-2</v>
      </c>
      <c r="K40" s="1">
        <v>1.3701E-2</v>
      </c>
      <c r="L40" s="1">
        <v>1.3820000000000001E-2</v>
      </c>
      <c r="M40" s="1">
        <v>1.3820000000000001E-2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1.3820000000000001E-2</v>
      </c>
      <c r="V40" s="1">
        <v>1.3820000000000001E-2</v>
      </c>
      <c r="W40" s="1">
        <v>1.3820000000000001E-2</v>
      </c>
      <c r="X40" s="1">
        <v>1.3820000000000001E-2</v>
      </c>
    </row>
    <row r="41" spans="1:24" x14ac:dyDescent="0.25">
      <c r="A41" s="1" t="s">
        <v>43</v>
      </c>
      <c r="B41" s="1" t="s">
        <v>138</v>
      </c>
      <c r="C41" s="1" t="s">
        <v>139</v>
      </c>
      <c r="D41" s="1">
        <v>7.0609999999999996E-3</v>
      </c>
      <c r="E41" s="1">
        <v>1E-3</v>
      </c>
      <c r="F41" s="1">
        <v>2E-3</v>
      </c>
      <c r="G41" s="1">
        <v>3.0000000000000001E-3</v>
      </c>
      <c r="H41" s="1">
        <v>4.0000000000000001E-3</v>
      </c>
      <c r="I41" s="1">
        <v>5.0000000000000001E-3</v>
      </c>
      <c r="J41" s="1">
        <v>6.0000000000000001E-3</v>
      </c>
      <c r="K41" s="1">
        <v>7.0000000000000001E-3</v>
      </c>
      <c r="L41" s="1">
        <v>7.0609999999999996E-3</v>
      </c>
      <c r="M41" s="1">
        <v>7.0609999999999996E-3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7.0609999999999996E-3</v>
      </c>
      <c r="V41" s="1">
        <v>7.0609999999999996E-3</v>
      </c>
      <c r="W41" s="1">
        <v>7.0609999999999996E-3</v>
      </c>
      <c r="X41" s="1">
        <v>7.0609999999999996E-3</v>
      </c>
    </row>
    <row r="42" spans="1:24" x14ac:dyDescent="0.25">
      <c r="A42" s="1" t="s">
        <v>52</v>
      </c>
      <c r="B42" s="1" t="s">
        <v>140</v>
      </c>
      <c r="C42" s="1" t="s">
        <v>141</v>
      </c>
      <c r="D42" s="1">
        <v>0.01</v>
      </c>
      <c r="E42" s="1">
        <v>1.4159999999999999E-3</v>
      </c>
      <c r="F42" s="1">
        <v>2.833E-3</v>
      </c>
      <c r="G42" s="1">
        <v>4.2490000000000002E-3</v>
      </c>
      <c r="H42" s="1">
        <v>5.6649999999999999E-3</v>
      </c>
      <c r="I42" s="1">
        <v>7.0819999999999998E-3</v>
      </c>
      <c r="J42" s="1">
        <v>8.4980000000000003E-3</v>
      </c>
      <c r="K42" s="1">
        <v>9.9139999999999992E-3</v>
      </c>
      <c r="L42" s="1">
        <v>0.01</v>
      </c>
      <c r="M42" s="1">
        <v>0.01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</row>
    <row r="43" spans="1:24" x14ac:dyDescent="0.25">
      <c r="A43" s="1" t="s">
        <v>51</v>
      </c>
      <c r="B43" s="1" t="s">
        <v>142</v>
      </c>
      <c r="C43" s="1" t="s">
        <v>143</v>
      </c>
      <c r="D43" s="1">
        <v>0.01</v>
      </c>
      <c r="E43" s="1">
        <v>1.4159999999999999E-3</v>
      </c>
      <c r="F43" s="1">
        <v>2.833E-3</v>
      </c>
      <c r="G43" s="1">
        <v>4.2490000000000002E-3</v>
      </c>
      <c r="H43" s="1">
        <v>5.6649999999999999E-3</v>
      </c>
      <c r="I43" s="1">
        <v>7.0819999999999998E-3</v>
      </c>
      <c r="J43" s="1">
        <v>8.4980000000000003E-3</v>
      </c>
      <c r="K43" s="1">
        <v>9.9139999999999992E-3</v>
      </c>
      <c r="L43" s="1">
        <v>0.01</v>
      </c>
      <c r="M43" s="1">
        <v>0.01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0.01</v>
      </c>
      <c r="V43" s="1">
        <v>0.01</v>
      </c>
      <c r="W43" s="1">
        <v>0.01</v>
      </c>
      <c r="X43" s="1">
        <v>0.01</v>
      </c>
    </row>
    <row r="44" spans="1:24" x14ac:dyDescent="0.25">
      <c r="A44" s="1" t="s">
        <v>144</v>
      </c>
      <c r="B44" s="1" t="s">
        <v>145</v>
      </c>
      <c r="C44" s="1" t="s">
        <v>146</v>
      </c>
      <c r="D44" s="1">
        <v>-5.0000000000000001E-3</v>
      </c>
      <c r="E44" s="1">
        <v>0</v>
      </c>
      <c r="F44" s="1">
        <v>0</v>
      </c>
      <c r="G44" s="1">
        <v>0</v>
      </c>
      <c r="H44" s="1">
        <v>0</v>
      </c>
      <c r="I44" s="1">
        <v>-6.2200000000000005E-4</v>
      </c>
      <c r="J44" s="1">
        <v>-2.7469999999999999E-3</v>
      </c>
      <c r="K44" s="1">
        <v>-4.8710000000000003E-3</v>
      </c>
      <c r="L44" s="1">
        <v>-5.0000000000000001E-3</v>
      </c>
      <c r="M44" s="1">
        <v>-5.0000000000000001E-3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-5.0000000000000001E-3</v>
      </c>
      <c r="V44" s="1">
        <v>-5.0000000000000001E-3</v>
      </c>
      <c r="W44" s="1">
        <v>-5.0000000000000001E-3</v>
      </c>
      <c r="X44" s="1">
        <v>-5.0000000000000001E-3</v>
      </c>
    </row>
    <row r="45" spans="1:24" x14ac:dyDescent="0.25">
      <c r="A45" s="1" t="s">
        <v>147</v>
      </c>
      <c r="B45" s="1" t="s">
        <v>148</v>
      </c>
      <c r="C45" s="1" t="s">
        <v>149</v>
      </c>
      <c r="D45" s="1">
        <v>-0.01</v>
      </c>
      <c r="E45" s="1">
        <v>-1.4159999999999999E-3</v>
      </c>
      <c r="F45" s="1">
        <v>-2.833E-3</v>
      </c>
      <c r="G45" s="1">
        <v>-4.2490000000000002E-3</v>
      </c>
      <c r="H45" s="1">
        <v>-5.6649999999999999E-3</v>
      </c>
      <c r="I45" s="1">
        <v>-7.0819999999999998E-3</v>
      </c>
      <c r="J45" s="1">
        <v>-8.4980000000000003E-3</v>
      </c>
      <c r="K45" s="1">
        <v>-9.9139999999999992E-3</v>
      </c>
      <c r="L45" s="1">
        <v>-0.01</v>
      </c>
      <c r="M45" s="1">
        <v>-0.01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-0.01</v>
      </c>
      <c r="V45" s="1">
        <v>-0.01</v>
      </c>
      <c r="W45" s="1">
        <v>-0.01</v>
      </c>
      <c r="X45" s="1">
        <v>-0.01</v>
      </c>
    </row>
    <row r="46" spans="1:24" x14ac:dyDescent="0.25">
      <c r="A46" s="1" t="s">
        <v>47</v>
      </c>
      <c r="B46" s="1" t="s">
        <v>150</v>
      </c>
      <c r="C46" s="1" t="s">
        <v>151</v>
      </c>
      <c r="D46" s="1">
        <v>7.0609999999999996E-3</v>
      </c>
      <c r="E46" s="1">
        <v>1E-3</v>
      </c>
      <c r="F46" s="1">
        <v>2E-3</v>
      </c>
      <c r="G46" s="1">
        <v>3.0000000000000001E-3</v>
      </c>
      <c r="H46" s="1">
        <v>4.0000000000000001E-3</v>
      </c>
      <c r="I46" s="1">
        <v>5.0000000000000001E-3</v>
      </c>
      <c r="J46" s="1">
        <v>6.0000000000000001E-3</v>
      </c>
      <c r="K46" s="1">
        <v>7.0000000000000001E-3</v>
      </c>
      <c r="L46" s="1">
        <v>7.0609999999999996E-3</v>
      </c>
      <c r="M46" s="1">
        <v>7.0609999999999996E-3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7.0609999999999996E-3</v>
      </c>
      <c r="V46" s="1">
        <v>7.0609999999999996E-3</v>
      </c>
      <c r="W46" s="1">
        <v>7.0609999999999996E-3</v>
      </c>
      <c r="X46" s="1">
        <v>7.0609999999999996E-3</v>
      </c>
    </row>
    <row r="47" spans="1:24" x14ac:dyDescent="0.25">
      <c r="A47" s="1" t="s">
        <v>22</v>
      </c>
      <c r="B47" s="1" t="s">
        <v>152</v>
      </c>
      <c r="C47" s="1" t="s">
        <v>153</v>
      </c>
      <c r="D47" s="1">
        <v>5.0000000000000001E-3</v>
      </c>
      <c r="E47" s="1">
        <v>7.0799999999999997E-4</v>
      </c>
      <c r="F47" s="1">
        <v>1.4159999999999999E-3</v>
      </c>
      <c r="G47" s="1">
        <v>2.124E-3</v>
      </c>
      <c r="H47" s="1">
        <v>2.833E-3</v>
      </c>
      <c r="I47" s="1">
        <v>3.5409999999999999E-3</v>
      </c>
      <c r="J47" s="1">
        <v>4.2490000000000002E-3</v>
      </c>
      <c r="K47" s="1">
        <v>4.9569999999999996E-3</v>
      </c>
      <c r="L47" s="1">
        <v>5.0000000000000001E-3</v>
      </c>
      <c r="M47" s="1">
        <v>5.0000000000000001E-3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5.0000000000000001E-3</v>
      </c>
      <c r="V47" s="1">
        <v>5.0000000000000001E-3</v>
      </c>
      <c r="W47" s="1">
        <v>5.0000000000000001E-3</v>
      </c>
      <c r="X47" s="1">
        <v>5.0000000000000001E-3</v>
      </c>
    </row>
    <row r="48" spans="1:24" x14ac:dyDescent="0.25">
      <c r="A48" s="1" t="s">
        <v>154</v>
      </c>
      <c r="B48" s="1" t="s">
        <v>155</v>
      </c>
      <c r="C48" s="1" t="s">
        <v>156</v>
      </c>
      <c r="D48" s="1">
        <v>-0.1</v>
      </c>
      <c r="E48" s="1">
        <v>-1.8105E-2</v>
      </c>
      <c r="F48" s="1">
        <v>-3.6211E-2</v>
      </c>
      <c r="G48" s="1">
        <v>-5.4316000000000003E-2</v>
      </c>
      <c r="H48" s="1">
        <v>-7.2420999999999999E-2</v>
      </c>
      <c r="I48" s="1">
        <v>-9.0525999999999995E-2</v>
      </c>
      <c r="J48" s="1">
        <v>-0.1</v>
      </c>
      <c r="K48" s="1">
        <v>-0.1</v>
      </c>
      <c r="L48" s="1">
        <v>-0.1</v>
      </c>
      <c r="M48" s="1">
        <v>-0.1</v>
      </c>
      <c r="N48" s="1">
        <v>-0.1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-0.1</v>
      </c>
      <c r="V48" s="1">
        <v>-0.1</v>
      </c>
      <c r="W48" s="1">
        <v>-0.1</v>
      </c>
      <c r="X48" s="1">
        <v>-0.1</v>
      </c>
    </row>
    <row r="49" spans="1:24" x14ac:dyDescent="0.25">
      <c r="A49" s="1" t="s">
        <v>26</v>
      </c>
      <c r="B49" s="1" t="s">
        <v>157</v>
      </c>
      <c r="C49" s="1" t="s">
        <v>158</v>
      </c>
      <c r="D49" s="1">
        <v>9.5044000000000003E-2</v>
      </c>
      <c r="E49" s="1">
        <v>1.2753E-2</v>
      </c>
      <c r="F49" s="1">
        <v>2.5506000000000001E-2</v>
      </c>
      <c r="G49" s="1">
        <v>3.8259000000000001E-2</v>
      </c>
      <c r="H49" s="1">
        <v>5.1012000000000002E-2</v>
      </c>
      <c r="I49" s="1">
        <v>6.4388000000000001E-2</v>
      </c>
      <c r="J49" s="1">
        <v>7.9265000000000002E-2</v>
      </c>
      <c r="K49" s="1">
        <v>9.4143000000000004E-2</v>
      </c>
      <c r="L49" s="1">
        <v>9.5044000000000003E-2</v>
      </c>
      <c r="M49" s="1">
        <v>9.5044000000000003E-2</v>
      </c>
      <c r="N49" s="1">
        <v>9.5044000000000003E-2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9.5044000000000003E-2</v>
      </c>
      <c r="V49" s="1">
        <v>9.5044000000000003E-2</v>
      </c>
      <c r="W49" s="1">
        <v>9.5044000000000003E-2</v>
      </c>
      <c r="X49" s="1">
        <v>9.5044000000000003E-2</v>
      </c>
    </row>
    <row r="50" spans="1:24" x14ac:dyDescent="0.25">
      <c r="A50" s="1" t="s">
        <v>33</v>
      </c>
      <c r="B50" s="1" t="s">
        <v>159</v>
      </c>
      <c r="C50" s="1" t="s">
        <v>160</v>
      </c>
      <c r="D50" s="1">
        <v>0.38570599999999999</v>
      </c>
      <c r="E50" s="1">
        <v>5.4628000000000003E-2</v>
      </c>
      <c r="F50" s="1">
        <v>0.10925600000000001</v>
      </c>
      <c r="G50" s="1">
        <v>0.163883</v>
      </c>
      <c r="H50" s="1">
        <v>0.21851100000000001</v>
      </c>
      <c r="I50" s="1">
        <v>0.27313900000000002</v>
      </c>
      <c r="J50" s="1">
        <v>0.32776699999999998</v>
      </c>
      <c r="K50" s="1">
        <v>0.38239400000000001</v>
      </c>
      <c r="L50" s="1">
        <v>0.38570599999999999</v>
      </c>
      <c r="M50" s="1">
        <v>0.38570599999999999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0.38570599999999999</v>
      </c>
      <c r="V50" s="1">
        <v>0.38570599999999999</v>
      </c>
      <c r="W50" s="1">
        <v>0.38570599999999999</v>
      </c>
      <c r="X50" s="1">
        <v>0.38570599999999999</v>
      </c>
    </row>
    <row r="51" spans="1:24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>
        <v>2.124E-3</v>
      </c>
      <c r="F51" s="1">
        <v>4.2490000000000002E-3</v>
      </c>
      <c r="G51" s="1">
        <v>6.3730000000000002E-3</v>
      </c>
      <c r="H51" s="1">
        <v>8.4980000000000003E-3</v>
      </c>
      <c r="I51" s="1">
        <v>0.01</v>
      </c>
      <c r="J51" s="1">
        <v>0.01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</row>
    <row r="52" spans="1:24" x14ac:dyDescent="0.25">
      <c r="A52" s="1" t="s">
        <v>53</v>
      </c>
      <c r="B52" s="1" t="s">
        <v>163</v>
      </c>
      <c r="C52" s="1" t="s">
        <v>164</v>
      </c>
      <c r="D52" s="1">
        <v>0.01</v>
      </c>
      <c r="E52" s="1">
        <v>1.4159999999999999E-3</v>
      </c>
      <c r="F52" s="1">
        <v>2.833E-3</v>
      </c>
      <c r="G52" s="1">
        <v>4.2490000000000002E-3</v>
      </c>
      <c r="H52" s="1">
        <v>5.6649999999999999E-3</v>
      </c>
      <c r="I52" s="1">
        <v>7.0819999999999998E-3</v>
      </c>
      <c r="J52" s="1">
        <v>8.4980000000000003E-3</v>
      </c>
      <c r="K52" s="1">
        <v>9.9139999999999992E-3</v>
      </c>
      <c r="L52" s="1">
        <v>0.01</v>
      </c>
      <c r="M52" s="1">
        <v>0.01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0.01</v>
      </c>
      <c r="V52" s="1">
        <v>0.01</v>
      </c>
      <c r="W52" s="1">
        <v>0.01</v>
      </c>
      <c r="X52" s="1">
        <v>0.01</v>
      </c>
    </row>
    <row r="53" spans="1:24" x14ac:dyDescent="0.25">
      <c r="A53" s="1" t="s">
        <v>46</v>
      </c>
      <c r="B53" s="1" t="s">
        <v>165</v>
      </c>
      <c r="C53" s="1" t="s">
        <v>166</v>
      </c>
      <c r="D53" s="1">
        <v>0.1</v>
      </c>
      <c r="E53" s="1">
        <v>1.8105E-2</v>
      </c>
      <c r="F53" s="1">
        <v>3.6211E-2</v>
      </c>
      <c r="G53" s="1">
        <v>5.4316000000000003E-2</v>
      </c>
      <c r="H53" s="1">
        <v>7.2420999999999999E-2</v>
      </c>
      <c r="I53" s="1">
        <v>9.0525999999999995E-2</v>
      </c>
      <c r="J53" s="1">
        <v>0.1</v>
      </c>
      <c r="K53" s="1">
        <v>0.1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</row>
    <row r="54" spans="1:24" x14ac:dyDescent="0.25">
      <c r="A54" s="1" t="s">
        <v>167</v>
      </c>
      <c r="B54" s="1" t="s">
        <v>168</v>
      </c>
      <c r="C54" s="1" t="s">
        <v>169</v>
      </c>
      <c r="D54" s="1">
        <v>-5.0000000000000001E-3</v>
      </c>
      <c r="E54" s="1">
        <v>-7.0799999999999997E-4</v>
      </c>
      <c r="F54" s="1">
        <v>-1.4159999999999999E-3</v>
      </c>
      <c r="G54" s="1">
        <v>-2.124E-3</v>
      </c>
      <c r="H54" s="1">
        <v>-2.833E-3</v>
      </c>
      <c r="I54" s="1">
        <v>-3.5409999999999999E-3</v>
      </c>
      <c r="J54" s="1">
        <v>-4.2490000000000002E-3</v>
      </c>
      <c r="K54" s="1">
        <v>-4.9569999999999996E-3</v>
      </c>
      <c r="L54" s="1">
        <v>-5.0000000000000001E-3</v>
      </c>
      <c r="M54" s="1">
        <v>-5.0000000000000001E-3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-5.0000000000000001E-3</v>
      </c>
      <c r="V54" s="1">
        <v>-5.0000000000000001E-3</v>
      </c>
      <c r="W54" s="1">
        <v>-5.0000000000000001E-3</v>
      </c>
      <c r="X54" s="1">
        <v>-5.0000000000000001E-3</v>
      </c>
    </row>
    <row r="55" spans="1:24" x14ac:dyDescent="0.25">
      <c r="A55" s="1" t="s">
        <v>42</v>
      </c>
      <c r="B55" s="1" t="s">
        <v>170</v>
      </c>
      <c r="C55" s="1" t="s">
        <v>171</v>
      </c>
      <c r="D55" s="1">
        <v>1.2061000000000001E-2</v>
      </c>
      <c r="E55" s="1">
        <v>1.7080000000000001E-3</v>
      </c>
      <c r="F55" s="1">
        <v>3.4160000000000002E-3</v>
      </c>
      <c r="G55" s="1">
        <v>5.1240000000000001E-3</v>
      </c>
      <c r="H55" s="1">
        <v>6.8329999999999997E-3</v>
      </c>
      <c r="I55" s="1">
        <v>8.541E-3</v>
      </c>
      <c r="J55" s="1">
        <v>1.0248999999999999E-2</v>
      </c>
      <c r="K55" s="1">
        <v>1.1957000000000001E-2</v>
      </c>
      <c r="L55" s="1">
        <v>1.2061000000000001E-2</v>
      </c>
      <c r="M55" s="1">
        <v>1.2061000000000001E-2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1.2061000000000001E-2</v>
      </c>
      <c r="V55" s="1">
        <v>1.2061000000000001E-2</v>
      </c>
      <c r="W55" s="1">
        <v>1.2061000000000001E-2</v>
      </c>
      <c r="X55" s="1">
        <v>1.2061000000000001E-2</v>
      </c>
    </row>
    <row r="56" spans="1:24" x14ac:dyDescent="0.25">
      <c r="A56" s="1" t="s">
        <v>23</v>
      </c>
      <c r="B56" s="1" t="s">
        <v>172</v>
      </c>
      <c r="C56" s="1" t="s">
        <v>173</v>
      </c>
      <c r="D56" s="1">
        <v>7.0609999999999996E-3</v>
      </c>
      <c r="E56" s="1">
        <v>1E-3</v>
      </c>
      <c r="F56" s="1">
        <v>2E-3</v>
      </c>
      <c r="G56" s="1">
        <v>3.0000000000000001E-3</v>
      </c>
      <c r="H56" s="1">
        <v>4.0000000000000001E-3</v>
      </c>
      <c r="I56" s="1">
        <v>5.0000000000000001E-3</v>
      </c>
      <c r="J56" s="1">
        <v>6.0000000000000001E-3</v>
      </c>
      <c r="K56" s="1">
        <v>7.0000000000000001E-3</v>
      </c>
      <c r="L56" s="1">
        <v>7.0609999999999996E-3</v>
      </c>
      <c r="M56" s="1">
        <v>7.0609999999999996E-3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7.0609999999999996E-3</v>
      </c>
      <c r="V56" s="1">
        <v>7.0609999999999996E-3</v>
      </c>
      <c r="W56" s="1">
        <v>7.0609999999999996E-3</v>
      </c>
      <c r="X56" s="1">
        <v>7.0609999999999996E-3</v>
      </c>
    </row>
    <row r="57" spans="1:24" x14ac:dyDescent="0.25">
      <c r="A57" s="1" t="s">
        <v>174</v>
      </c>
      <c r="B57" s="1" t="s">
        <v>175</v>
      </c>
      <c r="C57" s="1" t="s">
        <v>176</v>
      </c>
      <c r="D57" s="1">
        <v>-0.96796099999999996</v>
      </c>
      <c r="E57" s="1">
        <v>-0.13709299999999999</v>
      </c>
      <c r="F57" s="1">
        <v>-0.27418599999999999</v>
      </c>
      <c r="G57" s="1">
        <v>-0.41127900000000001</v>
      </c>
      <c r="H57" s="1">
        <v>-0.54837199999999997</v>
      </c>
      <c r="I57" s="1">
        <v>-0.68546399999999996</v>
      </c>
      <c r="J57" s="1">
        <v>-0.82255699999999998</v>
      </c>
      <c r="K57" s="1">
        <v>-0.95965</v>
      </c>
      <c r="L57" s="1">
        <v>-0.96796099999999996</v>
      </c>
      <c r="M57" s="1">
        <v>-0.96796099999999996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-0.96796099999999996</v>
      </c>
      <c r="V57" s="1">
        <v>-0.96796099999999996</v>
      </c>
      <c r="W57" s="1">
        <v>-0.96796099999999996</v>
      </c>
      <c r="X57" s="1">
        <v>-0.96796099999999996</v>
      </c>
    </row>
  </sheetData>
  <conditionalFormatting sqref="D2:X57">
    <cfRule type="expression" dxfId="18" priority="1">
      <formula>$D2=D2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3A84-509F-40EE-99DE-A52657F3F518}">
  <dimension ref="A1:X57"/>
  <sheetViews>
    <sheetView zoomScale="85" zoomScaleNormal="85" workbookViewId="0">
      <selection activeCell="A37" sqref="A37"/>
    </sheetView>
  </sheetViews>
  <sheetFormatPr defaultRowHeight="15" x14ac:dyDescent="0.25"/>
  <cols>
    <col min="1" max="1" width="15.5703125" style="1" bestFit="1" customWidth="1"/>
    <col min="2" max="2" width="15.42578125" style="1" bestFit="1" customWidth="1"/>
    <col min="3" max="3" width="24.140625" style="1" bestFit="1" customWidth="1"/>
    <col min="4" max="4" width="12.28515625" style="1" bestFit="1" customWidth="1"/>
    <col min="5" max="13" width="13" style="1" bestFit="1" customWidth="1"/>
    <col min="14" max="24" width="14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</row>
    <row r="2" spans="1:24" x14ac:dyDescent="0.25">
      <c r="A2" s="1" t="s">
        <v>4</v>
      </c>
      <c r="B2" s="1" t="s">
        <v>57</v>
      </c>
      <c r="C2" s="1" t="s">
        <v>58</v>
      </c>
      <c r="D2" s="1">
        <v>-9.0390859999999993</v>
      </c>
      <c r="E2" s="1">
        <v>-2.5948199999999999</v>
      </c>
      <c r="F2" s="1">
        <v>-5.1896399999999998</v>
      </c>
      <c r="G2" s="1">
        <v>-7.8118889999999999</v>
      </c>
      <c r="H2" s="1">
        <v>-9.0390859999999993</v>
      </c>
      <c r="I2" s="1">
        <v>-9.0390859999999993</v>
      </c>
      <c r="J2" s="1">
        <v>-9.0390859999999993</v>
      </c>
      <c r="K2" s="1">
        <v>-9.0390859999999993</v>
      </c>
      <c r="L2" s="1">
        <v>-9.0390859999999993</v>
      </c>
      <c r="M2" s="1">
        <v>-9.0390859999999993</v>
      </c>
      <c r="N2" s="1">
        <v>-9.0390859999999993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-9.0390859999999993</v>
      </c>
      <c r="V2" s="1">
        <v>-9.0390859999999993</v>
      </c>
      <c r="W2" s="1">
        <v>-9.0390859999999993</v>
      </c>
      <c r="X2" s="1">
        <v>-9.0390859999999993</v>
      </c>
    </row>
    <row r="3" spans="1:24" x14ac:dyDescent="0.25">
      <c r="A3" s="1" t="s">
        <v>6</v>
      </c>
      <c r="B3" s="1" t="s">
        <v>59</v>
      </c>
      <c r="C3" s="1" t="s">
        <v>60</v>
      </c>
      <c r="D3" s="1">
        <v>1.2986420000000001</v>
      </c>
      <c r="E3" s="1">
        <v>0.37571300000000002</v>
      </c>
      <c r="F3" s="1">
        <v>0.75142699999999996</v>
      </c>
      <c r="G3" s="1">
        <v>1.12714</v>
      </c>
      <c r="H3" s="1">
        <v>1.2986420000000001</v>
      </c>
      <c r="I3" s="1">
        <v>1.2986420000000001</v>
      </c>
      <c r="J3" s="1">
        <v>1.2986420000000001</v>
      </c>
      <c r="K3" s="1">
        <v>1.2986420000000001</v>
      </c>
      <c r="L3" s="1">
        <v>1.2986420000000001</v>
      </c>
      <c r="M3" s="1">
        <v>1.2986420000000001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1.2986420000000001</v>
      </c>
      <c r="V3" s="1">
        <v>1.2986420000000001</v>
      </c>
      <c r="W3" s="1">
        <v>1.2986420000000001</v>
      </c>
      <c r="X3" s="1">
        <v>1.2986420000000001</v>
      </c>
    </row>
    <row r="4" spans="1:24" x14ac:dyDescent="0.25">
      <c r="A4" s="1" t="s">
        <v>50</v>
      </c>
      <c r="B4" s="1" t="s">
        <v>61</v>
      </c>
      <c r="C4" s="1" t="s">
        <v>62</v>
      </c>
      <c r="D4" s="1">
        <v>-1.7625329999999999</v>
      </c>
      <c r="E4" s="1">
        <v>-0.513154</v>
      </c>
      <c r="F4" s="1">
        <v>-1.026308</v>
      </c>
      <c r="G4" s="1">
        <v>-1.5378240000000001</v>
      </c>
      <c r="H4" s="1">
        <v>-1.7625329999999999</v>
      </c>
      <c r="I4" s="1">
        <v>-1.7625329999999999</v>
      </c>
      <c r="J4" s="1">
        <v>-1.7625329999999999</v>
      </c>
      <c r="K4" s="1">
        <v>-1.7625329999999999</v>
      </c>
      <c r="L4" s="1">
        <v>-1.7625329999999999</v>
      </c>
      <c r="M4" s="1">
        <v>-1.7625329999999999</v>
      </c>
      <c r="N4" s="1">
        <v>-1.7625329999999999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-1.7625329999999999</v>
      </c>
      <c r="V4" s="1">
        <v>-1.7625329999999999</v>
      </c>
      <c r="W4" s="1">
        <v>-1.7625329999999999</v>
      </c>
      <c r="X4" s="1">
        <v>-1.7625329999999999</v>
      </c>
    </row>
    <row r="5" spans="1:24" x14ac:dyDescent="0.25">
      <c r="A5" s="1" t="s">
        <v>37</v>
      </c>
      <c r="B5" s="1" t="s">
        <v>63</v>
      </c>
      <c r="C5" s="1" t="s">
        <v>64</v>
      </c>
      <c r="D5" s="1">
        <v>-0.14841399999999999</v>
      </c>
      <c r="E5" s="1">
        <v>-4.5205000000000002E-2</v>
      </c>
      <c r="F5" s="1">
        <v>-9.0409000000000003E-2</v>
      </c>
      <c r="G5" s="1">
        <v>-0.13561400000000001</v>
      </c>
      <c r="H5" s="1">
        <v>-0.14841399999999999</v>
      </c>
      <c r="I5" s="1">
        <v>-0.14841399999999999</v>
      </c>
      <c r="J5" s="1">
        <v>-0.14841399999999999</v>
      </c>
      <c r="K5" s="1">
        <v>-0.14841399999999999</v>
      </c>
      <c r="L5" s="1">
        <v>-0.14841399999999999</v>
      </c>
      <c r="M5" s="1">
        <v>-0.14841399999999999</v>
      </c>
      <c r="N5" s="1">
        <v>-0.14841399999999999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-0.14841399999999999</v>
      </c>
      <c r="V5" s="1">
        <v>-0.14841399999999999</v>
      </c>
      <c r="W5" s="1">
        <v>-0.14841399999999999</v>
      </c>
      <c r="X5" s="1">
        <v>-0.14841399999999999</v>
      </c>
    </row>
    <row r="6" spans="1:24" x14ac:dyDescent="0.25">
      <c r="A6" s="1" t="s">
        <v>7</v>
      </c>
      <c r="B6" s="1" t="s">
        <v>65</v>
      </c>
      <c r="C6" s="1" t="s">
        <v>66</v>
      </c>
      <c r="D6" s="1">
        <v>0.133525</v>
      </c>
      <c r="E6" s="1">
        <v>3.8630999999999999E-2</v>
      </c>
      <c r="F6" s="1">
        <v>7.7260999999999996E-2</v>
      </c>
      <c r="G6" s="1">
        <v>0.115892</v>
      </c>
      <c r="H6" s="1">
        <v>0.133525</v>
      </c>
      <c r="I6" s="1">
        <v>0.133525</v>
      </c>
      <c r="J6" s="1">
        <v>0.133525</v>
      </c>
      <c r="K6" s="1">
        <v>0.133525</v>
      </c>
      <c r="L6" s="1">
        <v>0.133525</v>
      </c>
      <c r="M6" s="1">
        <v>0.133525</v>
      </c>
      <c r="N6" s="1">
        <v>0.133525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0.133525</v>
      </c>
      <c r="V6" s="1">
        <v>0.133525</v>
      </c>
      <c r="W6" s="1">
        <v>0.133525</v>
      </c>
      <c r="X6" s="1">
        <v>0.133525</v>
      </c>
    </row>
    <row r="7" spans="1:24" x14ac:dyDescent="0.25">
      <c r="A7" s="1" t="s">
        <v>8</v>
      </c>
      <c r="B7" s="1" t="s">
        <v>67</v>
      </c>
      <c r="C7" s="1" t="s">
        <v>68</v>
      </c>
      <c r="D7" s="1">
        <v>2.2638240000000001</v>
      </c>
      <c r="E7" s="1">
        <v>0.64899700000000005</v>
      </c>
      <c r="F7" s="1">
        <v>1.297995</v>
      </c>
      <c r="G7" s="1">
        <v>1.956307</v>
      </c>
      <c r="H7" s="1">
        <v>2.2638240000000001</v>
      </c>
      <c r="I7" s="1">
        <v>2.2638240000000001</v>
      </c>
      <c r="J7" s="1">
        <v>2.2638240000000001</v>
      </c>
      <c r="K7" s="1">
        <v>2.2638240000000001</v>
      </c>
      <c r="L7" s="1">
        <v>2.2638240000000001</v>
      </c>
      <c r="M7" s="1">
        <v>2.2638240000000001</v>
      </c>
      <c r="N7" s="1">
        <v>2.2638240000000001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2.2638240000000001</v>
      </c>
      <c r="V7" s="1">
        <v>2.2638240000000001</v>
      </c>
      <c r="W7" s="1">
        <v>2.2638240000000001</v>
      </c>
      <c r="X7" s="1">
        <v>2.2638240000000001</v>
      </c>
    </row>
    <row r="8" spans="1:24" x14ac:dyDescent="0.25">
      <c r="A8" s="1" t="s">
        <v>9</v>
      </c>
      <c r="B8" s="1" t="s">
        <v>69</v>
      </c>
      <c r="C8" s="1" t="s">
        <v>70</v>
      </c>
      <c r="D8" s="1">
        <v>5.0000000000000001E-3</v>
      </c>
      <c r="E8" s="1">
        <v>1.4469999999999999E-3</v>
      </c>
      <c r="F8" s="1">
        <v>2.8930000000000002E-3</v>
      </c>
      <c r="G8" s="1">
        <v>4.3400000000000001E-3</v>
      </c>
      <c r="H8" s="1">
        <v>5.0000000000000001E-3</v>
      </c>
      <c r="I8" s="1">
        <v>5.0000000000000001E-3</v>
      </c>
      <c r="J8" s="1">
        <v>5.0000000000000001E-3</v>
      </c>
      <c r="K8" s="1">
        <v>5.0000000000000001E-3</v>
      </c>
      <c r="L8" s="1">
        <v>5.0000000000000001E-3</v>
      </c>
      <c r="M8" s="1">
        <v>5.0000000000000001E-3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5.0000000000000001E-3</v>
      </c>
      <c r="V8" s="1">
        <v>5.0000000000000001E-3</v>
      </c>
      <c r="W8" s="1">
        <v>5.0000000000000001E-3</v>
      </c>
      <c r="X8" s="1">
        <v>5.0000000000000001E-3</v>
      </c>
    </row>
    <row r="9" spans="1:24" x14ac:dyDescent="0.25">
      <c r="A9" s="1" t="s">
        <v>38</v>
      </c>
      <c r="B9" s="1" t="s">
        <v>71</v>
      </c>
      <c r="C9" s="1" t="s">
        <v>72</v>
      </c>
      <c r="D9" s="1">
        <v>-0.48302</v>
      </c>
      <c r="E9" s="1">
        <v>-0.14683199999999999</v>
      </c>
      <c r="F9" s="1">
        <v>-0.29366500000000001</v>
      </c>
      <c r="G9" s="1">
        <v>-0.43118299999999998</v>
      </c>
      <c r="H9" s="1">
        <v>-0.48302</v>
      </c>
      <c r="I9" s="1">
        <v>-0.48302</v>
      </c>
      <c r="J9" s="1">
        <v>-0.48302</v>
      </c>
      <c r="K9" s="1">
        <v>-0.48302</v>
      </c>
      <c r="L9" s="1">
        <v>-0.48302</v>
      </c>
      <c r="M9" s="1">
        <v>-0.48302</v>
      </c>
      <c r="N9" s="1">
        <v>-0.48302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-0.48302</v>
      </c>
      <c r="V9" s="1">
        <v>-0.48302</v>
      </c>
      <c r="W9" s="1">
        <v>-0.48302</v>
      </c>
      <c r="X9" s="1">
        <v>-0.48302</v>
      </c>
    </row>
    <row r="10" spans="1:24" x14ac:dyDescent="0.25">
      <c r="A10" s="1" t="s">
        <v>10</v>
      </c>
      <c r="B10" s="1" t="s">
        <v>73</v>
      </c>
      <c r="C10" s="1" t="s">
        <v>74</v>
      </c>
      <c r="D10" s="1">
        <v>7.0609999999999996E-3</v>
      </c>
      <c r="E10" s="1">
        <v>2.0430000000000001E-3</v>
      </c>
      <c r="F10" s="1">
        <v>4.0850000000000001E-3</v>
      </c>
      <c r="G10" s="1">
        <v>6.1279999999999998E-3</v>
      </c>
      <c r="H10" s="1">
        <v>7.0609999999999996E-3</v>
      </c>
      <c r="I10" s="1">
        <v>7.0609999999999996E-3</v>
      </c>
      <c r="J10" s="1">
        <v>7.0609999999999996E-3</v>
      </c>
      <c r="K10" s="1">
        <v>7.0609999999999996E-3</v>
      </c>
      <c r="L10" s="1">
        <v>7.0609999999999996E-3</v>
      </c>
      <c r="M10" s="1">
        <v>7.0609999999999996E-3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7.0609999999999996E-3</v>
      </c>
      <c r="V10" s="1">
        <v>7.0609999999999996E-3</v>
      </c>
      <c r="W10" s="1">
        <v>7.0609999999999996E-3</v>
      </c>
      <c r="X10" s="1">
        <v>7.0609999999999996E-3</v>
      </c>
    </row>
    <row r="11" spans="1:24" x14ac:dyDescent="0.25">
      <c r="A11" s="1" t="s">
        <v>5</v>
      </c>
      <c r="B11" s="1" t="s">
        <v>75</v>
      </c>
      <c r="C11" s="1" t="s">
        <v>76</v>
      </c>
      <c r="D11" s="1">
        <v>0.49478899999999998</v>
      </c>
      <c r="E11" s="1">
        <v>0.143149</v>
      </c>
      <c r="F11" s="1">
        <v>0.28629700000000002</v>
      </c>
      <c r="G11" s="1">
        <v>0.42944599999999999</v>
      </c>
      <c r="H11" s="1">
        <v>0.49478899999999998</v>
      </c>
      <c r="I11" s="1">
        <v>0.49478899999999998</v>
      </c>
      <c r="J11" s="1">
        <v>0.49478899999999998</v>
      </c>
      <c r="K11" s="1">
        <v>0.49478899999999998</v>
      </c>
      <c r="L11" s="1">
        <v>0.49478899999999998</v>
      </c>
      <c r="M11" s="1">
        <v>0.49478899999999998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0.49478899999999998</v>
      </c>
      <c r="V11" s="1">
        <v>0.49478899999999998</v>
      </c>
      <c r="W11" s="1">
        <v>0.49478899999999998</v>
      </c>
      <c r="X11" s="1">
        <v>0.49478899999999998</v>
      </c>
    </row>
    <row r="12" spans="1:24" x14ac:dyDescent="0.25">
      <c r="A12" s="1" t="s">
        <v>11</v>
      </c>
      <c r="B12" s="1" t="s">
        <v>77</v>
      </c>
      <c r="C12" s="1" t="s">
        <v>78</v>
      </c>
      <c r="D12" s="1">
        <v>7.0609999999999996E-3</v>
      </c>
      <c r="E12" s="1">
        <v>2.0430000000000001E-3</v>
      </c>
      <c r="F12" s="1">
        <v>4.0850000000000001E-3</v>
      </c>
      <c r="G12" s="1">
        <v>6.1279999999999998E-3</v>
      </c>
      <c r="H12" s="1">
        <v>7.0609999999999996E-3</v>
      </c>
      <c r="I12" s="1">
        <v>7.0609999999999996E-3</v>
      </c>
      <c r="J12" s="1">
        <v>7.0609999999999996E-3</v>
      </c>
      <c r="K12" s="1">
        <v>7.0609999999999996E-3</v>
      </c>
      <c r="L12" s="1">
        <v>7.0609999999999996E-3</v>
      </c>
      <c r="M12" s="1">
        <v>7.0609999999999996E-3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7.0609999999999996E-3</v>
      </c>
      <c r="V12" s="1">
        <v>7.0609999999999996E-3</v>
      </c>
      <c r="W12" s="1">
        <v>7.0609999999999996E-3</v>
      </c>
      <c r="X12" s="1">
        <v>7.0609999999999996E-3</v>
      </c>
    </row>
    <row r="13" spans="1:24" x14ac:dyDescent="0.25">
      <c r="A13" s="1" t="s">
        <v>28</v>
      </c>
      <c r="B13" s="1" t="s">
        <v>79</v>
      </c>
      <c r="C13" s="1" t="s">
        <v>80</v>
      </c>
      <c r="D13" s="1">
        <v>0.52034400000000003</v>
      </c>
      <c r="E13" s="1">
        <v>0.15054200000000001</v>
      </c>
      <c r="F13" s="1">
        <v>0.30108400000000002</v>
      </c>
      <c r="G13" s="1">
        <v>0.451627</v>
      </c>
      <c r="H13" s="1">
        <v>0.52034400000000003</v>
      </c>
      <c r="I13" s="1">
        <v>0.52034400000000003</v>
      </c>
      <c r="J13" s="1">
        <v>0.52034400000000003</v>
      </c>
      <c r="K13" s="1">
        <v>0.52034400000000003</v>
      </c>
      <c r="L13" s="1">
        <v>0.52034400000000003</v>
      </c>
      <c r="M13" s="1">
        <v>0.52034400000000003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0.52034400000000003</v>
      </c>
      <c r="V13" s="1">
        <v>0.52034400000000003</v>
      </c>
      <c r="W13" s="1">
        <v>0.52034400000000003</v>
      </c>
      <c r="X13" s="1">
        <v>0.52034400000000003</v>
      </c>
    </row>
    <row r="14" spans="1:24" x14ac:dyDescent="0.25">
      <c r="A14" s="1" t="s">
        <v>12</v>
      </c>
      <c r="B14" s="1" t="s">
        <v>81</v>
      </c>
      <c r="C14" s="1" t="s">
        <v>82</v>
      </c>
      <c r="D14" s="1">
        <v>0.363597</v>
      </c>
      <c r="E14" s="1">
        <v>0.10519299999999999</v>
      </c>
      <c r="F14" s="1">
        <v>0.21038599999999999</v>
      </c>
      <c r="G14" s="1">
        <v>0.315579</v>
      </c>
      <c r="H14" s="1">
        <v>0.363597</v>
      </c>
      <c r="I14" s="1">
        <v>0.363597</v>
      </c>
      <c r="J14" s="1">
        <v>0.363597</v>
      </c>
      <c r="K14" s="1">
        <v>0.363597</v>
      </c>
      <c r="L14" s="1">
        <v>0.363597</v>
      </c>
      <c r="M14" s="1">
        <v>0.363597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0.363597</v>
      </c>
      <c r="V14" s="1">
        <v>0.363597</v>
      </c>
      <c r="W14" s="1">
        <v>0.363597</v>
      </c>
      <c r="X14" s="1">
        <v>0.363597</v>
      </c>
    </row>
    <row r="15" spans="1:24" x14ac:dyDescent="0.25">
      <c r="A15" s="1" t="s">
        <v>13</v>
      </c>
      <c r="B15" s="1" t="s">
        <v>83</v>
      </c>
      <c r="C15" s="1" t="s">
        <v>84</v>
      </c>
      <c r="D15" s="1">
        <v>0.17627599999999999</v>
      </c>
      <c r="E15" s="1">
        <v>4.8731999999999998E-2</v>
      </c>
      <c r="F15" s="1">
        <v>9.7464999999999996E-2</v>
      </c>
      <c r="G15" s="1">
        <v>0.14619699999999999</v>
      </c>
      <c r="H15" s="1">
        <v>0.17627599999999999</v>
      </c>
      <c r="I15" s="1">
        <v>0.17627599999999999</v>
      </c>
      <c r="J15" s="1">
        <v>0.17627599999999999</v>
      </c>
      <c r="K15" s="1">
        <v>0.17627599999999999</v>
      </c>
      <c r="L15" s="1">
        <v>0.17627599999999999</v>
      </c>
      <c r="M15" s="1">
        <v>0.17627599999999999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0.17627599999999999</v>
      </c>
      <c r="V15" s="1">
        <v>0.17627599999999999</v>
      </c>
      <c r="W15" s="1">
        <v>0.17627599999999999</v>
      </c>
      <c r="X15" s="1">
        <v>0.17627599999999999</v>
      </c>
    </row>
    <row r="16" spans="1:24" x14ac:dyDescent="0.25">
      <c r="A16" s="1" t="s">
        <v>85</v>
      </c>
      <c r="B16" s="1" t="s">
        <v>86</v>
      </c>
      <c r="C16" s="1" t="s">
        <v>87</v>
      </c>
      <c r="D16" s="1">
        <v>-1.0602959999999999</v>
      </c>
      <c r="E16" s="1">
        <v>-0.302562</v>
      </c>
      <c r="F16" s="1">
        <v>-0.60512299999999997</v>
      </c>
      <c r="G16" s="1">
        <v>-0.91096100000000002</v>
      </c>
      <c r="H16" s="1">
        <v>-1.0602959999999999</v>
      </c>
      <c r="I16" s="1">
        <v>-1.0602959999999999</v>
      </c>
      <c r="J16" s="1">
        <v>-1.0602959999999999</v>
      </c>
      <c r="K16" s="1">
        <v>-1.0602959999999999</v>
      </c>
      <c r="L16" s="1">
        <v>-1.0602959999999999</v>
      </c>
      <c r="M16" s="1">
        <v>-1.0602959999999999</v>
      </c>
      <c r="N16" s="1">
        <v>-1.0602959999999999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-1.0602959999999999</v>
      </c>
      <c r="V16" s="1">
        <v>-1.0602959999999999</v>
      </c>
      <c r="W16" s="1">
        <v>-1.0602959999999999</v>
      </c>
      <c r="X16" s="1">
        <v>-1.0602959999999999</v>
      </c>
    </row>
    <row r="17" spans="1:24" x14ac:dyDescent="0.25">
      <c r="A17" s="1" t="s">
        <v>14</v>
      </c>
      <c r="B17" s="1" t="s">
        <v>88</v>
      </c>
      <c r="C17" s="1" t="s">
        <v>89</v>
      </c>
      <c r="D17" s="1">
        <v>7.0609999999999996E-3</v>
      </c>
      <c r="E17" s="1">
        <v>2.0430000000000001E-3</v>
      </c>
      <c r="F17" s="1">
        <v>4.0850000000000001E-3</v>
      </c>
      <c r="G17" s="1">
        <v>6.1279999999999998E-3</v>
      </c>
      <c r="H17" s="1">
        <v>7.0609999999999996E-3</v>
      </c>
      <c r="I17" s="1">
        <v>7.0609999999999996E-3</v>
      </c>
      <c r="J17" s="1">
        <v>7.0609999999999996E-3</v>
      </c>
      <c r="K17" s="1">
        <v>7.0609999999999996E-3</v>
      </c>
      <c r="L17" s="1">
        <v>7.0609999999999996E-3</v>
      </c>
      <c r="M17" s="1">
        <v>7.0609999999999996E-3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7.0609999999999996E-3</v>
      </c>
      <c r="V17" s="1">
        <v>7.0609999999999996E-3</v>
      </c>
      <c r="W17" s="1">
        <v>7.0609999999999996E-3</v>
      </c>
      <c r="X17" s="1">
        <v>7.0609999999999996E-3</v>
      </c>
    </row>
    <row r="18" spans="1:24" x14ac:dyDescent="0.25">
      <c r="A18" s="1" t="s">
        <v>15</v>
      </c>
      <c r="B18" s="1" t="s">
        <v>90</v>
      </c>
      <c r="C18" s="1" t="s">
        <v>91</v>
      </c>
      <c r="D18" s="1">
        <v>0.22723699999999999</v>
      </c>
      <c r="E18" s="1">
        <v>6.5742999999999996E-2</v>
      </c>
      <c r="F18" s="1">
        <v>0.13148499999999999</v>
      </c>
      <c r="G18" s="1">
        <v>0.19722799999999999</v>
      </c>
      <c r="H18" s="1">
        <v>0.22723699999999999</v>
      </c>
      <c r="I18" s="1">
        <v>0.22723699999999999</v>
      </c>
      <c r="J18" s="1">
        <v>0.22723699999999999</v>
      </c>
      <c r="K18" s="1">
        <v>0.22723699999999999</v>
      </c>
      <c r="L18" s="1">
        <v>0.22723699999999999</v>
      </c>
      <c r="M18" s="1">
        <v>0.22723699999999999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0.22723699999999999</v>
      </c>
      <c r="V18" s="1">
        <v>0.22723699999999999</v>
      </c>
      <c r="W18" s="1">
        <v>0.22723699999999999</v>
      </c>
      <c r="X18" s="1">
        <v>0.22723699999999999</v>
      </c>
    </row>
    <row r="19" spans="1:24" x14ac:dyDescent="0.25">
      <c r="A19" s="1" t="s">
        <v>16</v>
      </c>
      <c r="B19" s="1" t="s">
        <v>92</v>
      </c>
      <c r="C19" s="1" t="s">
        <v>93</v>
      </c>
      <c r="D19" s="1">
        <v>0.504664</v>
      </c>
      <c r="E19" s="1">
        <v>0.14455899999999999</v>
      </c>
      <c r="F19" s="1">
        <v>0.28911799999999999</v>
      </c>
      <c r="G19" s="1">
        <v>0.43669599999999997</v>
      </c>
      <c r="H19" s="1">
        <v>0.504664</v>
      </c>
      <c r="I19" s="1">
        <v>0.504664</v>
      </c>
      <c r="J19" s="1">
        <v>0.504664</v>
      </c>
      <c r="K19" s="1">
        <v>0.504664</v>
      </c>
      <c r="L19" s="1">
        <v>0.504664</v>
      </c>
      <c r="M19" s="1">
        <v>0.504664</v>
      </c>
      <c r="N19" s="1">
        <v>0.504664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0.504664</v>
      </c>
      <c r="V19" s="1">
        <v>0.504664</v>
      </c>
      <c r="W19" s="1">
        <v>0.504664</v>
      </c>
      <c r="X19" s="1">
        <v>0.504664</v>
      </c>
    </row>
    <row r="20" spans="1:24" x14ac:dyDescent="0.25">
      <c r="A20" s="1" t="s">
        <v>36</v>
      </c>
      <c r="B20" s="1" t="s">
        <v>94</v>
      </c>
      <c r="C20" s="1" t="s">
        <v>95</v>
      </c>
      <c r="D20" s="1">
        <v>0.27870499999999998</v>
      </c>
      <c r="E20" s="1">
        <v>8.0632999999999996E-2</v>
      </c>
      <c r="F20" s="1">
        <v>0.16126599999999999</v>
      </c>
      <c r="G20" s="1">
        <v>0.241898</v>
      </c>
      <c r="H20" s="1">
        <v>0.27870499999999998</v>
      </c>
      <c r="I20" s="1">
        <v>0.27870499999999998</v>
      </c>
      <c r="J20" s="1">
        <v>0.27870499999999998</v>
      </c>
      <c r="K20" s="1">
        <v>0.27870499999999998</v>
      </c>
      <c r="L20" s="1">
        <v>0.27870499999999998</v>
      </c>
      <c r="M20" s="1">
        <v>0.27870499999999998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0.27870499999999998</v>
      </c>
      <c r="V20" s="1">
        <v>0.27870499999999998</v>
      </c>
      <c r="W20" s="1">
        <v>0.27870499999999998</v>
      </c>
      <c r="X20" s="1">
        <v>0.27870499999999998</v>
      </c>
    </row>
    <row r="21" spans="1:24" x14ac:dyDescent="0.25">
      <c r="A21" s="1" t="s">
        <v>41</v>
      </c>
      <c r="B21" s="1" t="s">
        <v>96</v>
      </c>
      <c r="C21" s="1" t="s">
        <v>97</v>
      </c>
      <c r="D21" s="1">
        <v>7.0609999999999996E-3</v>
      </c>
      <c r="E21" s="1">
        <v>2.0430000000000001E-3</v>
      </c>
      <c r="F21" s="1">
        <v>4.0850000000000001E-3</v>
      </c>
      <c r="G21" s="1">
        <v>6.1279999999999998E-3</v>
      </c>
      <c r="H21" s="1">
        <v>7.0609999999999996E-3</v>
      </c>
      <c r="I21" s="1">
        <v>7.0609999999999996E-3</v>
      </c>
      <c r="J21" s="1">
        <v>7.0609999999999996E-3</v>
      </c>
      <c r="K21" s="1">
        <v>7.0609999999999996E-3</v>
      </c>
      <c r="L21" s="1">
        <v>7.0609999999999996E-3</v>
      </c>
      <c r="M21" s="1">
        <v>7.0609999999999996E-3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7.0609999999999996E-3</v>
      </c>
      <c r="V21" s="1">
        <v>7.0609999999999996E-3</v>
      </c>
      <c r="W21" s="1">
        <v>7.0609999999999996E-3</v>
      </c>
      <c r="X21" s="1">
        <v>7.0609999999999996E-3</v>
      </c>
    </row>
    <row r="22" spans="1:24" x14ac:dyDescent="0.25">
      <c r="A22" s="1" t="s">
        <v>29</v>
      </c>
      <c r="B22" s="1" t="s">
        <v>98</v>
      </c>
      <c r="C22" s="1" t="s">
        <v>99</v>
      </c>
      <c r="D22" s="1">
        <v>0.14748900000000001</v>
      </c>
      <c r="E22" s="1">
        <v>4.267E-2</v>
      </c>
      <c r="F22" s="1">
        <v>8.5341E-2</v>
      </c>
      <c r="G22" s="1">
        <v>0.12801100000000001</v>
      </c>
      <c r="H22" s="1">
        <v>0.14748900000000001</v>
      </c>
      <c r="I22" s="1">
        <v>0.14748900000000001</v>
      </c>
      <c r="J22" s="1">
        <v>0.14748900000000001</v>
      </c>
      <c r="K22" s="1">
        <v>0.14748900000000001</v>
      </c>
      <c r="L22" s="1">
        <v>0.14748900000000001</v>
      </c>
      <c r="M22" s="1">
        <v>0.14748900000000001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0.14748900000000001</v>
      </c>
      <c r="V22" s="1">
        <v>0.14748900000000001</v>
      </c>
      <c r="W22" s="1">
        <v>0.14748900000000001</v>
      </c>
      <c r="X22" s="1">
        <v>0.14748900000000001</v>
      </c>
    </row>
    <row r="23" spans="1:24" x14ac:dyDescent="0.25">
      <c r="A23" s="1" t="s">
        <v>40</v>
      </c>
      <c r="B23" s="1" t="s">
        <v>100</v>
      </c>
      <c r="C23" s="1" t="s">
        <v>101</v>
      </c>
      <c r="D23" s="1">
        <v>7.0609999999999996E-3</v>
      </c>
      <c r="E23" s="1">
        <v>2.0430000000000001E-3</v>
      </c>
      <c r="F23" s="1">
        <v>4.0850000000000001E-3</v>
      </c>
      <c r="G23" s="1">
        <v>6.1279999999999998E-3</v>
      </c>
      <c r="H23" s="1">
        <v>7.0609999999999996E-3</v>
      </c>
      <c r="I23" s="1">
        <v>7.0609999999999996E-3</v>
      </c>
      <c r="J23" s="1">
        <v>7.0609999999999996E-3</v>
      </c>
      <c r="K23" s="1">
        <v>7.0609999999999996E-3</v>
      </c>
      <c r="L23" s="1">
        <v>7.0609999999999996E-3</v>
      </c>
      <c r="M23" s="1">
        <v>7.0609999999999996E-3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7.0609999999999996E-3</v>
      </c>
      <c r="V23" s="1">
        <v>7.0609999999999996E-3</v>
      </c>
      <c r="W23" s="1">
        <v>7.0609999999999996E-3</v>
      </c>
      <c r="X23" s="1">
        <v>7.0609999999999996E-3</v>
      </c>
    </row>
    <row r="24" spans="1:24" x14ac:dyDescent="0.25">
      <c r="A24" s="1" t="s">
        <v>45</v>
      </c>
      <c r="B24" s="1" t="s">
        <v>102</v>
      </c>
      <c r="C24" s="1" t="s">
        <v>103</v>
      </c>
      <c r="D24" s="1">
        <v>6.1212999999999997E-2</v>
      </c>
      <c r="E24" s="1">
        <v>1.771E-2</v>
      </c>
      <c r="F24" s="1">
        <v>3.5418999999999999E-2</v>
      </c>
      <c r="G24" s="1">
        <v>5.3129000000000003E-2</v>
      </c>
      <c r="H24" s="1">
        <v>6.1212999999999997E-2</v>
      </c>
      <c r="I24" s="1">
        <v>6.1212999999999997E-2</v>
      </c>
      <c r="J24" s="1">
        <v>6.1212999999999997E-2</v>
      </c>
      <c r="K24" s="1">
        <v>6.1212999999999997E-2</v>
      </c>
      <c r="L24" s="1">
        <v>6.1212999999999997E-2</v>
      </c>
      <c r="M24" s="1">
        <v>6.1212999999999997E-2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6.1212999999999997E-2</v>
      </c>
      <c r="V24" s="1">
        <v>6.1212999999999997E-2</v>
      </c>
      <c r="W24" s="1">
        <v>6.1212999999999997E-2</v>
      </c>
      <c r="X24" s="1">
        <v>6.1212999999999997E-2</v>
      </c>
    </row>
    <row r="25" spans="1:24" x14ac:dyDescent="0.25">
      <c r="A25" s="1" t="s">
        <v>35</v>
      </c>
      <c r="B25" s="1" t="s">
        <v>104</v>
      </c>
      <c r="C25" s="1" t="s">
        <v>105</v>
      </c>
      <c r="D25" s="1">
        <v>0.197907</v>
      </c>
      <c r="E25" s="1">
        <v>5.7257000000000002E-2</v>
      </c>
      <c r="F25" s="1">
        <v>0.114514</v>
      </c>
      <c r="G25" s="1">
        <v>0.17177100000000001</v>
      </c>
      <c r="H25" s="1">
        <v>0.197907</v>
      </c>
      <c r="I25" s="1">
        <v>0.197907</v>
      </c>
      <c r="J25" s="1">
        <v>0.197907</v>
      </c>
      <c r="K25" s="1">
        <v>0.197907</v>
      </c>
      <c r="L25" s="1">
        <v>0.197907</v>
      </c>
      <c r="M25" s="1">
        <v>0.197907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0.197907</v>
      </c>
      <c r="V25" s="1">
        <v>0.197907</v>
      </c>
      <c r="W25" s="1">
        <v>0.197907</v>
      </c>
      <c r="X25" s="1">
        <v>0.197907</v>
      </c>
    </row>
    <row r="26" spans="1:24" x14ac:dyDescent="0.25">
      <c r="A26" s="1" t="s">
        <v>34</v>
      </c>
      <c r="B26" s="1" t="s">
        <v>106</v>
      </c>
      <c r="C26" s="1" t="s">
        <v>107</v>
      </c>
      <c r="D26" s="1">
        <v>0.124727</v>
      </c>
      <c r="E26" s="1">
        <v>3.6084999999999999E-2</v>
      </c>
      <c r="F26" s="1">
        <v>7.2169999999999998E-2</v>
      </c>
      <c r="G26" s="1">
        <v>0.10825600000000001</v>
      </c>
      <c r="H26" s="1">
        <v>0.124727</v>
      </c>
      <c r="I26" s="1">
        <v>0.124727</v>
      </c>
      <c r="J26" s="1">
        <v>0.124727</v>
      </c>
      <c r="K26" s="1">
        <v>0.124727</v>
      </c>
      <c r="L26" s="1">
        <v>0.124727</v>
      </c>
      <c r="M26" s="1">
        <v>0.124727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0.124727</v>
      </c>
      <c r="V26" s="1">
        <v>0.124727</v>
      </c>
      <c r="W26" s="1">
        <v>0.124727</v>
      </c>
      <c r="X26" s="1">
        <v>0.124727</v>
      </c>
    </row>
    <row r="27" spans="1:24" x14ac:dyDescent="0.25">
      <c r="A27" s="1" t="s">
        <v>108</v>
      </c>
      <c r="B27" s="1" t="s">
        <v>109</v>
      </c>
      <c r="C27" s="1" t="s">
        <v>110</v>
      </c>
      <c r="D27" s="1">
        <v>-0.01</v>
      </c>
      <c r="E27" s="1">
        <v>-2.8930000000000002E-3</v>
      </c>
      <c r="F27" s="1">
        <v>-5.7860000000000003E-3</v>
      </c>
      <c r="G27" s="1">
        <v>-8.6789999999999992E-3</v>
      </c>
      <c r="H27" s="1">
        <v>-0.01</v>
      </c>
      <c r="I27" s="1">
        <v>-0.01</v>
      </c>
      <c r="J27" s="1">
        <v>-0.01</v>
      </c>
      <c r="K27" s="1">
        <v>-0.01</v>
      </c>
      <c r="L27" s="1">
        <v>-0.01</v>
      </c>
      <c r="M27" s="1">
        <v>-0.01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-0.01</v>
      </c>
      <c r="V27" s="1">
        <v>-0.01</v>
      </c>
      <c r="W27" s="1">
        <v>-0.01</v>
      </c>
      <c r="X27" s="1">
        <v>-0.01</v>
      </c>
    </row>
    <row r="28" spans="1:24" x14ac:dyDescent="0.25">
      <c r="A28" s="1" t="s">
        <v>31</v>
      </c>
      <c r="B28" s="1" t="s">
        <v>111</v>
      </c>
      <c r="C28" s="1" t="s">
        <v>112</v>
      </c>
      <c r="D28" s="1">
        <v>7.8975000000000004E-2</v>
      </c>
      <c r="E28" s="1">
        <v>2.2848E-2</v>
      </c>
      <c r="F28" s="1">
        <v>4.5697000000000002E-2</v>
      </c>
      <c r="G28" s="1">
        <v>6.8544999999999995E-2</v>
      </c>
      <c r="H28" s="1">
        <v>7.8975000000000004E-2</v>
      </c>
      <c r="I28" s="1">
        <v>7.8975000000000004E-2</v>
      </c>
      <c r="J28" s="1">
        <v>7.8975000000000004E-2</v>
      </c>
      <c r="K28" s="1">
        <v>7.8975000000000004E-2</v>
      </c>
      <c r="L28" s="1">
        <v>7.8975000000000004E-2</v>
      </c>
      <c r="M28" s="1">
        <v>7.8975000000000004E-2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7.8975000000000004E-2</v>
      </c>
      <c r="V28" s="1">
        <v>7.8975000000000004E-2</v>
      </c>
      <c r="W28" s="1">
        <v>7.8975000000000004E-2</v>
      </c>
      <c r="X28" s="1">
        <v>7.8975000000000004E-2</v>
      </c>
    </row>
    <row r="29" spans="1:24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>
        <v>3.1198E-2</v>
      </c>
      <c r="F29" s="1">
        <v>6.2396E-2</v>
      </c>
      <c r="G29" s="1">
        <v>9.3593999999999997E-2</v>
      </c>
      <c r="H29" s="1">
        <v>0.1</v>
      </c>
      <c r="I29" s="1">
        <v>0.1</v>
      </c>
      <c r="J29" s="1">
        <v>0.1</v>
      </c>
      <c r="K29" s="1">
        <v>0.1</v>
      </c>
      <c r="L29" s="1">
        <v>0.1</v>
      </c>
      <c r="M29" s="1">
        <v>0.1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</row>
    <row r="30" spans="1:24" x14ac:dyDescent="0.25">
      <c r="A30" s="1" t="s">
        <v>54</v>
      </c>
      <c r="B30" s="1" t="s">
        <v>115</v>
      </c>
      <c r="C30" s="1" t="s">
        <v>116</v>
      </c>
      <c r="D30" s="1">
        <v>7.0609999999999996E-3</v>
      </c>
      <c r="E30" s="1">
        <v>2.0430000000000001E-3</v>
      </c>
      <c r="F30" s="1">
        <v>4.0850000000000001E-3</v>
      </c>
      <c r="G30" s="1">
        <v>6.1279999999999998E-3</v>
      </c>
      <c r="H30" s="1">
        <v>7.0609999999999996E-3</v>
      </c>
      <c r="I30" s="1">
        <v>7.0609999999999996E-3</v>
      </c>
      <c r="J30" s="1">
        <v>7.0609999999999996E-3</v>
      </c>
      <c r="K30" s="1">
        <v>7.0609999999999996E-3</v>
      </c>
      <c r="L30" s="1">
        <v>7.0609999999999996E-3</v>
      </c>
      <c r="M30" s="1">
        <v>7.0609999999999996E-3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7.0609999999999996E-3</v>
      </c>
      <c r="V30" s="1">
        <v>7.0609999999999996E-3</v>
      </c>
      <c r="W30" s="1">
        <v>7.0609999999999996E-3</v>
      </c>
      <c r="X30" s="1">
        <v>7.0609999999999996E-3</v>
      </c>
    </row>
    <row r="31" spans="1:24" x14ac:dyDescent="0.25">
      <c r="A31" s="1" t="s">
        <v>32</v>
      </c>
      <c r="B31" s="1" t="s">
        <v>117</v>
      </c>
      <c r="C31" s="1" t="s">
        <v>118</v>
      </c>
      <c r="D31" s="1">
        <v>0.47223300000000001</v>
      </c>
      <c r="E31" s="1">
        <v>0.13662299999999999</v>
      </c>
      <c r="F31" s="1">
        <v>0.27324599999999999</v>
      </c>
      <c r="G31" s="1">
        <v>0.40986899999999998</v>
      </c>
      <c r="H31" s="1">
        <v>0.47223300000000001</v>
      </c>
      <c r="I31" s="1">
        <v>0.47223300000000001</v>
      </c>
      <c r="J31" s="1">
        <v>0.47223300000000001</v>
      </c>
      <c r="K31" s="1">
        <v>0.47223300000000001</v>
      </c>
      <c r="L31" s="1">
        <v>0.47223300000000001</v>
      </c>
      <c r="M31" s="1">
        <v>0.47223300000000001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0.47223300000000001</v>
      </c>
      <c r="V31" s="1">
        <v>0.47223300000000001</v>
      </c>
      <c r="W31" s="1">
        <v>0.47223300000000001</v>
      </c>
      <c r="X31" s="1">
        <v>0.47223300000000001</v>
      </c>
    </row>
    <row r="32" spans="1:24" x14ac:dyDescent="0.25">
      <c r="A32" s="1" t="s">
        <v>17</v>
      </c>
      <c r="B32" s="1" t="s">
        <v>119</v>
      </c>
      <c r="C32" s="1" t="s">
        <v>120</v>
      </c>
      <c r="D32" s="1">
        <v>9.2050000000000007E-2</v>
      </c>
      <c r="E32" s="1">
        <v>2.6630999999999998E-2</v>
      </c>
      <c r="F32" s="1">
        <v>5.3261999999999997E-2</v>
      </c>
      <c r="G32" s="1">
        <v>7.9893000000000006E-2</v>
      </c>
      <c r="H32" s="1">
        <v>9.2050000000000007E-2</v>
      </c>
      <c r="I32" s="1">
        <v>9.2050000000000007E-2</v>
      </c>
      <c r="J32" s="1">
        <v>9.2050000000000007E-2</v>
      </c>
      <c r="K32" s="1">
        <v>9.2050000000000007E-2</v>
      </c>
      <c r="L32" s="1">
        <v>9.2050000000000007E-2</v>
      </c>
      <c r="M32" s="1">
        <v>9.2050000000000007E-2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9.2050000000000007E-2</v>
      </c>
      <c r="V32" s="1">
        <v>9.2050000000000007E-2</v>
      </c>
      <c r="W32" s="1">
        <v>9.2050000000000007E-2</v>
      </c>
      <c r="X32" s="1">
        <v>9.2050000000000007E-2</v>
      </c>
    </row>
    <row r="33" spans="1:24" x14ac:dyDescent="0.25">
      <c r="A33" s="1" t="s">
        <v>18</v>
      </c>
      <c r="B33" s="1" t="s">
        <v>121</v>
      </c>
      <c r="C33" s="1" t="s">
        <v>122</v>
      </c>
      <c r="D33" s="1">
        <v>0.18087800000000001</v>
      </c>
      <c r="E33" s="1">
        <v>5.2330000000000002E-2</v>
      </c>
      <c r="F33" s="1">
        <v>0.10466</v>
      </c>
      <c r="G33" s="1">
        <v>0.15699099999999999</v>
      </c>
      <c r="H33" s="1">
        <v>0.18087800000000001</v>
      </c>
      <c r="I33" s="1">
        <v>0.18087800000000001</v>
      </c>
      <c r="J33" s="1">
        <v>0.18087800000000001</v>
      </c>
      <c r="K33" s="1">
        <v>0.18087800000000001</v>
      </c>
      <c r="L33" s="1">
        <v>0.18087800000000001</v>
      </c>
      <c r="M33" s="1">
        <v>0.18087800000000001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0.18087800000000001</v>
      </c>
      <c r="V33" s="1">
        <v>0.18087800000000001</v>
      </c>
      <c r="W33" s="1">
        <v>0.18087800000000001</v>
      </c>
      <c r="X33" s="1">
        <v>0.18087800000000001</v>
      </c>
    </row>
    <row r="34" spans="1:24" x14ac:dyDescent="0.25">
      <c r="A34" s="1" t="s">
        <v>39</v>
      </c>
      <c r="B34" s="1" t="s">
        <v>123</v>
      </c>
      <c r="C34" s="1" t="s">
        <v>124</v>
      </c>
      <c r="D34" s="1">
        <v>0.16661000000000001</v>
      </c>
      <c r="E34" s="1">
        <v>4.8202000000000002E-2</v>
      </c>
      <c r="F34" s="1">
        <v>9.6405000000000005E-2</v>
      </c>
      <c r="G34" s="1">
        <v>0.14460700000000001</v>
      </c>
      <c r="H34" s="1">
        <v>0.16661000000000001</v>
      </c>
      <c r="I34" s="1">
        <v>0.16661000000000001</v>
      </c>
      <c r="J34" s="1">
        <v>0.16661000000000001</v>
      </c>
      <c r="K34" s="1">
        <v>0.16661000000000001</v>
      </c>
      <c r="L34" s="1">
        <v>0.16661000000000001</v>
      </c>
      <c r="M34" s="1">
        <v>0.16661000000000001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0.16661000000000001</v>
      </c>
      <c r="V34" s="1">
        <v>0.16661000000000001</v>
      </c>
      <c r="W34" s="1">
        <v>0.16661000000000001</v>
      </c>
      <c r="X34" s="1">
        <v>0.16661000000000001</v>
      </c>
    </row>
    <row r="35" spans="1:24" x14ac:dyDescent="0.25">
      <c r="A35" s="1" t="s">
        <v>125</v>
      </c>
      <c r="B35" s="1" t="s">
        <v>126</v>
      </c>
      <c r="C35" s="1" t="s">
        <v>127</v>
      </c>
      <c r="D35" s="1">
        <v>-0.01</v>
      </c>
      <c r="E35" s="1">
        <v>-2.8930000000000002E-3</v>
      </c>
      <c r="F35" s="1">
        <v>-5.7860000000000003E-3</v>
      </c>
      <c r="G35" s="1">
        <v>-8.6789999999999992E-3</v>
      </c>
      <c r="H35" s="1">
        <v>-0.01</v>
      </c>
      <c r="I35" s="1">
        <v>-0.01</v>
      </c>
      <c r="J35" s="1">
        <v>-0.01</v>
      </c>
      <c r="K35" s="1">
        <v>-0.01</v>
      </c>
      <c r="L35" s="1">
        <v>-0.01</v>
      </c>
      <c r="M35" s="1">
        <v>-0.01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-0.01</v>
      </c>
      <c r="V35" s="1">
        <v>-0.01</v>
      </c>
      <c r="W35" s="1">
        <v>-0.01</v>
      </c>
      <c r="X35" s="1">
        <v>-0.01</v>
      </c>
    </row>
    <row r="36" spans="1:24" x14ac:dyDescent="0.25">
      <c r="A36" s="1" t="s">
        <v>19</v>
      </c>
      <c r="B36" s="1" t="s">
        <v>128</v>
      </c>
      <c r="C36" s="1" t="s">
        <v>129</v>
      </c>
      <c r="D36" s="1">
        <v>7.0609999999999996E-3</v>
      </c>
      <c r="E36" s="1">
        <v>2.0430000000000001E-3</v>
      </c>
      <c r="F36" s="1">
        <v>4.0850000000000001E-3</v>
      </c>
      <c r="G36" s="1">
        <v>6.1279999999999998E-3</v>
      </c>
      <c r="H36" s="1">
        <v>7.0609999999999996E-3</v>
      </c>
      <c r="I36" s="1">
        <v>7.0609999999999996E-3</v>
      </c>
      <c r="J36" s="1">
        <v>7.0609999999999996E-3</v>
      </c>
      <c r="K36" s="1">
        <v>7.0609999999999996E-3</v>
      </c>
      <c r="L36" s="1">
        <v>7.0609999999999996E-3</v>
      </c>
      <c r="M36" s="1">
        <v>7.0609999999999996E-3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7.0609999999999996E-3</v>
      </c>
      <c r="V36" s="1">
        <v>7.0609999999999996E-3</v>
      </c>
      <c r="W36" s="1">
        <v>7.0609999999999996E-3</v>
      </c>
      <c r="X36" s="1">
        <v>7.0609999999999996E-3</v>
      </c>
    </row>
    <row r="37" spans="1:24" x14ac:dyDescent="0.25">
      <c r="A37" s="10" t="s">
        <v>20</v>
      </c>
      <c r="B37" s="1" t="s">
        <v>130</v>
      </c>
      <c r="C37" s="1" t="s">
        <v>131</v>
      </c>
      <c r="D37" s="1">
        <v>0.34564699999999998</v>
      </c>
      <c r="E37" s="1">
        <v>0.1</v>
      </c>
      <c r="F37" s="1">
        <v>0.2</v>
      </c>
      <c r="G37" s="1">
        <v>0.3</v>
      </c>
      <c r="H37" s="1">
        <v>0.34564699999999998</v>
      </c>
      <c r="I37" s="1">
        <v>0.34564699999999998</v>
      </c>
      <c r="J37" s="1">
        <v>0.34564699999999998</v>
      </c>
      <c r="K37" s="1">
        <v>0.34564699999999998</v>
      </c>
      <c r="L37" s="1">
        <v>0.34564699999999998</v>
      </c>
      <c r="M37" s="1">
        <v>0.34564699999999998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0.34564699999999998</v>
      </c>
      <c r="V37" s="1">
        <v>0.34564699999999998</v>
      </c>
      <c r="W37" s="1">
        <v>0.34564699999999998</v>
      </c>
      <c r="X37" s="1">
        <v>0.34564699999999998</v>
      </c>
    </row>
    <row r="38" spans="1:24" x14ac:dyDescent="0.25">
      <c r="A38" s="1" t="s">
        <v>21</v>
      </c>
      <c r="B38" s="1" t="s">
        <v>132</v>
      </c>
      <c r="C38" s="1" t="s">
        <v>133</v>
      </c>
      <c r="D38" s="1">
        <v>0.209873</v>
      </c>
      <c r="E38" s="1">
        <v>6.0719000000000002E-2</v>
      </c>
      <c r="F38" s="1">
        <v>0.121438</v>
      </c>
      <c r="G38" s="1">
        <v>0.18215700000000001</v>
      </c>
      <c r="H38" s="1">
        <v>0.209873</v>
      </c>
      <c r="I38" s="1">
        <v>0.209873</v>
      </c>
      <c r="J38" s="1">
        <v>0.209873</v>
      </c>
      <c r="K38" s="1">
        <v>0.209873</v>
      </c>
      <c r="L38" s="1">
        <v>0.209873</v>
      </c>
      <c r="M38" s="1">
        <v>0.209873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0.209873</v>
      </c>
      <c r="V38" s="1">
        <v>0.209873</v>
      </c>
      <c r="W38" s="1">
        <v>0.209873</v>
      </c>
      <c r="X38" s="1">
        <v>0.209873</v>
      </c>
    </row>
    <row r="39" spans="1:24" x14ac:dyDescent="0.25">
      <c r="A39" s="1" t="s">
        <v>55</v>
      </c>
      <c r="B39" s="1" t="s">
        <v>134</v>
      </c>
      <c r="C39" s="1" t="s">
        <v>135</v>
      </c>
      <c r="D39" s="1">
        <v>9.5038999999999998E-2</v>
      </c>
      <c r="E39" s="1">
        <v>2.7496E-2</v>
      </c>
      <c r="F39" s="1">
        <v>5.4991999999999999E-2</v>
      </c>
      <c r="G39" s="1">
        <v>8.2488000000000006E-2</v>
      </c>
      <c r="H39" s="1">
        <v>9.5038999999999998E-2</v>
      </c>
      <c r="I39" s="1">
        <v>9.5038999999999998E-2</v>
      </c>
      <c r="J39" s="1">
        <v>9.5038999999999998E-2</v>
      </c>
      <c r="K39" s="1">
        <v>9.5038999999999998E-2</v>
      </c>
      <c r="L39" s="1">
        <v>9.5038999999999998E-2</v>
      </c>
      <c r="M39" s="1">
        <v>9.5038999999999998E-2</v>
      </c>
      <c r="N39" s="1">
        <v>9.5038999999999998E-2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9.5038999999999998E-2</v>
      </c>
      <c r="V39" s="1">
        <v>9.5038999999999998E-2</v>
      </c>
      <c r="W39" s="1">
        <v>9.5038999999999998E-2</v>
      </c>
      <c r="X39" s="1">
        <v>9.5038999999999998E-2</v>
      </c>
    </row>
    <row r="40" spans="1:24" x14ac:dyDescent="0.25">
      <c r="A40" s="1" t="s">
        <v>56</v>
      </c>
      <c r="B40" s="1" t="s">
        <v>136</v>
      </c>
      <c r="C40" s="1" t="s">
        <v>137</v>
      </c>
      <c r="D40" s="1">
        <v>1.3820000000000001E-2</v>
      </c>
      <c r="E40" s="1">
        <v>3.9979999999999998E-3</v>
      </c>
      <c r="F40" s="1">
        <v>7.9959999999999996E-3</v>
      </c>
      <c r="G40" s="1">
        <v>1.1995E-2</v>
      </c>
      <c r="H40" s="1">
        <v>1.3820000000000001E-2</v>
      </c>
      <c r="I40" s="1">
        <v>1.3820000000000001E-2</v>
      </c>
      <c r="J40" s="1">
        <v>1.3820000000000001E-2</v>
      </c>
      <c r="K40" s="1">
        <v>1.3820000000000001E-2</v>
      </c>
      <c r="L40" s="1">
        <v>1.3820000000000001E-2</v>
      </c>
      <c r="M40" s="1">
        <v>1.3820000000000001E-2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1.3820000000000001E-2</v>
      </c>
      <c r="V40" s="1">
        <v>1.3820000000000001E-2</v>
      </c>
      <c r="W40" s="1">
        <v>1.3820000000000001E-2</v>
      </c>
      <c r="X40" s="1">
        <v>1.3820000000000001E-2</v>
      </c>
    </row>
    <row r="41" spans="1:24" x14ac:dyDescent="0.25">
      <c r="A41" s="1" t="s">
        <v>43</v>
      </c>
      <c r="B41" s="1" t="s">
        <v>138</v>
      </c>
      <c r="C41" s="1" t="s">
        <v>139</v>
      </c>
      <c r="D41" s="1">
        <v>7.0609999999999996E-3</v>
      </c>
      <c r="E41" s="1">
        <v>2.0430000000000001E-3</v>
      </c>
      <c r="F41" s="1">
        <v>4.0850000000000001E-3</v>
      </c>
      <c r="G41" s="1">
        <v>6.1279999999999998E-3</v>
      </c>
      <c r="H41" s="1">
        <v>7.0609999999999996E-3</v>
      </c>
      <c r="I41" s="1">
        <v>7.0609999999999996E-3</v>
      </c>
      <c r="J41" s="1">
        <v>7.0609999999999996E-3</v>
      </c>
      <c r="K41" s="1">
        <v>7.0609999999999996E-3</v>
      </c>
      <c r="L41" s="1">
        <v>7.0609999999999996E-3</v>
      </c>
      <c r="M41" s="1">
        <v>7.0609999999999996E-3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7.0609999999999996E-3</v>
      </c>
      <c r="V41" s="1">
        <v>7.0609999999999996E-3</v>
      </c>
      <c r="W41" s="1">
        <v>7.0609999999999996E-3</v>
      </c>
      <c r="X41" s="1">
        <v>7.0609999999999996E-3</v>
      </c>
    </row>
    <row r="42" spans="1:24" x14ac:dyDescent="0.25">
      <c r="A42" s="1" t="s">
        <v>52</v>
      </c>
      <c r="B42" s="1" t="s">
        <v>140</v>
      </c>
      <c r="C42" s="1" t="s">
        <v>141</v>
      </c>
      <c r="D42" s="1">
        <v>0.01</v>
      </c>
      <c r="E42" s="1">
        <v>2.8930000000000002E-3</v>
      </c>
      <c r="F42" s="1">
        <v>5.7860000000000003E-3</v>
      </c>
      <c r="G42" s="1">
        <v>8.6789999999999992E-3</v>
      </c>
      <c r="H42" s="1">
        <v>0.01</v>
      </c>
      <c r="I42" s="1">
        <v>0.01</v>
      </c>
      <c r="J42" s="1">
        <v>0.01</v>
      </c>
      <c r="K42" s="1">
        <v>0.01</v>
      </c>
      <c r="L42" s="1">
        <v>0.01</v>
      </c>
      <c r="M42" s="1">
        <v>0.01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</row>
    <row r="43" spans="1:24" x14ac:dyDescent="0.25">
      <c r="A43" s="1" t="s">
        <v>51</v>
      </c>
      <c r="B43" s="1" t="s">
        <v>142</v>
      </c>
      <c r="C43" s="1" t="s">
        <v>143</v>
      </c>
      <c r="D43" s="1">
        <v>0.01</v>
      </c>
      <c r="E43" s="1">
        <v>2.8930000000000002E-3</v>
      </c>
      <c r="F43" s="1">
        <v>5.7860000000000003E-3</v>
      </c>
      <c r="G43" s="1">
        <v>8.6789999999999992E-3</v>
      </c>
      <c r="H43" s="1">
        <v>0.01</v>
      </c>
      <c r="I43" s="1">
        <v>0.01</v>
      </c>
      <c r="J43" s="1">
        <v>0.01</v>
      </c>
      <c r="K43" s="1">
        <v>0.01</v>
      </c>
      <c r="L43" s="1">
        <v>0.01</v>
      </c>
      <c r="M43" s="1">
        <v>0.01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0.01</v>
      </c>
      <c r="V43" s="1">
        <v>0.01</v>
      </c>
      <c r="W43" s="1">
        <v>0.01</v>
      </c>
      <c r="X43" s="1">
        <v>0.01</v>
      </c>
    </row>
    <row r="44" spans="1:24" x14ac:dyDescent="0.25">
      <c r="A44" s="1" t="s">
        <v>144</v>
      </c>
      <c r="B44" s="1" t="s">
        <v>145</v>
      </c>
      <c r="C44" s="1" t="s">
        <v>146</v>
      </c>
      <c r="D44" s="1">
        <v>-5.0000000000000001E-3</v>
      </c>
      <c r="E44" s="1">
        <v>0</v>
      </c>
      <c r="F44" s="1">
        <v>0</v>
      </c>
      <c r="G44" s="1">
        <v>-3.019E-3</v>
      </c>
      <c r="H44" s="1">
        <v>-5.0000000000000001E-3</v>
      </c>
      <c r="I44" s="1">
        <v>-5.0000000000000001E-3</v>
      </c>
      <c r="J44" s="1">
        <v>-5.0000000000000001E-3</v>
      </c>
      <c r="K44" s="1">
        <v>-5.0000000000000001E-3</v>
      </c>
      <c r="L44" s="1">
        <v>-5.0000000000000001E-3</v>
      </c>
      <c r="M44" s="1">
        <v>-5.0000000000000001E-3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-5.0000000000000001E-3</v>
      </c>
      <c r="V44" s="1">
        <v>-5.0000000000000001E-3</v>
      </c>
      <c r="W44" s="1">
        <v>-5.0000000000000001E-3</v>
      </c>
      <c r="X44" s="1">
        <v>-5.0000000000000001E-3</v>
      </c>
    </row>
    <row r="45" spans="1:24" x14ac:dyDescent="0.25">
      <c r="A45" s="1" t="s">
        <v>147</v>
      </c>
      <c r="B45" s="1" t="s">
        <v>148</v>
      </c>
      <c r="C45" s="1" t="s">
        <v>149</v>
      </c>
      <c r="D45" s="1">
        <v>-0.01</v>
      </c>
      <c r="E45" s="1">
        <v>-2.8930000000000002E-3</v>
      </c>
      <c r="F45" s="1">
        <v>-5.7860000000000003E-3</v>
      </c>
      <c r="G45" s="1">
        <v>-8.6789999999999992E-3</v>
      </c>
      <c r="H45" s="1">
        <v>-0.01</v>
      </c>
      <c r="I45" s="1">
        <v>-0.01</v>
      </c>
      <c r="J45" s="1">
        <v>-0.01</v>
      </c>
      <c r="K45" s="1">
        <v>-0.01</v>
      </c>
      <c r="L45" s="1">
        <v>-0.01</v>
      </c>
      <c r="M45" s="1">
        <v>-0.01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-0.01</v>
      </c>
      <c r="V45" s="1">
        <v>-0.01</v>
      </c>
      <c r="W45" s="1">
        <v>-0.01</v>
      </c>
      <c r="X45" s="1">
        <v>-0.01</v>
      </c>
    </row>
    <row r="46" spans="1:24" x14ac:dyDescent="0.25">
      <c r="A46" s="1" t="s">
        <v>47</v>
      </c>
      <c r="B46" s="1" t="s">
        <v>150</v>
      </c>
      <c r="C46" s="1" t="s">
        <v>151</v>
      </c>
      <c r="D46" s="1">
        <v>7.0609999999999996E-3</v>
      </c>
      <c r="E46" s="1">
        <v>2.0430000000000001E-3</v>
      </c>
      <c r="F46" s="1">
        <v>4.0850000000000001E-3</v>
      </c>
      <c r="G46" s="1">
        <v>6.1279999999999998E-3</v>
      </c>
      <c r="H46" s="1">
        <v>7.0609999999999996E-3</v>
      </c>
      <c r="I46" s="1">
        <v>7.0609999999999996E-3</v>
      </c>
      <c r="J46" s="1">
        <v>7.0609999999999996E-3</v>
      </c>
      <c r="K46" s="1">
        <v>7.0609999999999996E-3</v>
      </c>
      <c r="L46" s="1">
        <v>7.0609999999999996E-3</v>
      </c>
      <c r="M46" s="1">
        <v>7.0609999999999996E-3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7.0609999999999996E-3</v>
      </c>
      <c r="V46" s="1">
        <v>7.0609999999999996E-3</v>
      </c>
      <c r="W46" s="1">
        <v>7.0609999999999996E-3</v>
      </c>
      <c r="X46" s="1">
        <v>7.0609999999999996E-3</v>
      </c>
    </row>
    <row r="47" spans="1:24" x14ac:dyDescent="0.25">
      <c r="A47" s="1" t="s">
        <v>22</v>
      </c>
      <c r="B47" s="1" t="s">
        <v>152</v>
      </c>
      <c r="C47" s="1" t="s">
        <v>153</v>
      </c>
      <c r="D47" s="1">
        <v>5.0000000000000001E-3</v>
      </c>
      <c r="E47" s="1">
        <v>1.4469999999999999E-3</v>
      </c>
      <c r="F47" s="1">
        <v>2.8930000000000002E-3</v>
      </c>
      <c r="G47" s="1">
        <v>4.3400000000000001E-3</v>
      </c>
      <c r="H47" s="1">
        <v>5.0000000000000001E-3</v>
      </c>
      <c r="I47" s="1">
        <v>5.0000000000000001E-3</v>
      </c>
      <c r="J47" s="1">
        <v>5.0000000000000001E-3</v>
      </c>
      <c r="K47" s="1">
        <v>5.0000000000000001E-3</v>
      </c>
      <c r="L47" s="1">
        <v>5.0000000000000001E-3</v>
      </c>
      <c r="M47" s="1">
        <v>5.0000000000000001E-3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5.0000000000000001E-3</v>
      </c>
      <c r="V47" s="1">
        <v>5.0000000000000001E-3</v>
      </c>
      <c r="W47" s="1">
        <v>5.0000000000000001E-3</v>
      </c>
      <c r="X47" s="1">
        <v>5.0000000000000001E-3</v>
      </c>
    </row>
    <row r="48" spans="1:24" x14ac:dyDescent="0.25">
      <c r="A48" s="1" t="s">
        <v>154</v>
      </c>
      <c r="B48" s="1" t="s">
        <v>155</v>
      </c>
      <c r="C48" s="1" t="s">
        <v>156</v>
      </c>
      <c r="D48" s="1">
        <v>-0.1</v>
      </c>
      <c r="E48" s="1">
        <v>-3.6984000000000003E-2</v>
      </c>
      <c r="F48" s="1">
        <v>-7.3968000000000006E-2</v>
      </c>
      <c r="G48" s="1">
        <v>-0.1</v>
      </c>
      <c r="H48" s="1">
        <v>-0.1</v>
      </c>
      <c r="I48" s="1">
        <v>-0.1</v>
      </c>
      <c r="J48" s="1">
        <v>-0.1</v>
      </c>
      <c r="K48" s="1">
        <v>-0.1</v>
      </c>
      <c r="L48" s="1">
        <v>-0.1</v>
      </c>
      <c r="M48" s="1">
        <v>-0.1</v>
      </c>
      <c r="N48" s="1">
        <v>-0.1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-0.1</v>
      </c>
      <c r="V48" s="1">
        <v>-0.1</v>
      </c>
      <c r="W48" s="1">
        <v>-0.1</v>
      </c>
      <c r="X48" s="1">
        <v>-0.1</v>
      </c>
    </row>
    <row r="49" spans="1:24" x14ac:dyDescent="0.25">
      <c r="A49" s="1" t="s">
        <v>26</v>
      </c>
      <c r="B49" s="1" t="s">
        <v>157</v>
      </c>
      <c r="C49" s="1" t="s">
        <v>158</v>
      </c>
      <c r="D49" s="1">
        <v>9.5044000000000003E-2</v>
      </c>
      <c r="E49" s="1">
        <v>2.6051000000000001E-2</v>
      </c>
      <c r="F49" s="1">
        <v>5.2102000000000002E-2</v>
      </c>
      <c r="G49" s="1">
        <v>8.1171999999999994E-2</v>
      </c>
      <c r="H49" s="1">
        <v>9.5044000000000003E-2</v>
      </c>
      <c r="I49" s="1">
        <v>9.5044000000000003E-2</v>
      </c>
      <c r="J49" s="1">
        <v>9.5044000000000003E-2</v>
      </c>
      <c r="K49" s="1">
        <v>9.5044000000000003E-2</v>
      </c>
      <c r="L49" s="1">
        <v>9.5044000000000003E-2</v>
      </c>
      <c r="M49" s="1">
        <v>9.5044000000000003E-2</v>
      </c>
      <c r="N49" s="1">
        <v>9.5044000000000003E-2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9.5044000000000003E-2</v>
      </c>
      <c r="V49" s="1">
        <v>9.5044000000000003E-2</v>
      </c>
      <c r="W49" s="1">
        <v>9.5044000000000003E-2</v>
      </c>
      <c r="X49" s="1">
        <v>9.5044000000000003E-2</v>
      </c>
    </row>
    <row r="50" spans="1:24" x14ac:dyDescent="0.25">
      <c r="A50" s="1" t="s">
        <v>33</v>
      </c>
      <c r="B50" s="1" t="s">
        <v>159</v>
      </c>
      <c r="C50" s="1" t="s">
        <v>160</v>
      </c>
      <c r="D50" s="1">
        <v>0.38570599999999999</v>
      </c>
      <c r="E50" s="1">
        <v>0.11158999999999999</v>
      </c>
      <c r="F50" s="1">
        <v>0.22317899999999999</v>
      </c>
      <c r="G50" s="1">
        <v>0.33476899999999998</v>
      </c>
      <c r="H50" s="1">
        <v>0.38570599999999999</v>
      </c>
      <c r="I50" s="1">
        <v>0.38570599999999999</v>
      </c>
      <c r="J50" s="1">
        <v>0.38570599999999999</v>
      </c>
      <c r="K50" s="1">
        <v>0.38570599999999999</v>
      </c>
      <c r="L50" s="1">
        <v>0.38570599999999999</v>
      </c>
      <c r="M50" s="1">
        <v>0.38570599999999999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0.38570599999999999</v>
      </c>
      <c r="V50" s="1">
        <v>0.38570599999999999</v>
      </c>
      <c r="W50" s="1">
        <v>0.38570599999999999</v>
      </c>
      <c r="X50" s="1">
        <v>0.38570599999999999</v>
      </c>
    </row>
    <row r="51" spans="1:24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>
        <v>4.3400000000000001E-3</v>
      </c>
      <c r="F51" s="1">
        <v>8.6789999999999992E-3</v>
      </c>
      <c r="G51" s="1">
        <v>0.01</v>
      </c>
      <c r="H51" s="1">
        <v>0.01</v>
      </c>
      <c r="I51" s="1">
        <v>0.01</v>
      </c>
      <c r="J51" s="1">
        <v>0.01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</row>
    <row r="52" spans="1:24" x14ac:dyDescent="0.25">
      <c r="A52" s="1" t="s">
        <v>53</v>
      </c>
      <c r="B52" s="1" t="s">
        <v>163</v>
      </c>
      <c r="C52" s="1" t="s">
        <v>164</v>
      </c>
      <c r="D52" s="1">
        <v>0.01</v>
      </c>
      <c r="E52" s="1">
        <v>2.8930000000000002E-3</v>
      </c>
      <c r="F52" s="1">
        <v>5.7860000000000003E-3</v>
      </c>
      <c r="G52" s="1">
        <v>8.6789999999999992E-3</v>
      </c>
      <c r="H52" s="1">
        <v>0.01</v>
      </c>
      <c r="I52" s="1">
        <v>0.01</v>
      </c>
      <c r="J52" s="1">
        <v>0.01</v>
      </c>
      <c r="K52" s="1">
        <v>0.01</v>
      </c>
      <c r="L52" s="1">
        <v>0.01</v>
      </c>
      <c r="M52" s="1">
        <v>0.01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0.01</v>
      </c>
      <c r="V52" s="1">
        <v>0.01</v>
      </c>
      <c r="W52" s="1">
        <v>0.01</v>
      </c>
      <c r="X52" s="1">
        <v>0.01</v>
      </c>
    </row>
    <row r="53" spans="1:24" x14ac:dyDescent="0.25">
      <c r="A53" s="1" t="s">
        <v>46</v>
      </c>
      <c r="B53" s="1" t="s">
        <v>165</v>
      </c>
      <c r="C53" s="1" t="s">
        <v>166</v>
      </c>
      <c r="D53" s="1">
        <v>0.1</v>
      </c>
      <c r="E53" s="1">
        <v>3.6984000000000003E-2</v>
      </c>
      <c r="F53" s="1">
        <v>7.3968000000000006E-2</v>
      </c>
      <c r="G53" s="1">
        <v>0.1</v>
      </c>
      <c r="H53" s="1">
        <v>0.1</v>
      </c>
      <c r="I53" s="1">
        <v>0.1</v>
      </c>
      <c r="J53" s="1">
        <v>0.1</v>
      </c>
      <c r="K53" s="1">
        <v>0.1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</row>
    <row r="54" spans="1:24" x14ac:dyDescent="0.25">
      <c r="A54" s="1" t="s">
        <v>167</v>
      </c>
      <c r="B54" s="1" t="s">
        <v>168</v>
      </c>
      <c r="C54" s="1" t="s">
        <v>169</v>
      </c>
      <c r="D54" s="1">
        <v>-5.0000000000000001E-3</v>
      </c>
      <c r="E54" s="1">
        <v>-1.4469999999999999E-3</v>
      </c>
      <c r="F54" s="1">
        <v>-2.8930000000000002E-3</v>
      </c>
      <c r="G54" s="1">
        <v>-4.3400000000000001E-3</v>
      </c>
      <c r="H54" s="1">
        <v>-5.0000000000000001E-3</v>
      </c>
      <c r="I54" s="1">
        <v>-5.0000000000000001E-3</v>
      </c>
      <c r="J54" s="1">
        <v>-5.0000000000000001E-3</v>
      </c>
      <c r="K54" s="1">
        <v>-5.0000000000000001E-3</v>
      </c>
      <c r="L54" s="1">
        <v>-5.0000000000000001E-3</v>
      </c>
      <c r="M54" s="1">
        <v>-5.0000000000000001E-3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-5.0000000000000001E-3</v>
      </c>
      <c r="V54" s="1">
        <v>-5.0000000000000001E-3</v>
      </c>
      <c r="W54" s="1">
        <v>-5.0000000000000001E-3</v>
      </c>
      <c r="X54" s="1">
        <v>-5.0000000000000001E-3</v>
      </c>
    </row>
    <row r="55" spans="1:24" x14ac:dyDescent="0.25">
      <c r="A55" s="1" t="s">
        <v>42</v>
      </c>
      <c r="B55" s="1" t="s">
        <v>170</v>
      </c>
      <c r="C55" s="1" t="s">
        <v>171</v>
      </c>
      <c r="D55" s="1">
        <v>1.2061000000000001E-2</v>
      </c>
      <c r="E55" s="1">
        <v>3.4889999999999999E-3</v>
      </c>
      <c r="F55" s="1">
        <v>6.979E-3</v>
      </c>
      <c r="G55" s="1">
        <v>1.0468E-2</v>
      </c>
      <c r="H55" s="1">
        <v>1.2061000000000001E-2</v>
      </c>
      <c r="I55" s="1">
        <v>1.2061000000000001E-2</v>
      </c>
      <c r="J55" s="1">
        <v>1.2061000000000001E-2</v>
      </c>
      <c r="K55" s="1">
        <v>1.2061000000000001E-2</v>
      </c>
      <c r="L55" s="1">
        <v>1.2061000000000001E-2</v>
      </c>
      <c r="M55" s="1">
        <v>1.2061000000000001E-2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1.2061000000000001E-2</v>
      </c>
      <c r="V55" s="1">
        <v>1.2061000000000001E-2</v>
      </c>
      <c r="W55" s="1">
        <v>1.2061000000000001E-2</v>
      </c>
      <c r="X55" s="1">
        <v>1.2061000000000001E-2</v>
      </c>
    </row>
    <row r="56" spans="1:24" x14ac:dyDescent="0.25">
      <c r="A56" s="1" t="s">
        <v>23</v>
      </c>
      <c r="B56" s="1" t="s">
        <v>172</v>
      </c>
      <c r="C56" s="1" t="s">
        <v>173</v>
      </c>
      <c r="D56" s="1">
        <v>7.0609999999999996E-3</v>
      </c>
      <c r="E56" s="1">
        <v>2.0430000000000001E-3</v>
      </c>
      <c r="F56" s="1">
        <v>4.0850000000000001E-3</v>
      </c>
      <c r="G56" s="1">
        <v>6.1279999999999998E-3</v>
      </c>
      <c r="H56" s="1">
        <v>7.0609999999999996E-3</v>
      </c>
      <c r="I56" s="1">
        <v>7.0609999999999996E-3</v>
      </c>
      <c r="J56" s="1">
        <v>7.0609999999999996E-3</v>
      </c>
      <c r="K56" s="1">
        <v>7.0609999999999996E-3</v>
      </c>
      <c r="L56" s="1">
        <v>7.0609999999999996E-3</v>
      </c>
      <c r="M56" s="1">
        <v>7.0609999999999996E-3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7.0609999999999996E-3</v>
      </c>
      <c r="V56" s="1">
        <v>7.0609999999999996E-3</v>
      </c>
      <c r="W56" s="1">
        <v>7.0609999999999996E-3</v>
      </c>
      <c r="X56" s="1">
        <v>7.0609999999999996E-3</v>
      </c>
    </row>
    <row r="57" spans="1:24" x14ac:dyDescent="0.25">
      <c r="A57" s="1" t="s">
        <v>174</v>
      </c>
      <c r="B57" s="1" t="s">
        <v>175</v>
      </c>
      <c r="C57" s="1" t="s">
        <v>176</v>
      </c>
      <c r="D57" s="1">
        <v>-0.96796099999999996</v>
      </c>
      <c r="E57" s="1">
        <v>-0.28004299999999999</v>
      </c>
      <c r="F57" s="1">
        <v>-0.560087</v>
      </c>
      <c r="G57" s="1">
        <v>-0.84013000000000004</v>
      </c>
      <c r="H57" s="1">
        <v>-0.96796099999999996</v>
      </c>
      <c r="I57" s="1">
        <v>-0.96796099999999996</v>
      </c>
      <c r="J57" s="1">
        <v>-0.96796099999999996</v>
      </c>
      <c r="K57" s="1">
        <v>-0.96796099999999996</v>
      </c>
      <c r="L57" s="1">
        <v>-0.96796099999999996</v>
      </c>
      <c r="M57" s="1">
        <v>-0.96796099999999996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-0.96796099999999996</v>
      </c>
      <c r="V57" s="1">
        <v>-0.96796099999999996</v>
      </c>
      <c r="W57" s="1">
        <v>-0.96796099999999996</v>
      </c>
      <c r="X57" s="1">
        <v>-0.96796099999999996</v>
      </c>
    </row>
  </sheetData>
  <conditionalFormatting sqref="D2:X57">
    <cfRule type="expression" dxfId="17" priority="1">
      <formula>$D2=D2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3DBC-AAE1-4791-9296-3CA99E377C86}">
  <dimension ref="A1:X58"/>
  <sheetViews>
    <sheetView zoomScale="85" zoomScaleNormal="85" workbookViewId="0">
      <selection activeCell="A39" sqref="A39"/>
    </sheetView>
  </sheetViews>
  <sheetFormatPr defaultRowHeight="15" x14ac:dyDescent="0.25"/>
  <cols>
    <col min="1" max="1" width="15.5703125" style="1" bestFit="1" customWidth="1"/>
    <col min="2" max="2" width="15.42578125" style="1" bestFit="1" customWidth="1"/>
    <col min="3" max="3" width="24.140625" style="1" bestFit="1" customWidth="1"/>
    <col min="4" max="4" width="12.28515625" style="1" bestFit="1" customWidth="1"/>
    <col min="5" max="13" width="13" style="1" bestFit="1" customWidth="1"/>
    <col min="14" max="24" width="14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</row>
    <row r="2" spans="1:24" x14ac:dyDescent="0.25">
      <c r="A2" s="1" t="s">
        <v>4</v>
      </c>
      <c r="B2" s="1" t="s">
        <v>57</v>
      </c>
      <c r="C2" s="1" t="s">
        <v>58</v>
      </c>
      <c r="D2" s="1">
        <v>-9.0390859999999993</v>
      </c>
      <c r="E2" s="1">
        <v>-9.2658579999999997</v>
      </c>
      <c r="F2" s="1">
        <v>-9.2391909999999999</v>
      </c>
      <c r="G2" s="1">
        <v>-9.2125240000000002</v>
      </c>
      <c r="H2" s="1">
        <v>-9.1858579999999996</v>
      </c>
      <c r="I2" s="1">
        <v>-9.1591909999999999</v>
      </c>
      <c r="J2" s="1">
        <v>-9.1325240000000001</v>
      </c>
      <c r="K2" s="1">
        <v>-9.1058579999999996</v>
      </c>
      <c r="L2" s="1">
        <v>-9.0791909999999998</v>
      </c>
      <c r="M2" s="1">
        <v>-9.052524</v>
      </c>
      <c r="N2" s="1">
        <v>-9.0390859999999993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-9.0390859999999993</v>
      </c>
      <c r="V2" s="1">
        <v>-9.0390859999999993</v>
      </c>
      <c r="W2" s="1">
        <v>-9.0390859999999993</v>
      </c>
      <c r="X2" s="1">
        <v>-9.0390859999999993</v>
      </c>
    </row>
    <row r="3" spans="1:24" x14ac:dyDescent="0.25">
      <c r="A3" s="1" t="s">
        <v>6</v>
      </c>
      <c r="B3" s="1" t="s">
        <v>59</v>
      </c>
      <c r="C3" s="1" t="s">
        <v>60</v>
      </c>
      <c r="D3" s="1">
        <v>1.2986420000000001</v>
      </c>
      <c r="E3" s="1">
        <v>1.2986420000000001</v>
      </c>
      <c r="F3" s="1">
        <v>1.2986420000000001</v>
      </c>
      <c r="G3" s="1">
        <v>1.2986420000000001</v>
      </c>
      <c r="H3" s="1">
        <v>1.2986420000000001</v>
      </c>
      <c r="I3" s="1">
        <v>1.2986420000000001</v>
      </c>
      <c r="J3" s="1">
        <v>1.2986420000000001</v>
      </c>
      <c r="K3" s="1">
        <v>1.2986420000000001</v>
      </c>
      <c r="L3" s="1">
        <v>1.2986420000000001</v>
      </c>
      <c r="M3" s="1">
        <v>1.2986420000000001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1.2986420000000001</v>
      </c>
      <c r="V3" s="1">
        <v>1.2986420000000001</v>
      </c>
      <c r="W3" s="1">
        <v>1.2986420000000001</v>
      </c>
      <c r="X3" s="1">
        <v>1.2986420000000001</v>
      </c>
    </row>
    <row r="4" spans="1:24" x14ac:dyDescent="0.25">
      <c r="A4" s="1" t="s">
        <v>50</v>
      </c>
      <c r="B4" s="1" t="s">
        <v>61</v>
      </c>
      <c r="C4" s="1" t="s">
        <v>62</v>
      </c>
      <c r="D4" s="1">
        <v>-1.7625329999999999</v>
      </c>
      <c r="E4" s="1">
        <v>-1.819226</v>
      </c>
      <c r="F4" s="1">
        <v>-1.812559</v>
      </c>
      <c r="G4" s="1">
        <v>-1.8058920000000001</v>
      </c>
      <c r="H4" s="1">
        <v>-1.799226</v>
      </c>
      <c r="I4" s="1">
        <v>-1.792559</v>
      </c>
      <c r="J4" s="1">
        <v>-1.785892</v>
      </c>
      <c r="K4" s="1">
        <v>-1.779226</v>
      </c>
      <c r="L4" s="1">
        <v>-1.772559</v>
      </c>
      <c r="M4" s="1">
        <v>-1.765892</v>
      </c>
      <c r="N4" s="1">
        <v>-1.7625329999999999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-1.7625329999999999</v>
      </c>
      <c r="V4" s="1">
        <v>-1.7625329999999999</v>
      </c>
      <c r="W4" s="1">
        <v>-1.7625329999999999</v>
      </c>
      <c r="X4" s="1">
        <v>-1.7625329999999999</v>
      </c>
    </row>
    <row r="5" spans="1:24" x14ac:dyDescent="0.25">
      <c r="A5" s="1" t="s">
        <v>37</v>
      </c>
      <c r="B5" s="1" t="s">
        <v>63</v>
      </c>
      <c r="C5" s="1" t="s">
        <v>64</v>
      </c>
      <c r="D5" s="1">
        <v>-0.14841399999999999</v>
      </c>
      <c r="E5" s="1">
        <v>-0.14841399999999999</v>
      </c>
      <c r="F5" s="1">
        <v>-0.14841399999999999</v>
      </c>
      <c r="G5" s="1">
        <v>-0.14841399999999999</v>
      </c>
      <c r="H5" s="1">
        <v>-0.14841399999999999</v>
      </c>
      <c r="I5" s="1">
        <v>-0.14841399999999999</v>
      </c>
      <c r="J5" s="1">
        <v>-0.14841399999999999</v>
      </c>
      <c r="K5" s="1">
        <v>-0.14841399999999999</v>
      </c>
      <c r="L5" s="1">
        <v>-0.14841399999999999</v>
      </c>
      <c r="M5" s="1">
        <v>-0.14841399999999999</v>
      </c>
      <c r="N5" s="1">
        <v>-0.14841399999999999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-0.14841399999999999</v>
      </c>
      <c r="V5" s="1">
        <v>-0.14841399999999999</v>
      </c>
      <c r="W5" s="1">
        <v>-0.14841399999999999</v>
      </c>
      <c r="X5" s="1">
        <v>-0.14841399999999999</v>
      </c>
    </row>
    <row r="6" spans="1:24" x14ac:dyDescent="0.25">
      <c r="A6" s="1" t="s">
        <v>7</v>
      </c>
      <c r="B6" s="1" t="s">
        <v>65</v>
      </c>
      <c r="C6" s="1" t="s">
        <v>66</v>
      </c>
      <c r="D6" s="1">
        <v>0.133525</v>
      </c>
      <c r="E6" s="1">
        <v>0.133525</v>
      </c>
      <c r="F6" s="1">
        <v>0.133525</v>
      </c>
      <c r="G6" s="1">
        <v>0.133525</v>
      </c>
      <c r="H6" s="1">
        <v>0.133525</v>
      </c>
      <c r="I6" s="1">
        <v>0.133525</v>
      </c>
      <c r="J6" s="1">
        <v>0.133525</v>
      </c>
      <c r="K6" s="1">
        <v>0.133525</v>
      </c>
      <c r="L6" s="1">
        <v>0.133525</v>
      </c>
      <c r="M6" s="1">
        <v>0.133525</v>
      </c>
      <c r="N6" s="1">
        <v>0.133525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0.133525</v>
      </c>
      <c r="V6" s="1">
        <v>0.133525</v>
      </c>
      <c r="W6" s="1">
        <v>0.133525</v>
      </c>
      <c r="X6" s="1">
        <v>0.133525</v>
      </c>
    </row>
    <row r="7" spans="1:24" x14ac:dyDescent="0.25">
      <c r="A7" s="1" t="s">
        <v>8</v>
      </c>
      <c r="B7" s="1" t="s">
        <v>67</v>
      </c>
      <c r="C7" s="1" t="s">
        <v>68</v>
      </c>
      <c r="D7" s="1">
        <v>2.2638240000000001</v>
      </c>
      <c r="E7" s="1">
        <v>2.3205170000000002</v>
      </c>
      <c r="F7" s="1">
        <v>2.31385</v>
      </c>
      <c r="G7" s="1">
        <v>2.3071830000000002</v>
      </c>
      <c r="H7" s="1">
        <v>2.3005170000000001</v>
      </c>
      <c r="I7" s="1">
        <v>2.2938499999999999</v>
      </c>
      <c r="J7" s="1">
        <v>2.2871830000000002</v>
      </c>
      <c r="K7" s="1">
        <v>2.2805170000000001</v>
      </c>
      <c r="L7" s="1">
        <v>2.2738499999999999</v>
      </c>
      <c r="M7" s="1">
        <v>2.2671830000000002</v>
      </c>
      <c r="N7" s="1">
        <v>2.2638240000000001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2.2638240000000001</v>
      </c>
      <c r="V7" s="1">
        <v>2.2638240000000001</v>
      </c>
      <c r="W7" s="1">
        <v>2.2638240000000001</v>
      </c>
      <c r="X7" s="1">
        <v>2.2638240000000001</v>
      </c>
    </row>
    <row r="8" spans="1:24" x14ac:dyDescent="0.25">
      <c r="A8" s="1" t="s">
        <v>9</v>
      </c>
      <c r="B8" s="1" t="s">
        <v>69</v>
      </c>
      <c r="C8" s="1" t="s">
        <v>70</v>
      </c>
      <c r="D8" s="1">
        <v>5.0000000000000001E-3</v>
      </c>
      <c r="E8" s="1">
        <v>5.0000000000000001E-3</v>
      </c>
      <c r="F8" s="1">
        <v>5.0000000000000001E-3</v>
      </c>
      <c r="G8" s="1">
        <v>5.0000000000000001E-3</v>
      </c>
      <c r="H8" s="1">
        <v>5.0000000000000001E-3</v>
      </c>
      <c r="I8" s="1">
        <v>5.0000000000000001E-3</v>
      </c>
      <c r="J8" s="1">
        <v>5.0000000000000001E-3</v>
      </c>
      <c r="K8" s="1">
        <v>5.0000000000000001E-3</v>
      </c>
      <c r="L8" s="1">
        <v>5.0000000000000001E-3</v>
      </c>
      <c r="M8" s="1">
        <v>5.0000000000000001E-3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5.0000000000000001E-3</v>
      </c>
      <c r="V8" s="1">
        <v>5.0000000000000001E-3</v>
      </c>
      <c r="W8" s="1">
        <v>5.0000000000000001E-3</v>
      </c>
      <c r="X8" s="1">
        <v>5.0000000000000001E-3</v>
      </c>
    </row>
    <row r="9" spans="1:24" x14ac:dyDescent="0.25">
      <c r="A9" s="1" t="s">
        <v>38</v>
      </c>
      <c r="B9" s="1" t="s">
        <v>71</v>
      </c>
      <c r="C9" s="1" t="s">
        <v>72</v>
      </c>
      <c r="D9" s="1">
        <v>-0.48302</v>
      </c>
      <c r="E9" s="1">
        <v>-0.42632700000000001</v>
      </c>
      <c r="F9" s="1">
        <v>-0.43299399999999999</v>
      </c>
      <c r="G9" s="1">
        <v>-0.43966100000000002</v>
      </c>
      <c r="H9" s="1">
        <v>-0.44632699999999997</v>
      </c>
      <c r="I9" s="1">
        <v>-0.45299400000000001</v>
      </c>
      <c r="J9" s="1">
        <v>-0.45966099999999999</v>
      </c>
      <c r="K9" s="1">
        <v>-0.46632699999999999</v>
      </c>
      <c r="L9" s="1">
        <v>-0.47299400000000003</v>
      </c>
      <c r="M9" s="1">
        <v>-0.479661</v>
      </c>
      <c r="N9" s="1">
        <v>-0.48302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-0.48302</v>
      </c>
      <c r="V9" s="1">
        <v>-0.48302</v>
      </c>
      <c r="W9" s="1">
        <v>-0.48302</v>
      </c>
      <c r="X9" s="1">
        <v>-0.48302</v>
      </c>
    </row>
    <row r="10" spans="1:24" x14ac:dyDescent="0.25">
      <c r="A10" s="1" t="s">
        <v>10</v>
      </c>
      <c r="B10" s="1" t="s">
        <v>73</v>
      </c>
      <c r="C10" s="1" t="s">
        <v>74</v>
      </c>
      <c r="D10" s="1">
        <v>7.0609999999999996E-3</v>
      </c>
      <c r="E10" s="1">
        <v>7.0609999999999996E-3</v>
      </c>
      <c r="F10" s="1">
        <v>7.0609999999999996E-3</v>
      </c>
      <c r="G10" s="1">
        <v>7.0609999999999996E-3</v>
      </c>
      <c r="H10" s="1">
        <v>7.0609999999999996E-3</v>
      </c>
      <c r="I10" s="1">
        <v>7.0609999999999996E-3</v>
      </c>
      <c r="J10" s="1">
        <v>7.0609999999999996E-3</v>
      </c>
      <c r="K10" s="1">
        <v>7.0609999999999996E-3</v>
      </c>
      <c r="L10" s="1">
        <v>7.0609999999999996E-3</v>
      </c>
      <c r="M10" s="1">
        <v>7.0609999999999996E-3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7.0609999999999996E-3</v>
      </c>
      <c r="V10" s="1">
        <v>7.0609999999999996E-3</v>
      </c>
      <c r="W10" s="1">
        <v>7.0609999999999996E-3</v>
      </c>
      <c r="X10" s="1">
        <v>7.0609999999999996E-3</v>
      </c>
    </row>
    <row r="11" spans="1:24" x14ac:dyDescent="0.25">
      <c r="A11" s="1" t="s">
        <v>5</v>
      </c>
      <c r="B11" s="1" t="s">
        <v>75</v>
      </c>
      <c r="C11" s="1" t="s">
        <v>76</v>
      </c>
      <c r="D11" s="1">
        <v>0.49478899999999998</v>
      </c>
      <c r="E11" s="1">
        <v>0.49478899999999998</v>
      </c>
      <c r="F11" s="1">
        <v>0.49478899999999998</v>
      </c>
      <c r="G11" s="1">
        <v>0.49478899999999998</v>
      </c>
      <c r="H11" s="1">
        <v>0.49478899999999998</v>
      </c>
      <c r="I11" s="1">
        <v>0.49478899999999998</v>
      </c>
      <c r="J11" s="1">
        <v>0.49478899999999998</v>
      </c>
      <c r="K11" s="1">
        <v>0.49478899999999998</v>
      </c>
      <c r="L11" s="1">
        <v>0.49478899999999998</v>
      </c>
      <c r="M11" s="1">
        <v>0.49478899999999998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0.49478899999999998</v>
      </c>
      <c r="V11" s="1">
        <v>0.49478899999999998</v>
      </c>
      <c r="W11" s="1">
        <v>0.49478899999999998</v>
      </c>
      <c r="X11" s="1">
        <v>0.49478899999999998</v>
      </c>
    </row>
    <row r="12" spans="1:24" x14ac:dyDescent="0.25">
      <c r="A12" s="1" t="s">
        <v>11</v>
      </c>
      <c r="B12" s="1" t="s">
        <v>77</v>
      </c>
      <c r="C12" s="1" t="s">
        <v>78</v>
      </c>
      <c r="D12" s="1">
        <v>7.0609999999999996E-3</v>
      </c>
      <c r="E12" s="1">
        <v>7.0609999999999996E-3</v>
      </c>
      <c r="F12" s="1">
        <v>7.0609999999999996E-3</v>
      </c>
      <c r="G12" s="1">
        <v>7.0609999999999996E-3</v>
      </c>
      <c r="H12" s="1">
        <v>7.0609999999999996E-3</v>
      </c>
      <c r="I12" s="1">
        <v>7.0609999999999996E-3</v>
      </c>
      <c r="J12" s="1">
        <v>7.0609999999999996E-3</v>
      </c>
      <c r="K12" s="1">
        <v>7.0609999999999996E-3</v>
      </c>
      <c r="L12" s="1">
        <v>7.0609999999999996E-3</v>
      </c>
      <c r="M12" s="1">
        <v>7.0609999999999996E-3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7.0609999999999996E-3</v>
      </c>
      <c r="V12" s="1">
        <v>7.0609999999999996E-3</v>
      </c>
      <c r="W12" s="1">
        <v>7.0609999999999996E-3</v>
      </c>
      <c r="X12" s="1">
        <v>7.0609999999999996E-3</v>
      </c>
    </row>
    <row r="13" spans="1:24" x14ac:dyDescent="0.25">
      <c r="A13" s="1" t="s">
        <v>28</v>
      </c>
      <c r="B13" s="1" t="s">
        <v>79</v>
      </c>
      <c r="C13" s="1" t="s">
        <v>80</v>
      </c>
      <c r="D13" s="1">
        <v>0.52034400000000003</v>
      </c>
      <c r="E13" s="1">
        <v>0.52034400000000003</v>
      </c>
      <c r="F13" s="1">
        <v>0.52034400000000003</v>
      </c>
      <c r="G13" s="1">
        <v>0.52034400000000003</v>
      </c>
      <c r="H13" s="1">
        <v>0.52034400000000003</v>
      </c>
      <c r="I13" s="1">
        <v>0.52034400000000003</v>
      </c>
      <c r="J13" s="1">
        <v>0.52034400000000003</v>
      </c>
      <c r="K13" s="1">
        <v>0.52034400000000003</v>
      </c>
      <c r="L13" s="1">
        <v>0.52034400000000003</v>
      </c>
      <c r="M13" s="1">
        <v>0.52034400000000003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0.52034400000000003</v>
      </c>
      <c r="V13" s="1">
        <v>0.52034400000000003</v>
      </c>
      <c r="W13" s="1">
        <v>0.52034400000000003</v>
      </c>
      <c r="X13" s="1">
        <v>0.52034400000000003</v>
      </c>
    </row>
    <row r="14" spans="1:24" x14ac:dyDescent="0.25">
      <c r="A14" s="1" t="s">
        <v>12</v>
      </c>
      <c r="B14" s="1" t="s">
        <v>81</v>
      </c>
      <c r="C14" s="1" t="s">
        <v>82</v>
      </c>
      <c r="D14" s="1">
        <v>0.363597</v>
      </c>
      <c r="E14" s="1">
        <v>0.363597</v>
      </c>
      <c r="F14" s="1">
        <v>0.363597</v>
      </c>
      <c r="G14" s="1">
        <v>0.363597</v>
      </c>
      <c r="H14" s="1">
        <v>0.363597</v>
      </c>
      <c r="I14" s="1">
        <v>0.363597</v>
      </c>
      <c r="J14" s="1">
        <v>0.363597</v>
      </c>
      <c r="K14" s="1">
        <v>0.363597</v>
      </c>
      <c r="L14" s="1">
        <v>0.363597</v>
      </c>
      <c r="M14" s="1">
        <v>0.363597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0.363597</v>
      </c>
      <c r="V14" s="1">
        <v>0.363597</v>
      </c>
      <c r="W14" s="1">
        <v>0.363597</v>
      </c>
      <c r="X14" s="1">
        <v>0.363597</v>
      </c>
    </row>
    <row r="15" spans="1:24" x14ac:dyDescent="0.25">
      <c r="A15" s="1" t="s">
        <v>13</v>
      </c>
      <c r="B15" s="1" t="s">
        <v>83</v>
      </c>
      <c r="C15" s="1" t="s">
        <v>84</v>
      </c>
      <c r="D15" s="1">
        <v>0.17627599999999999</v>
      </c>
      <c r="E15" s="1">
        <v>0.26131599999999999</v>
      </c>
      <c r="F15" s="1">
        <v>0.25131599999999998</v>
      </c>
      <c r="G15" s="1">
        <v>0.241316</v>
      </c>
      <c r="H15" s="1">
        <v>0.23131599999999999</v>
      </c>
      <c r="I15" s="1">
        <v>0.22131600000000001</v>
      </c>
      <c r="J15" s="1">
        <v>0.211316</v>
      </c>
      <c r="K15" s="1">
        <v>0.20131599999999999</v>
      </c>
      <c r="L15" s="1">
        <v>0.19131600000000001</v>
      </c>
      <c r="M15" s="1">
        <v>0.181316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0.17627599999999999</v>
      </c>
      <c r="V15" s="1">
        <v>0.17627599999999999</v>
      </c>
      <c r="W15" s="1">
        <v>0.17627599999999999</v>
      </c>
      <c r="X15" s="1">
        <v>0.17627599999999999</v>
      </c>
    </row>
    <row r="16" spans="1:24" x14ac:dyDescent="0.25">
      <c r="A16" s="1" t="s">
        <v>85</v>
      </c>
      <c r="B16" s="1" t="s">
        <v>86</v>
      </c>
      <c r="C16" s="1" t="s">
        <v>87</v>
      </c>
      <c r="D16" s="1">
        <v>-1.0602959999999999</v>
      </c>
      <c r="E16" s="1">
        <v>-1.0319499999999999</v>
      </c>
      <c r="F16" s="1">
        <v>-1.035283</v>
      </c>
      <c r="G16" s="1">
        <v>-1.038616</v>
      </c>
      <c r="H16" s="1">
        <v>-1.0419499999999999</v>
      </c>
      <c r="I16" s="1">
        <v>-1.045283</v>
      </c>
      <c r="J16" s="1">
        <v>-1.048616</v>
      </c>
      <c r="K16" s="1">
        <v>-1.0519499999999999</v>
      </c>
      <c r="L16" s="1">
        <v>-1.055283</v>
      </c>
      <c r="M16" s="1">
        <v>-1.058616</v>
      </c>
      <c r="N16" s="1">
        <v>-1.0602959999999999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-1.0602959999999999</v>
      </c>
      <c r="V16" s="1">
        <v>-1.0602959999999999</v>
      </c>
      <c r="W16" s="1">
        <v>-1.0602959999999999</v>
      </c>
      <c r="X16" s="1">
        <v>-1.0602959999999999</v>
      </c>
    </row>
    <row r="17" spans="1:24" x14ac:dyDescent="0.25">
      <c r="A17" s="1" t="s">
        <v>14</v>
      </c>
      <c r="B17" s="1" t="s">
        <v>88</v>
      </c>
      <c r="C17" s="1" t="s">
        <v>89</v>
      </c>
      <c r="D17" s="1">
        <v>7.0609999999999996E-3</v>
      </c>
      <c r="E17" s="1">
        <v>7.0609999999999996E-3</v>
      </c>
      <c r="F17" s="1">
        <v>7.0609999999999996E-3</v>
      </c>
      <c r="G17" s="1">
        <v>7.0609999999999996E-3</v>
      </c>
      <c r="H17" s="1">
        <v>7.0609999999999996E-3</v>
      </c>
      <c r="I17" s="1">
        <v>7.0609999999999996E-3</v>
      </c>
      <c r="J17" s="1">
        <v>7.0609999999999996E-3</v>
      </c>
      <c r="K17" s="1">
        <v>7.0609999999999996E-3</v>
      </c>
      <c r="L17" s="1">
        <v>7.0609999999999996E-3</v>
      </c>
      <c r="M17" s="1">
        <v>7.0609999999999996E-3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7.0609999999999996E-3</v>
      </c>
      <c r="V17" s="1">
        <v>7.0609999999999996E-3</v>
      </c>
      <c r="W17" s="1">
        <v>7.0609999999999996E-3</v>
      </c>
      <c r="X17" s="1">
        <v>7.0609999999999996E-3</v>
      </c>
    </row>
    <row r="18" spans="1:24" x14ac:dyDescent="0.25">
      <c r="A18" s="1" t="s">
        <v>15</v>
      </c>
      <c r="B18" s="1" t="s">
        <v>90</v>
      </c>
      <c r="C18" s="1" t="s">
        <v>91</v>
      </c>
      <c r="D18" s="1">
        <v>0.22723699999999999</v>
      </c>
      <c r="E18" s="1">
        <v>0.22723699999999999</v>
      </c>
      <c r="F18" s="1">
        <v>0.22723699999999999</v>
      </c>
      <c r="G18" s="1">
        <v>0.22723699999999999</v>
      </c>
      <c r="H18" s="1">
        <v>0.22723699999999999</v>
      </c>
      <c r="I18" s="1">
        <v>0.22723699999999999</v>
      </c>
      <c r="J18" s="1">
        <v>0.22723699999999999</v>
      </c>
      <c r="K18" s="1">
        <v>0.22723699999999999</v>
      </c>
      <c r="L18" s="1">
        <v>0.22723699999999999</v>
      </c>
      <c r="M18" s="1">
        <v>0.22723699999999999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0.22723699999999999</v>
      </c>
      <c r="V18" s="1">
        <v>0.22723699999999999</v>
      </c>
      <c r="W18" s="1">
        <v>0.22723699999999999</v>
      </c>
      <c r="X18" s="1">
        <v>0.22723699999999999</v>
      </c>
    </row>
    <row r="19" spans="1:24" x14ac:dyDescent="0.25">
      <c r="A19" s="1" t="s">
        <v>16</v>
      </c>
      <c r="B19" s="1" t="s">
        <v>92</v>
      </c>
      <c r="C19" s="1" t="s">
        <v>93</v>
      </c>
      <c r="D19" s="1">
        <v>0.504664</v>
      </c>
      <c r="E19" s="1">
        <v>0.504664</v>
      </c>
      <c r="F19" s="1">
        <v>0.504664</v>
      </c>
      <c r="G19" s="1">
        <v>0.504664</v>
      </c>
      <c r="H19" s="1">
        <v>0.504664</v>
      </c>
      <c r="I19" s="1">
        <v>0.504664</v>
      </c>
      <c r="J19" s="1">
        <v>0.504664</v>
      </c>
      <c r="K19" s="1">
        <v>0.504664</v>
      </c>
      <c r="L19" s="1">
        <v>0.504664</v>
      </c>
      <c r="M19" s="1">
        <v>0.504664</v>
      </c>
      <c r="N19" s="1">
        <v>0.504664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0.504664</v>
      </c>
      <c r="V19" s="1">
        <v>0.504664</v>
      </c>
      <c r="W19" s="1">
        <v>0.504664</v>
      </c>
      <c r="X19" s="1">
        <v>0.504664</v>
      </c>
    </row>
    <row r="20" spans="1:24" x14ac:dyDescent="0.25">
      <c r="A20" s="1" t="s">
        <v>36</v>
      </c>
      <c r="B20" s="1" t="s">
        <v>94</v>
      </c>
      <c r="C20" s="1" t="s">
        <v>95</v>
      </c>
      <c r="D20" s="1">
        <v>0.27870499999999998</v>
      </c>
      <c r="E20" s="1">
        <v>0.27870499999999998</v>
      </c>
      <c r="F20" s="1">
        <v>0.27870499999999998</v>
      </c>
      <c r="G20" s="1">
        <v>0.27870499999999998</v>
      </c>
      <c r="H20" s="1">
        <v>0.27870499999999998</v>
      </c>
      <c r="I20" s="1">
        <v>0.27870499999999998</v>
      </c>
      <c r="J20" s="1">
        <v>0.27870499999999998</v>
      </c>
      <c r="K20" s="1">
        <v>0.27870499999999998</v>
      </c>
      <c r="L20" s="1">
        <v>0.27870499999999998</v>
      </c>
      <c r="M20" s="1">
        <v>0.27870499999999998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0.27870499999999998</v>
      </c>
      <c r="V20" s="1">
        <v>0.27870499999999998</v>
      </c>
      <c r="W20" s="1">
        <v>0.27870499999999998</v>
      </c>
      <c r="X20" s="1">
        <v>0.27870499999999998</v>
      </c>
    </row>
    <row r="21" spans="1:24" x14ac:dyDescent="0.25">
      <c r="A21" s="1" t="s">
        <v>41</v>
      </c>
      <c r="B21" s="1" t="s">
        <v>96</v>
      </c>
      <c r="C21" s="1" t="s">
        <v>97</v>
      </c>
      <c r="D21" s="1">
        <v>7.0609999999999996E-3</v>
      </c>
      <c r="E21" s="1">
        <v>7.0609999999999996E-3</v>
      </c>
      <c r="F21" s="1">
        <v>7.0609999999999996E-3</v>
      </c>
      <c r="G21" s="1">
        <v>7.0609999999999996E-3</v>
      </c>
      <c r="H21" s="1">
        <v>7.0609999999999996E-3</v>
      </c>
      <c r="I21" s="1">
        <v>7.0609999999999996E-3</v>
      </c>
      <c r="J21" s="1">
        <v>7.0609999999999996E-3</v>
      </c>
      <c r="K21" s="1">
        <v>7.0609999999999996E-3</v>
      </c>
      <c r="L21" s="1">
        <v>7.0609999999999996E-3</v>
      </c>
      <c r="M21" s="1">
        <v>7.0609999999999996E-3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7.0609999999999996E-3</v>
      </c>
      <c r="V21" s="1">
        <v>7.0609999999999996E-3</v>
      </c>
      <c r="W21" s="1">
        <v>7.0609999999999996E-3</v>
      </c>
      <c r="X21" s="1">
        <v>7.0609999999999996E-3</v>
      </c>
    </row>
    <row r="22" spans="1:24" x14ac:dyDescent="0.25">
      <c r="A22" s="1" t="s">
        <v>29</v>
      </c>
      <c r="B22" s="1" t="s">
        <v>98</v>
      </c>
      <c r="C22" s="1" t="s">
        <v>99</v>
      </c>
      <c r="D22" s="1">
        <v>0.14748900000000001</v>
      </c>
      <c r="E22" s="1">
        <v>0.14748900000000001</v>
      </c>
      <c r="F22" s="1">
        <v>0.14748900000000001</v>
      </c>
      <c r="G22" s="1">
        <v>0.14748900000000001</v>
      </c>
      <c r="H22" s="1">
        <v>0.14748900000000001</v>
      </c>
      <c r="I22" s="1">
        <v>0.14748900000000001</v>
      </c>
      <c r="J22" s="1">
        <v>0.14748900000000001</v>
      </c>
      <c r="K22" s="1">
        <v>0.14748900000000001</v>
      </c>
      <c r="L22" s="1">
        <v>0.14748900000000001</v>
      </c>
      <c r="M22" s="1">
        <v>0.14748900000000001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0.14748900000000001</v>
      </c>
      <c r="V22" s="1">
        <v>0.14748900000000001</v>
      </c>
      <c r="W22" s="1">
        <v>0.14748900000000001</v>
      </c>
      <c r="X22" s="1">
        <v>0.14748900000000001</v>
      </c>
    </row>
    <row r="23" spans="1:24" x14ac:dyDescent="0.25">
      <c r="A23" s="1" t="s">
        <v>40</v>
      </c>
      <c r="B23" s="1" t="s">
        <v>100</v>
      </c>
      <c r="C23" s="1" t="s">
        <v>101</v>
      </c>
      <c r="D23" s="1">
        <v>7.0609999999999996E-3</v>
      </c>
      <c r="E23" s="1">
        <v>7.0609999999999996E-3</v>
      </c>
      <c r="F23" s="1">
        <v>7.0609999999999996E-3</v>
      </c>
      <c r="G23" s="1">
        <v>7.0609999999999996E-3</v>
      </c>
      <c r="H23" s="1">
        <v>7.0609999999999996E-3</v>
      </c>
      <c r="I23" s="1">
        <v>7.0609999999999996E-3</v>
      </c>
      <c r="J23" s="1">
        <v>7.0609999999999996E-3</v>
      </c>
      <c r="K23" s="1">
        <v>7.0609999999999996E-3</v>
      </c>
      <c r="L23" s="1">
        <v>7.0609999999999996E-3</v>
      </c>
      <c r="M23" s="1">
        <v>7.0609999999999996E-3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7.0609999999999996E-3</v>
      </c>
      <c r="V23" s="1">
        <v>7.0609999999999996E-3</v>
      </c>
      <c r="W23" s="1">
        <v>7.0609999999999996E-3</v>
      </c>
      <c r="X23" s="1">
        <v>7.0609999999999996E-3</v>
      </c>
    </row>
    <row r="24" spans="1:24" x14ac:dyDescent="0.25">
      <c r="A24" s="1" t="s">
        <v>45</v>
      </c>
      <c r="B24" s="1" t="s">
        <v>102</v>
      </c>
      <c r="C24" s="1" t="s">
        <v>103</v>
      </c>
      <c r="D24" s="1">
        <v>6.1212999999999997E-2</v>
      </c>
      <c r="E24" s="1">
        <v>6.1212999999999997E-2</v>
      </c>
      <c r="F24" s="1">
        <v>6.1212999999999997E-2</v>
      </c>
      <c r="G24" s="1">
        <v>6.1212999999999997E-2</v>
      </c>
      <c r="H24" s="1">
        <v>6.1212999999999997E-2</v>
      </c>
      <c r="I24" s="1">
        <v>6.1212999999999997E-2</v>
      </c>
      <c r="J24" s="1">
        <v>6.1212999999999997E-2</v>
      </c>
      <c r="K24" s="1">
        <v>6.1212999999999997E-2</v>
      </c>
      <c r="L24" s="1">
        <v>6.1212999999999997E-2</v>
      </c>
      <c r="M24" s="1">
        <v>6.1212999999999997E-2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6.1212999999999997E-2</v>
      </c>
      <c r="V24" s="1">
        <v>6.1212999999999997E-2</v>
      </c>
      <c r="W24" s="1">
        <v>6.1212999999999997E-2</v>
      </c>
      <c r="X24" s="1">
        <v>6.1212999999999997E-2</v>
      </c>
    </row>
    <row r="25" spans="1:24" x14ac:dyDescent="0.25">
      <c r="A25" s="1" t="s">
        <v>35</v>
      </c>
      <c r="B25" s="1" t="s">
        <v>104</v>
      </c>
      <c r="C25" s="1" t="s">
        <v>105</v>
      </c>
      <c r="D25" s="1">
        <v>0.197907</v>
      </c>
      <c r="E25" s="1">
        <v>0.197907</v>
      </c>
      <c r="F25" s="1">
        <v>0.197907</v>
      </c>
      <c r="G25" s="1">
        <v>0.197907</v>
      </c>
      <c r="H25" s="1">
        <v>0.197907</v>
      </c>
      <c r="I25" s="1">
        <v>0.197907</v>
      </c>
      <c r="J25" s="1">
        <v>0.197907</v>
      </c>
      <c r="K25" s="1">
        <v>0.197907</v>
      </c>
      <c r="L25" s="1">
        <v>0.197907</v>
      </c>
      <c r="M25" s="1">
        <v>0.197907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0.197907</v>
      </c>
      <c r="V25" s="1">
        <v>0.197907</v>
      </c>
      <c r="W25" s="1">
        <v>0.197907</v>
      </c>
      <c r="X25" s="1">
        <v>0.197907</v>
      </c>
    </row>
    <row r="26" spans="1:24" x14ac:dyDescent="0.25">
      <c r="A26" s="1" t="s">
        <v>34</v>
      </c>
      <c r="B26" s="1" t="s">
        <v>106</v>
      </c>
      <c r="C26" s="1" t="s">
        <v>107</v>
      </c>
      <c r="D26" s="1">
        <v>0.124727</v>
      </c>
      <c r="E26" s="1">
        <v>0.124727</v>
      </c>
      <c r="F26" s="1">
        <v>0.124727</v>
      </c>
      <c r="G26" s="1">
        <v>0.124727</v>
      </c>
      <c r="H26" s="1">
        <v>0.124727</v>
      </c>
      <c r="I26" s="1">
        <v>0.124727</v>
      </c>
      <c r="J26" s="1">
        <v>0.124727</v>
      </c>
      <c r="K26" s="1">
        <v>0.124727</v>
      </c>
      <c r="L26" s="1">
        <v>0.124727</v>
      </c>
      <c r="M26" s="1">
        <v>0.124727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0.124727</v>
      </c>
      <c r="V26" s="1">
        <v>0.124727</v>
      </c>
      <c r="W26" s="1">
        <v>0.124727</v>
      </c>
      <c r="X26" s="1">
        <v>0.124727</v>
      </c>
    </row>
    <row r="27" spans="1:24" x14ac:dyDescent="0.25">
      <c r="A27" s="1" t="s">
        <v>108</v>
      </c>
      <c r="B27" s="1" t="s">
        <v>109</v>
      </c>
      <c r="C27" s="1" t="s">
        <v>110</v>
      </c>
      <c r="D27" s="1">
        <v>-0.01</v>
      </c>
      <c r="E27" s="1">
        <v>-0.01</v>
      </c>
      <c r="F27" s="1">
        <v>-0.01</v>
      </c>
      <c r="G27" s="1">
        <v>-0.01</v>
      </c>
      <c r="H27" s="1">
        <v>-0.01</v>
      </c>
      <c r="I27" s="1">
        <v>-0.01</v>
      </c>
      <c r="J27" s="1">
        <v>-0.01</v>
      </c>
      <c r="K27" s="1">
        <v>-0.01</v>
      </c>
      <c r="L27" s="1">
        <v>-0.01</v>
      </c>
      <c r="M27" s="1">
        <v>-0.01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-0.01</v>
      </c>
      <c r="V27" s="1">
        <v>-0.01</v>
      </c>
      <c r="W27" s="1">
        <v>-0.01</v>
      </c>
      <c r="X27" s="1">
        <v>-0.01</v>
      </c>
    </row>
    <row r="28" spans="1:24" x14ac:dyDescent="0.25">
      <c r="A28" s="1" t="s">
        <v>31</v>
      </c>
      <c r="B28" s="1" t="s">
        <v>111</v>
      </c>
      <c r="C28" s="1" t="s">
        <v>112</v>
      </c>
      <c r="D28" s="1">
        <v>7.8975000000000004E-2</v>
      </c>
      <c r="E28" s="1">
        <v>7.8975000000000004E-2</v>
      </c>
      <c r="F28" s="1">
        <v>7.8975000000000004E-2</v>
      </c>
      <c r="G28" s="1">
        <v>7.8975000000000004E-2</v>
      </c>
      <c r="H28" s="1">
        <v>7.8975000000000004E-2</v>
      </c>
      <c r="I28" s="1">
        <v>7.8975000000000004E-2</v>
      </c>
      <c r="J28" s="1">
        <v>7.8975000000000004E-2</v>
      </c>
      <c r="K28" s="1">
        <v>7.8975000000000004E-2</v>
      </c>
      <c r="L28" s="1">
        <v>7.8975000000000004E-2</v>
      </c>
      <c r="M28" s="1">
        <v>7.8975000000000004E-2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7.8975000000000004E-2</v>
      </c>
      <c r="V28" s="1">
        <v>7.8975000000000004E-2</v>
      </c>
      <c r="W28" s="1">
        <v>7.8975000000000004E-2</v>
      </c>
      <c r="X28" s="1">
        <v>7.8975000000000004E-2</v>
      </c>
    </row>
    <row r="29" spans="1:24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>
        <v>0.1</v>
      </c>
      <c r="F29" s="1">
        <v>0.1</v>
      </c>
      <c r="G29" s="1">
        <v>0.1</v>
      </c>
      <c r="H29" s="1">
        <v>0.1</v>
      </c>
      <c r="I29" s="1">
        <v>0.1</v>
      </c>
      <c r="J29" s="1">
        <v>0.1</v>
      </c>
      <c r="K29" s="1">
        <v>0.1</v>
      </c>
      <c r="L29" s="1">
        <v>0.1</v>
      </c>
      <c r="M29" s="1">
        <v>0.1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</row>
    <row r="30" spans="1:24" x14ac:dyDescent="0.25">
      <c r="A30" s="1" t="s">
        <v>54</v>
      </c>
      <c r="B30" s="1" t="s">
        <v>115</v>
      </c>
      <c r="C30" s="1" t="s">
        <v>116</v>
      </c>
      <c r="D30" s="1">
        <v>7.0609999999999996E-3</v>
      </c>
      <c r="E30" s="1">
        <v>7.0609999999999996E-3</v>
      </c>
      <c r="F30" s="1">
        <v>7.0609999999999996E-3</v>
      </c>
      <c r="G30" s="1">
        <v>7.0609999999999996E-3</v>
      </c>
      <c r="H30" s="1">
        <v>7.0609999999999996E-3</v>
      </c>
      <c r="I30" s="1">
        <v>7.0609999999999996E-3</v>
      </c>
      <c r="J30" s="1">
        <v>7.0609999999999996E-3</v>
      </c>
      <c r="K30" s="1">
        <v>7.0609999999999996E-3</v>
      </c>
      <c r="L30" s="1">
        <v>7.0609999999999996E-3</v>
      </c>
      <c r="M30" s="1">
        <v>7.0609999999999996E-3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7.0609999999999996E-3</v>
      </c>
      <c r="V30" s="1">
        <v>7.0609999999999996E-3</v>
      </c>
      <c r="W30" s="1">
        <v>7.0609999999999996E-3</v>
      </c>
      <c r="X30" s="1">
        <v>7.0609999999999996E-3</v>
      </c>
    </row>
    <row r="31" spans="1:24" x14ac:dyDescent="0.25">
      <c r="A31" s="1" t="s">
        <v>32</v>
      </c>
      <c r="B31" s="1" t="s">
        <v>117</v>
      </c>
      <c r="C31" s="1" t="s">
        <v>118</v>
      </c>
      <c r="D31" s="1">
        <v>0.47223300000000001</v>
      </c>
      <c r="E31" s="1">
        <v>0.47223300000000001</v>
      </c>
      <c r="F31" s="1">
        <v>0.47223300000000001</v>
      </c>
      <c r="G31" s="1">
        <v>0.47223300000000001</v>
      </c>
      <c r="H31" s="1">
        <v>0.47223300000000001</v>
      </c>
      <c r="I31" s="1">
        <v>0.47223300000000001</v>
      </c>
      <c r="J31" s="1">
        <v>0.47223300000000001</v>
      </c>
      <c r="K31" s="1">
        <v>0.47223300000000001</v>
      </c>
      <c r="L31" s="1">
        <v>0.47223300000000001</v>
      </c>
      <c r="M31" s="1">
        <v>0.47223300000000001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0.47223300000000001</v>
      </c>
      <c r="V31" s="1">
        <v>0.47223300000000001</v>
      </c>
      <c r="W31" s="1">
        <v>0.47223300000000001</v>
      </c>
      <c r="X31" s="1">
        <v>0.47223300000000001</v>
      </c>
    </row>
    <row r="32" spans="1:24" x14ac:dyDescent="0.25">
      <c r="A32" s="1" t="s">
        <v>17</v>
      </c>
      <c r="B32" s="1" t="s">
        <v>119</v>
      </c>
      <c r="C32" s="1" t="s">
        <v>120</v>
      </c>
      <c r="D32" s="1">
        <v>9.2050000000000007E-2</v>
      </c>
      <c r="E32" s="1">
        <v>9.2050000000000007E-2</v>
      </c>
      <c r="F32" s="1">
        <v>9.2050000000000007E-2</v>
      </c>
      <c r="G32" s="1">
        <v>9.2050000000000007E-2</v>
      </c>
      <c r="H32" s="1">
        <v>9.2050000000000007E-2</v>
      </c>
      <c r="I32" s="1">
        <v>9.2050000000000007E-2</v>
      </c>
      <c r="J32" s="1">
        <v>9.2050000000000007E-2</v>
      </c>
      <c r="K32" s="1">
        <v>9.2050000000000007E-2</v>
      </c>
      <c r="L32" s="1">
        <v>9.2050000000000007E-2</v>
      </c>
      <c r="M32" s="1">
        <v>9.2050000000000007E-2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9.2050000000000007E-2</v>
      </c>
      <c r="V32" s="1">
        <v>9.2050000000000007E-2</v>
      </c>
      <c r="W32" s="1">
        <v>9.2050000000000007E-2</v>
      </c>
      <c r="X32" s="1">
        <v>9.2050000000000007E-2</v>
      </c>
    </row>
    <row r="33" spans="1:24" x14ac:dyDescent="0.25">
      <c r="A33" s="1" t="s">
        <v>18</v>
      </c>
      <c r="B33" s="1" t="s">
        <v>121</v>
      </c>
      <c r="C33" s="1" t="s">
        <v>122</v>
      </c>
      <c r="D33" s="1">
        <v>0.18087800000000001</v>
      </c>
      <c r="E33" s="1">
        <v>0.18087800000000001</v>
      </c>
      <c r="F33" s="1">
        <v>0.18087800000000001</v>
      </c>
      <c r="G33" s="1">
        <v>0.18087800000000001</v>
      </c>
      <c r="H33" s="1">
        <v>0.18087800000000001</v>
      </c>
      <c r="I33" s="1">
        <v>0.18087800000000001</v>
      </c>
      <c r="J33" s="1">
        <v>0.18087800000000001</v>
      </c>
      <c r="K33" s="1">
        <v>0.18087800000000001</v>
      </c>
      <c r="L33" s="1">
        <v>0.18087800000000001</v>
      </c>
      <c r="M33" s="1">
        <v>0.18087800000000001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0.18087800000000001</v>
      </c>
      <c r="V33" s="1">
        <v>0.18087800000000001</v>
      </c>
      <c r="W33" s="1">
        <v>0.18087800000000001</v>
      </c>
      <c r="X33" s="1">
        <v>0.18087800000000001</v>
      </c>
    </row>
    <row r="34" spans="1:24" x14ac:dyDescent="0.25">
      <c r="A34" s="1" t="s">
        <v>39</v>
      </c>
      <c r="B34" s="1" t="s">
        <v>123</v>
      </c>
      <c r="C34" s="1" t="s">
        <v>124</v>
      </c>
      <c r="D34" s="1">
        <v>0.16661000000000001</v>
      </c>
      <c r="E34" s="1">
        <v>0.16661000000000001</v>
      </c>
      <c r="F34" s="1">
        <v>0.16661000000000001</v>
      </c>
      <c r="G34" s="1">
        <v>0.16661000000000001</v>
      </c>
      <c r="H34" s="1">
        <v>0.16661000000000001</v>
      </c>
      <c r="I34" s="1">
        <v>0.16661000000000001</v>
      </c>
      <c r="J34" s="1">
        <v>0.16661000000000001</v>
      </c>
      <c r="K34" s="1">
        <v>0.16661000000000001</v>
      </c>
      <c r="L34" s="1">
        <v>0.16661000000000001</v>
      </c>
      <c r="M34" s="1">
        <v>0.16661000000000001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0.16661000000000001</v>
      </c>
      <c r="V34" s="1">
        <v>0.16661000000000001</v>
      </c>
      <c r="W34" s="1">
        <v>0.16661000000000001</v>
      </c>
      <c r="X34" s="1">
        <v>0.16661000000000001</v>
      </c>
    </row>
    <row r="35" spans="1:24" x14ac:dyDescent="0.25">
      <c r="A35" s="1" t="s">
        <v>125</v>
      </c>
      <c r="B35" s="1" t="s">
        <v>126</v>
      </c>
      <c r="C35" s="1" t="s">
        <v>127</v>
      </c>
      <c r="D35" s="1">
        <v>-0.01</v>
      </c>
      <c r="E35" s="1">
        <v>-0.01</v>
      </c>
      <c r="F35" s="1">
        <v>-0.01</v>
      </c>
      <c r="G35" s="1">
        <v>-0.01</v>
      </c>
      <c r="H35" s="1">
        <v>-0.01</v>
      </c>
      <c r="I35" s="1">
        <v>-0.01</v>
      </c>
      <c r="J35" s="1">
        <v>-0.01</v>
      </c>
      <c r="K35" s="1">
        <v>-0.01</v>
      </c>
      <c r="L35" s="1">
        <v>-0.01</v>
      </c>
      <c r="M35" s="1">
        <v>-0.01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-0.01</v>
      </c>
      <c r="V35" s="1">
        <v>-0.01</v>
      </c>
      <c r="W35" s="1">
        <v>-0.01</v>
      </c>
      <c r="X35" s="1">
        <v>-0.01</v>
      </c>
    </row>
    <row r="36" spans="1:24" x14ac:dyDescent="0.25">
      <c r="A36" s="1" t="s">
        <v>19</v>
      </c>
      <c r="B36" s="1" t="s">
        <v>128</v>
      </c>
      <c r="C36" s="1" t="s">
        <v>129</v>
      </c>
      <c r="D36" s="1">
        <v>7.0609999999999996E-3</v>
      </c>
      <c r="E36" s="1">
        <v>7.0609999999999996E-3</v>
      </c>
      <c r="F36" s="1">
        <v>7.0609999999999996E-3</v>
      </c>
      <c r="G36" s="1">
        <v>7.0609999999999996E-3</v>
      </c>
      <c r="H36" s="1">
        <v>7.0609999999999996E-3</v>
      </c>
      <c r="I36" s="1">
        <v>7.0609999999999996E-3</v>
      </c>
      <c r="J36" s="1">
        <v>7.0609999999999996E-3</v>
      </c>
      <c r="K36" s="1">
        <v>7.0609999999999996E-3</v>
      </c>
      <c r="L36" s="1">
        <v>7.0609999999999996E-3</v>
      </c>
      <c r="M36" s="1">
        <v>7.0609999999999996E-3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7.0609999999999996E-3</v>
      </c>
      <c r="V36" s="1">
        <v>7.0609999999999996E-3</v>
      </c>
      <c r="W36" s="1">
        <v>7.0609999999999996E-3</v>
      </c>
      <c r="X36" s="1">
        <v>7.0609999999999996E-3</v>
      </c>
    </row>
    <row r="37" spans="1:24" x14ac:dyDescent="0.25">
      <c r="A37" s="1" t="s">
        <v>20</v>
      </c>
      <c r="B37" s="1" t="s">
        <v>130</v>
      </c>
      <c r="C37" s="1" t="s">
        <v>131</v>
      </c>
      <c r="D37" s="1">
        <v>0.34564699999999998</v>
      </c>
      <c r="E37" s="1">
        <v>0.34564699999999998</v>
      </c>
      <c r="F37" s="1">
        <v>0.34564699999999998</v>
      </c>
      <c r="G37" s="1">
        <v>0.34564699999999998</v>
      </c>
      <c r="H37" s="1">
        <v>0.34564699999999998</v>
      </c>
      <c r="I37" s="1">
        <v>0.34564699999999998</v>
      </c>
      <c r="J37" s="1">
        <v>0.34564699999999998</v>
      </c>
      <c r="K37" s="1">
        <v>0.34564699999999998</v>
      </c>
      <c r="L37" s="1">
        <v>0.34564699999999998</v>
      </c>
      <c r="M37" s="1">
        <v>0.34564699999999998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0.34564699999999998</v>
      </c>
      <c r="V37" s="1">
        <v>0.34564699999999998</v>
      </c>
      <c r="W37" s="1">
        <v>0.34564699999999998</v>
      </c>
      <c r="X37" s="1">
        <v>0.34564699999999998</v>
      </c>
    </row>
    <row r="38" spans="1:24" x14ac:dyDescent="0.25">
      <c r="A38" s="1" t="s">
        <v>21</v>
      </c>
      <c r="B38" s="1" t="s">
        <v>132</v>
      </c>
      <c r="C38" s="1" t="s">
        <v>133</v>
      </c>
      <c r="D38" s="1">
        <v>0.209873</v>
      </c>
      <c r="E38" s="1">
        <v>0.209873</v>
      </c>
      <c r="F38" s="1">
        <v>0.209873</v>
      </c>
      <c r="G38" s="1">
        <v>0.209873</v>
      </c>
      <c r="H38" s="1">
        <v>0.209873</v>
      </c>
      <c r="I38" s="1">
        <v>0.209873</v>
      </c>
      <c r="J38" s="1">
        <v>0.209873</v>
      </c>
      <c r="K38" s="1">
        <v>0.209873</v>
      </c>
      <c r="L38" s="1">
        <v>0.209873</v>
      </c>
      <c r="M38" s="1">
        <v>0.209873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0.209873</v>
      </c>
      <c r="V38" s="1">
        <v>0.209873</v>
      </c>
      <c r="W38" s="1">
        <v>0.209873</v>
      </c>
      <c r="X38" s="1">
        <v>0.209873</v>
      </c>
    </row>
    <row r="39" spans="1:24" x14ac:dyDescent="0.25">
      <c r="A39" s="10" t="s">
        <v>55</v>
      </c>
      <c r="B39" s="1" t="s">
        <v>134</v>
      </c>
      <c r="C39" s="1" t="s">
        <v>135</v>
      </c>
      <c r="D39" s="1">
        <v>9.5038999999999998E-2</v>
      </c>
      <c r="E39" s="1">
        <v>0.01</v>
      </c>
      <c r="F39" s="1">
        <v>0.02</v>
      </c>
      <c r="G39" s="1">
        <v>0.03</v>
      </c>
      <c r="H39" s="1">
        <v>0.04</v>
      </c>
      <c r="I39" s="1">
        <v>0.05</v>
      </c>
      <c r="J39" s="1">
        <v>0.06</v>
      </c>
      <c r="K39" s="1">
        <v>7.0000000000000007E-2</v>
      </c>
      <c r="L39" s="1">
        <v>0.08</v>
      </c>
      <c r="M39" s="1">
        <v>0.09</v>
      </c>
      <c r="N39" s="1">
        <v>9.5038999999999998E-2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9.5038999999999998E-2</v>
      </c>
      <c r="V39" s="1">
        <v>9.5038999999999998E-2</v>
      </c>
      <c r="W39" s="1">
        <v>9.5038999999999998E-2</v>
      </c>
      <c r="X39" s="1">
        <v>9.5038999999999998E-2</v>
      </c>
    </row>
    <row r="40" spans="1:24" x14ac:dyDescent="0.25">
      <c r="A40" s="1" t="s">
        <v>56</v>
      </c>
      <c r="B40" s="1" t="s">
        <v>136</v>
      </c>
      <c r="C40" s="1" t="s">
        <v>137</v>
      </c>
      <c r="D40" s="1">
        <v>1.3820000000000001E-2</v>
      </c>
      <c r="E40" s="1">
        <v>1.3820000000000001E-2</v>
      </c>
      <c r="F40" s="1">
        <v>1.3820000000000001E-2</v>
      </c>
      <c r="G40" s="1">
        <v>1.3820000000000001E-2</v>
      </c>
      <c r="H40" s="1">
        <v>1.3820000000000001E-2</v>
      </c>
      <c r="I40" s="1">
        <v>1.3820000000000001E-2</v>
      </c>
      <c r="J40" s="1">
        <v>1.3820000000000001E-2</v>
      </c>
      <c r="K40" s="1">
        <v>1.3820000000000001E-2</v>
      </c>
      <c r="L40" s="1">
        <v>1.3820000000000001E-2</v>
      </c>
      <c r="M40" s="1">
        <v>1.3820000000000001E-2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1.3820000000000001E-2</v>
      </c>
      <c r="V40" s="1">
        <v>1.3820000000000001E-2</v>
      </c>
      <c r="W40" s="1">
        <v>1.3820000000000001E-2</v>
      </c>
      <c r="X40" s="1">
        <v>1.3820000000000001E-2</v>
      </c>
    </row>
    <row r="41" spans="1:24" x14ac:dyDescent="0.25">
      <c r="A41" s="1" t="s">
        <v>43</v>
      </c>
      <c r="B41" s="1" t="s">
        <v>138</v>
      </c>
      <c r="C41" s="1" t="s">
        <v>139</v>
      </c>
      <c r="D41" s="1">
        <v>7.0609999999999996E-3</v>
      </c>
      <c r="E41" s="1">
        <v>7.0609999999999996E-3</v>
      </c>
      <c r="F41" s="1">
        <v>7.0609999999999996E-3</v>
      </c>
      <c r="G41" s="1">
        <v>7.0609999999999996E-3</v>
      </c>
      <c r="H41" s="1">
        <v>7.0609999999999996E-3</v>
      </c>
      <c r="I41" s="1">
        <v>7.0609999999999996E-3</v>
      </c>
      <c r="J41" s="1">
        <v>7.0609999999999996E-3</v>
      </c>
      <c r="K41" s="1">
        <v>7.0609999999999996E-3</v>
      </c>
      <c r="L41" s="1">
        <v>7.0609999999999996E-3</v>
      </c>
      <c r="M41" s="1">
        <v>7.0609999999999996E-3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7.0609999999999996E-3</v>
      </c>
      <c r="V41" s="1">
        <v>7.0609999999999996E-3</v>
      </c>
      <c r="W41" s="1">
        <v>7.0609999999999996E-3</v>
      </c>
      <c r="X41" s="1">
        <v>7.0609999999999996E-3</v>
      </c>
    </row>
    <row r="42" spans="1:24" x14ac:dyDescent="0.25">
      <c r="A42" s="1" t="s">
        <v>52</v>
      </c>
      <c r="B42" s="1" t="s">
        <v>140</v>
      </c>
      <c r="C42" s="1" t="s">
        <v>141</v>
      </c>
      <c r="D42" s="1">
        <v>0.01</v>
      </c>
      <c r="E42" s="1">
        <v>0.01</v>
      </c>
      <c r="F42" s="1">
        <v>0.01</v>
      </c>
      <c r="G42" s="1">
        <v>0.01</v>
      </c>
      <c r="H42" s="1">
        <v>0.01</v>
      </c>
      <c r="I42" s="1">
        <v>0.01</v>
      </c>
      <c r="J42" s="1">
        <v>0.01</v>
      </c>
      <c r="K42" s="1">
        <v>0.01</v>
      </c>
      <c r="L42" s="1">
        <v>0.01</v>
      </c>
      <c r="M42" s="1">
        <v>0.01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</row>
    <row r="43" spans="1:24" x14ac:dyDescent="0.25">
      <c r="A43" s="1" t="s">
        <v>51</v>
      </c>
      <c r="B43" s="1" t="s">
        <v>142</v>
      </c>
      <c r="C43" s="1" t="s">
        <v>143</v>
      </c>
      <c r="D43" s="1">
        <v>0.01</v>
      </c>
      <c r="E43" s="1">
        <v>0.01</v>
      </c>
      <c r="F43" s="1">
        <v>0.01</v>
      </c>
      <c r="G43" s="1">
        <v>0.01</v>
      </c>
      <c r="H43" s="1">
        <v>0.01</v>
      </c>
      <c r="I43" s="1">
        <v>0.01</v>
      </c>
      <c r="J43" s="1">
        <v>0.01</v>
      </c>
      <c r="K43" s="1">
        <v>0.01</v>
      </c>
      <c r="L43" s="1">
        <v>0.01</v>
      </c>
      <c r="M43" s="1">
        <v>0.01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0.01</v>
      </c>
      <c r="V43" s="1">
        <v>0.01</v>
      </c>
      <c r="W43" s="1">
        <v>0.01</v>
      </c>
      <c r="X43" s="1">
        <v>0.01</v>
      </c>
    </row>
    <row r="44" spans="1:24" x14ac:dyDescent="0.25">
      <c r="A44" s="1" t="s">
        <v>144</v>
      </c>
      <c r="B44" s="1" t="s">
        <v>145</v>
      </c>
      <c r="C44" s="1" t="s">
        <v>146</v>
      </c>
      <c r="D44" s="1">
        <v>-5.0000000000000001E-3</v>
      </c>
      <c r="E44" s="1">
        <v>-5.0000000000000001E-3</v>
      </c>
      <c r="F44" s="1">
        <v>-5.0000000000000001E-3</v>
      </c>
      <c r="G44" s="1">
        <v>-5.0000000000000001E-3</v>
      </c>
      <c r="H44" s="1">
        <v>-5.0000000000000001E-3</v>
      </c>
      <c r="I44" s="1">
        <v>-5.0000000000000001E-3</v>
      </c>
      <c r="J44" s="1">
        <v>-5.0000000000000001E-3</v>
      </c>
      <c r="K44" s="1">
        <v>-5.0000000000000001E-3</v>
      </c>
      <c r="L44" s="1">
        <v>-5.0000000000000001E-3</v>
      </c>
      <c r="M44" s="1">
        <v>-5.0000000000000001E-3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-5.0000000000000001E-3</v>
      </c>
      <c r="V44" s="1">
        <v>-5.0000000000000001E-3</v>
      </c>
      <c r="W44" s="1">
        <v>-5.0000000000000001E-3</v>
      </c>
      <c r="X44" s="1">
        <v>-5.0000000000000001E-3</v>
      </c>
    </row>
    <row r="45" spans="1:24" x14ac:dyDescent="0.25">
      <c r="A45" s="1" t="s">
        <v>147</v>
      </c>
      <c r="B45" s="1" t="s">
        <v>148</v>
      </c>
      <c r="C45" s="1" t="s">
        <v>149</v>
      </c>
      <c r="D45" s="1">
        <v>-0.01</v>
      </c>
      <c r="E45" s="1">
        <v>-0.01</v>
      </c>
      <c r="F45" s="1">
        <v>-0.01</v>
      </c>
      <c r="G45" s="1">
        <v>-0.01</v>
      </c>
      <c r="H45" s="1">
        <v>-0.01</v>
      </c>
      <c r="I45" s="1">
        <v>-0.01</v>
      </c>
      <c r="J45" s="1">
        <v>-0.01</v>
      </c>
      <c r="K45" s="1">
        <v>-0.01</v>
      </c>
      <c r="L45" s="1">
        <v>-0.01</v>
      </c>
      <c r="M45" s="1">
        <v>-0.01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-0.01</v>
      </c>
      <c r="V45" s="1">
        <v>-0.01</v>
      </c>
      <c r="W45" s="1">
        <v>-0.01</v>
      </c>
      <c r="X45" s="1">
        <v>-0.01</v>
      </c>
    </row>
    <row r="46" spans="1:24" x14ac:dyDescent="0.25">
      <c r="A46" s="1" t="s">
        <v>47</v>
      </c>
      <c r="B46" s="1" t="s">
        <v>150</v>
      </c>
      <c r="C46" s="1" t="s">
        <v>151</v>
      </c>
      <c r="D46" s="1">
        <v>7.0609999999999996E-3</v>
      </c>
      <c r="E46" s="1">
        <v>7.0609999999999996E-3</v>
      </c>
      <c r="F46" s="1">
        <v>7.0609999999999996E-3</v>
      </c>
      <c r="G46" s="1">
        <v>7.0609999999999996E-3</v>
      </c>
      <c r="H46" s="1">
        <v>7.0609999999999996E-3</v>
      </c>
      <c r="I46" s="1">
        <v>7.0609999999999996E-3</v>
      </c>
      <c r="J46" s="1">
        <v>7.0609999999999996E-3</v>
      </c>
      <c r="K46" s="1">
        <v>7.0609999999999996E-3</v>
      </c>
      <c r="L46" s="1">
        <v>7.0609999999999996E-3</v>
      </c>
      <c r="M46" s="1">
        <v>7.0609999999999996E-3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7.0609999999999996E-3</v>
      </c>
      <c r="V46" s="1">
        <v>7.0609999999999996E-3</v>
      </c>
      <c r="W46" s="1">
        <v>7.0609999999999996E-3</v>
      </c>
      <c r="X46" s="1">
        <v>7.0609999999999996E-3</v>
      </c>
    </row>
    <row r="47" spans="1:24" x14ac:dyDescent="0.25">
      <c r="A47" s="1" t="s">
        <v>22</v>
      </c>
      <c r="B47" s="1" t="s">
        <v>152</v>
      </c>
      <c r="C47" s="1" t="s">
        <v>153</v>
      </c>
      <c r="D47" s="1">
        <v>5.0000000000000001E-3</v>
      </c>
      <c r="E47" s="1">
        <v>5.0000000000000001E-3</v>
      </c>
      <c r="F47" s="1">
        <v>5.0000000000000001E-3</v>
      </c>
      <c r="G47" s="1">
        <v>5.0000000000000001E-3</v>
      </c>
      <c r="H47" s="1">
        <v>5.0000000000000001E-3</v>
      </c>
      <c r="I47" s="1">
        <v>5.0000000000000001E-3</v>
      </c>
      <c r="J47" s="1">
        <v>5.0000000000000001E-3</v>
      </c>
      <c r="K47" s="1">
        <v>5.0000000000000001E-3</v>
      </c>
      <c r="L47" s="1">
        <v>5.0000000000000001E-3</v>
      </c>
      <c r="M47" s="1">
        <v>5.0000000000000001E-3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5.0000000000000001E-3</v>
      </c>
      <c r="V47" s="1">
        <v>5.0000000000000001E-3</v>
      </c>
      <c r="W47" s="1">
        <v>5.0000000000000001E-3</v>
      </c>
      <c r="X47" s="1">
        <v>5.0000000000000001E-3</v>
      </c>
    </row>
    <row r="48" spans="1:24" x14ac:dyDescent="0.25">
      <c r="A48" s="1" t="s">
        <v>154</v>
      </c>
      <c r="B48" s="1" t="s">
        <v>155</v>
      </c>
      <c r="C48" s="1" t="s">
        <v>156</v>
      </c>
      <c r="D48" s="1">
        <v>-0.1</v>
      </c>
      <c r="E48" s="1">
        <v>-1.4961E-2</v>
      </c>
      <c r="F48" s="1">
        <v>-2.4961000000000001E-2</v>
      </c>
      <c r="G48" s="1">
        <v>-3.4960999999999999E-2</v>
      </c>
      <c r="H48" s="1">
        <v>-4.4961000000000001E-2</v>
      </c>
      <c r="I48" s="1">
        <v>-5.4961000000000003E-2</v>
      </c>
      <c r="J48" s="1">
        <v>-6.4961000000000005E-2</v>
      </c>
      <c r="K48" s="1">
        <v>-7.4961E-2</v>
      </c>
      <c r="L48" s="1">
        <v>-8.4960999999999995E-2</v>
      </c>
      <c r="M48" s="1">
        <v>-9.4961000000000004E-2</v>
      </c>
      <c r="N48" s="1">
        <v>-0.1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-0.1</v>
      </c>
      <c r="V48" s="1">
        <v>-0.1</v>
      </c>
      <c r="W48" s="1">
        <v>-0.1</v>
      </c>
      <c r="X48" s="1">
        <v>-0.1</v>
      </c>
    </row>
    <row r="49" spans="1:24" x14ac:dyDescent="0.25">
      <c r="A49" s="1" t="s">
        <v>26</v>
      </c>
      <c r="B49" s="1" t="s">
        <v>157</v>
      </c>
      <c r="C49" s="1" t="s">
        <v>158</v>
      </c>
      <c r="D49" s="1">
        <v>9.5044000000000003E-2</v>
      </c>
      <c r="E49" s="1">
        <v>9.5044000000000003E-2</v>
      </c>
      <c r="F49" s="1">
        <v>9.5044000000000003E-2</v>
      </c>
      <c r="G49" s="1">
        <v>9.5044000000000003E-2</v>
      </c>
      <c r="H49" s="1">
        <v>9.5044000000000003E-2</v>
      </c>
      <c r="I49" s="1">
        <v>9.5044000000000003E-2</v>
      </c>
      <c r="J49" s="1">
        <v>9.5044000000000003E-2</v>
      </c>
      <c r="K49" s="1">
        <v>9.5044000000000003E-2</v>
      </c>
      <c r="L49" s="1">
        <v>9.5044000000000003E-2</v>
      </c>
      <c r="M49" s="1">
        <v>9.5044000000000003E-2</v>
      </c>
      <c r="N49" s="1">
        <v>9.5044000000000003E-2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9.5044000000000003E-2</v>
      </c>
      <c r="V49" s="1">
        <v>9.5044000000000003E-2</v>
      </c>
      <c r="W49" s="1">
        <v>9.5044000000000003E-2</v>
      </c>
      <c r="X49" s="1">
        <v>9.5044000000000003E-2</v>
      </c>
    </row>
    <row r="50" spans="1:24" x14ac:dyDescent="0.25">
      <c r="A50" s="1" t="s">
        <v>33</v>
      </c>
      <c r="B50" s="1" t="s">
        <v>159</v>
      </c>
      <c r="C50" s="1" t="s">
        <v>160</v>
      </c>
      <c r="D50" s="1">
        <v>0.38570599999999999</v>
      </c>
      <c r="E50" s="1">
        <v>0.38570599999999999</v>
      </c>
      <c r="F50" s="1">
        <v>0.38570599999999999</v>
      </c>
      <c r="G50" s="1">
        <v>0.38570599999999999</v>
      </c>
      <c r="H50" s="1">
        <v>0.38570599999999999</v>
      </c>
      <c r="I50" s="1">
        <v>0.38570599999999999</v>
      </c>
      <c r="J50" s="1">
        <v>0.38570599999999999</v>
      </c>
      <c r="K50" s="1">
        <v>0.38570599999999999</v>
      </c>
      <c r="L50" s="1">
        <v>0.38570599999999999</v>
      </c>
      <c r="M50" s="1">
        <v>0.38570599999999999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0.38570599999999999</v>
      </c>
      <c r="V50" s="1">
        <v>0.38570599999999999</v>
      </c>
      <c r="W50" s="1">
        <v>0.38570599999999999</v>
      </c>
      <c r="X50" s="1">
        <v>0.38570599999999999</v>
      </c>
    </row>
    <row r="51" spans="1:24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>
        <v>0.01</v>
      </c>
      <c r="F51" s="1">
        <v>0.01</v>
      </c>
      <c r="G51" s="1">
        <v>0.01</v>
      </c>
      <c r="H51" s="1">
        <v>0.01</v>
      </c>
      <c r="I51" s="1">
        <v>0.01</v>
      </c>
      <c r="J51" s="1">
        <v>0.01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</row>
    <row r="52" spans="1:24" x14ac:dyDescent="0.25">
      <c r="A52" s="1" t="s">
        <v>53</v>
      </c>
      <c r="B52" s="1" t="s">
        <v>163</v>
      </c>
      <c r="C52" s="1" t="s">
        <v>164</v>
      </c>
      <c r="D52" s="1">
        <v>0.01</v>
      </c>
      <c r="E52" s="1">
        <v>0.01</v>
      </c>
      <c r="F52" s="1">
        <v>0.01</v>
      </c>
      <c r="G52" s="1">
        <v>0.01</v>
      </c>
      <c r="H52" s="1">
        <v>0.01</v>
      </c>
      <c r="I52" s="1">
        <v>0.01</v>
      </c>
      <c r="J52" s="1">
        <v>0.01</v>
      </c>
      <c r="K52" s="1">
        <v>0.01</v>
      </c>
      <c r="L52" s="1">
        <v>0.01</v>
      </c>
      <c r="M52" s="1">
        <v>0.01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0.01</v>
      </c>
      <c r="V52" s="1">
        <v>0.01</v>
      </c>
      <c r="W52" s="1">
        <v>0.01</v>
      </c>
      <c r="X52" s="1">
        <v>0.01</v>
      </c>
    </row>
    <row r="53" spans="1:24" x14ac:dyDescent="0.25">
      <c r="A53" s="1" t="s">
        <v>46</v>
      </c>
      <c r="B53" s="1" t="s">
        <v>165</v>
      </c>
      <c r="C53" s="1" t="s">
        <v>166</v>
      </c>
      <c r="D53" s="1">
        <v>0.1</v>
      </c>
      <c r="E53" s="1">
        <v>0.1</v>
      </c>
      <c r="F53" s="1">
        <v>0.1</v>
      </c>
      <c r="G53" s="1">
        <v>0.1</v>
      </c>
      <c r="H53" s="1">
        <v>0.1</v>
      </c>
      <c r="I53" s="1">
        <v>0.1</v>
      </c>
      <c r="J53" s="1">
        <v>0.1</v>
      </c>
      <c r="K53" s="1">
        <v>0.1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</row>
    <row r="54" spans="1:24" x14ac:dyDescent="0.25">
      <c r="A54" s="1" t="s">
        <v>167</v>
      </c>
      <c r="B54" s="1" t="s">
        <v>168</v>
      </c>
      <c r="C54" s="1" t="s">
        <v>169</v>
      </c>
      <c r="D54" s="1">
        <v>-5.0000000000000001E-3</v>
      </c>
      <c r="E54" s="1">
        <v>-5.0000000000000001E-3</v>
      </c>
      <c r="F54" s="1">
        <v>-5.0000000000000001E-3</v>
      </c>
      <c r="G54" s="1">
        <v>-5.0000000000000001E-3</v>
      </c>
      <c r="H54" s="1">
        <v>-5.0000000000000001E-3</v>
      </c>
      <c r="I54" s="1">
        <v>-5.0000000000000001E-3</v>
      </c>
      <c r="J54" s="1">
        <v>-5.0000000000000001E-3</v>
      </c>
      <c r="K54" s="1">
        <v>-5.0000000000000001E-3</v>
      </c>
      <c r="L54" s="1">
        <v>-5.0000000000000001E-3</v>
      </c>
      <c r="M54" s="1">
        <v>-5.0000000000000001E-3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-5.0000000000000001E-3</v>
      </c>
      <c r="V54" s="1">
        <v>-5.0000000000000001E-3</v>
      </c>
      <c r="W54" s="1">
        <v>-5.0000000000000001E-3</v>
      </c>
      <c r="X54" s="1">
        <v>-5.0000000000000001E-3</v>
      </c>
    </row>
    <row r="55" spans="1:24" x14ac:dyDescent="0.25">
      <c r="A55" s="1" t="s">
        <v>42</v>
      </c>
      <c r="B55" s="1" t="s">
        <v>170</v>
      </c>
      <c r="C55" s="1" t="s">
        <v>171</v>
      </c>
      <c r="D55" s="1">
        <v>1.2061000000000001E-2</v>
      </c>
      <c r="E55" s="1">
        <v>1.2061000000000001E-2</v>
      </c>
      <c r="F55" s="1">
        <v>1.2061000000000001E-2</v>
      </c>
      <c r="G55" s="1">
        <v>1.2061000000000001E-2</v>
      </c>
      <c r="H55" s="1">
        <v>1.2061000000000001E-2</v>
      </c>
      <c r="I55" s="1">
        <v>1.2061000000000001E-2</v>
      </c>
      <c r="J55" s="1">
        <v>1.2061000000000001E-2</v>
      </c>
      <c r="K55" s="1">
        <v>1.2061000000000001E-2</v>
      </c>
      <c r="L55" s="1">
        <v>1.2061000000000001E-2</v>
      </c>
      <c r="M55" s="1">
        <v>1.2061000000000001E-2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1.2061000000000001E-2</v>
      </c>
      <c r="V55" s="1">
        <v>1.2061000000000001E-2</v>
      </c>
      <c r="W55" s="1">
        <v>1.2061000000000001E-2</v>
      </c>
      <c r="X55" s="1">
        <v>1.2061000000000001E-2</v>
      </c>
    </row>
    <row r="56" spans="1:24" x14ac:dyDescent="0.25">
      <c r="A56" s="1" t="s">
        <v>23</v>
      </c>
      <c r="B56" s="1" t="s">
        <v>172</v>
      </c>
      <c r="C56" s="1" t="s">
        <v>173</v>
      </c>
      <c r="D56" s="1">
        <v>7.0609999999999996E-3</v>
      </c>
      <c r="E56" s="1">
        <v>7.0609999999999996E-3</v>
      </c>
      <c r="F56" s="1">
        <v>7.0609999999999996E-3</v>
      </c>
      <c r="G56" s="1">
        <v>7.0609999999999996E-3</v>
      </c>
      <c r="H56" s="1">
        <v>7.0609999999999996E-3</v>
      </c>
      <c r="I56" s="1">
        <v>7.0609999999999996E-3</v>
      </c>
      <c r="J56" s="1">
        <v>7.0609999999999996E-3</v>
      </c>
      <c r="K56" s="1">
        <v>7.0609999999999996E-3</v>
      </c>
      <c r="L56" s="1">
        <v>7.0609999999999996E-3</v>
      </c>
      <c r="M56" s="1">
        <v>7.0609999999999996E-3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7.0609999999999996E-3</v>
      </c>
      <c r="V56" s="1">
        <v>7.0609999999999996E-3</v>
      </c>
      <c r="W56" s="1">
        <v>7.0609999999999996E-3</v>
      </c>
      <c r="X56" s="1">
        <v>7.0609999999999996E-3</v>
      </c>
    </row>
    <row r="57" spans="1:24" x14ac:dyDescent="0.25">
      <c r="A57" s="1" t="s">
        <v>174</v>
      </c>
      <c r="B57" s="1" t="s">
        <v>175</v>
      </c>
      <c r="C57" s="1" t="s">
        <v>176</v>
      </c>
      <c r="D57" s="1">
        <v>-0.96796099999999996</v>
      </c>
      <c r="E57" s="1">
        <v>-0.96796099999999996</v>
      </c>
      <c r="F57" s="1">
        <v>-0.96796099999999996</v>
      </c>
      <c r="G57" s="1">
        <v>-0.96796099999999996</v>
      </c>
      <c r="H57" s="1">
        <v>-0.96796099999999996</v>
      </c>
      <c r="I57" s="1">
        <v>-0.96796099999999996</v>
      </c>
      <c r="J57" s="1">
        <v>-0.96796099999999996</v>
      </c>
      <c r="K57" s="1">
        <v>-0.96796099999999996</v>
      </c>
      <c r="L57" s="1">
        <v>-0.96796099999999996</v>
      </c>
      <c r="M57" s="1">
        <v>-0.96796099999999996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-0.96796099999999996</v>
      </c>
      <c r="V57" s="1">
        <v>-0.96796099999999996</v>
      </c>
      <c r="W57" s="1">
        <v>-0.96796099999999996</v>
      </c>
      <c r="X57" s="1">
        <v>-0.96796099999999996</v>
      </c>
    </row>
    <row r="58" spans="1:24" x14ac:dyDescent="0.25">
      <c r="A58" s="1" t="s">
        <v>177</v>
      </c>
      <c r="B58" s="1" t="s">
        <v>178</v>
      </c>
      <c r="C58" s="1" t="s">
        <v>179</v>
      </c>
      <c r="D58" s="1">
        <v>0</v>
      </c>
      <c r="E58" s="1">
        <v>-8.5039000000000003E-2</v>
      </c>
      <c r="F58" s="1">
        <v>-7.5038999999999995E-2</v>
      </c>
      <c r="G58" s="1">
        <v>-6.5039E-2</v>
      </c>
      <c r="H58" s="1">
        <v>-5.5038999999999998E-2</v>
      </c>
      <c r="I58" s="1">
        <v>-4.5039000000000003E-2</v>
      </c>
      <c r="J58" s="1">
        <v>-3.5039000000000001E-2</v>
      </c>
      <c r="K58" s="1">
        <v>-2.5038999999999999E-2</v>
      </c>
      <c r="L58" s="1">
        <v>-1.5039E-2</v>
      </c>
      <c r="M58" s="1">
        <v>-5.0390000000000001E-3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</row>
  </sheetData>
  <conditionalFormatting sqref="D2:X58">
    <cfRule type="expression" dxfId="16" priority="1">
      <formula>$D2=D2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7D6E-A31A-45B7-8017-5C4043D7F630}">
  <dimension ref="A1:X57"/>
  <sheetViews>
    <sheetView zoomScale="85" zoomScaleNormal="85" workbookViewId="0">
      <selection activeCell="A42" sqref="A42"/>
    </sheetView>
  </sheetViews>
  <sheetFormatPr defaultRowHeight="15" x14ac:dyDescent="0.25"/>
  <cols>
    <col min="1" max="1" width="15.5703125" style="1" bestFit="1" customWidth="1"/>
    <col min="2" max="2" width="15.42578125" style="1" bestFit="1" customWidth="1"/>
    <col min="3" max="3" width="24.140625" style="1" bestFit="1" customWidth="1"/>
    <col min="4" max="4" width="12.28515625" style="1" bestFit="1" customWidth="1"/>
    <col min="5" max="13" width="13" style="1" bestFit="1" customWidth="1"/>
    <col min="14" max="24" width="14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</row>
    <row r="2" spans="1:24" x14ac:dyDescent="0.25">
      <c r="A2" s="1" t="s">
        <v>4</v>
      </c>
      <c r="B2" s="1" t="s">
        <v>57</v>
      </c>
      <c r="C2" s="1" t="s">
        <v>58</v>
      </c>
      <c r="D2" s="1">
        <v>-9.0390859999999993</v>
      </c>
      <c r="E2" s="1">
        <v>-0.89689200000000002</v>
      </c>
      <c r="F2" s="1">
        <v>-1.7937829999999999</v>
      </c>
      <c r="G2" s="1">
        <v>-2.6906750000000001</v>
      </c>
      <c r="H2" s="1">
        <v>-3.5875659999999998</v>
      </c>
      <c r="I2" s="1">
        <v>-4.4844580000000001</v>
      </c>
      <c r="J2" s="1">
        <v>-5.3813490000000002</v>
      </c>
      <c r="K2" s="1">
        <v>-6.281574</v>
      </c>
      <c r="L2" s="1">
        <v>-7.189978</v>
      </c>
      <c r="M2" s="1">
        <v>-8.1053909999999991</v>
      </c>
      <c r="N2" s="1">
        <v>-9.0390859999999993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-9.0390859999999993</v>
      </c>
      <c r="V2" s="1">
        <v>-9.0390859999999993</v>
      </c>
      <c r="W2" s="1">
        <v>-9.0390859999999993</v>
      </c>
      <c r="X2" s="1">
        <v>-9.0390859999999993</v>
      </c>
    </row>
    <row r="3" spans="1:24" x14ac:dyDescent="0.25">
      <c r="A3" s="1" t="s">
        <v>6</v>
      </c>
      <c r="B3" s="1" t="s">
        <v>59</v>
      </c>
      <c r="C3" s="1" t="s">
        <v>60</v>
      </c>
      <c r="D3" s="1">
        <v>1.2986420000000001</v>
      </c>
      <c r="E3" s="1">
        <v>0.12986400000000001</v>
      </c>
      <c r="F3" s="1">
        <v>0.25972800000000001</v>
      </c>
      <c r="G3" s="1">
        <v>0.38959300000000002</v>
      </c>
      <c r="H3" s="1">
        <v>0.51945699999999995</v>
      </c>
      <c r="I3" s="1">
        <v>0.64932100000000004</v>
      </c>
      <c r="J3" s="1">
        <v>0.77918500000000002</v>
      </c>
      <c r="K3" s="1">
        <v>0.909049</v>
      </c>
      <c r="L3" s="1">
        <v>1.038913</v>
      </c>
      <c r="M3" s="1">
        <v>1.1687780000000001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1.2986420000000001</v>
      </c>
      <c r="V3" s="1">
        <v>1.2986420000000001</v>
      </c>
      <c r="W3" s="1">
        <v>1.2986420000000001</v>
      </c>
      <c r="X3" s="1">
        <v>1.2986420000000001</v>
      </c>
    </row>
    <row r="4" spans="1:24" x14ac:dyDescent="0.25">
      <c r="A4" s="1" t="s">
        <v>50</v>
      </c>
      <c r="B4" s="1" t="s">
        <v>61</v>
      </c>
      <c r="C4" s="1" t="s">
        <v>62</v>
      </c>
      <c r="D4" s="1">
        <v>-1.7625329999999999</v>
      </c>
      <c r="E4" s="1">
        <v>-0.17737</v>
      </c>
      <c r="F4" s="1">
        <v>-0.35474</v>
      </c>
      <c r="G4" s="1">
        <v>-0.53210999999999997</v>
      </c>
      <c r="H4" s="1">
        <v>-0.70948</v>
      </c>
      <c r="I4" s="1">
        <v>-0.88685000000000003</v>
      </c>
      <c r="J4" s="1">
        <v>-1.0642199999999999</v>
      </c>
      <c r="K4" s="1">
        <v>-1.241924</v>
      </c>
      <c r="L4" s="1">
        <v>-1.419538</v>
      </c>
      <c r="M4" s="1">
        <v>-1.593647</v>
      </c>
      <c r="N4" s="1">
        <v>-1.7625329999999999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-1.7625329999999999</v>
      </c>
      <c r="V4" s="1">
        <v>-1.7625329999999999</v>
      </c>
      <c r="W4" s="1">
        <v>-1.7625329999999999</v>
      </c>
      <c r="X4" s="1">
        <v>-1.7625329999999999</v>
      </c>
    </row>
    <row r="5" spans="1:24" x14ac:dyDescent="0.25">
      <c r="A5" s="1" t="s">
        <v>37</v>
      </c>
      <c r="B5" s="1" t="s">
        <v>63</v>
      </c>
      <c r="C5" s="1" t="s">
        <v>64</v>
      </c>
      <c r="D5" s="1">
        <v>-0.14841399999999999</v>
      </c>
      <c r="E5" s="1">
        <v>-1.5625E-2</v>
      </c>
      <c r="F5" s="1">
        <v>-3.125E-2</v>
      </c>
      <c r="G5" s="1">
        <v>-4.6875E-2</v>
      </c>
      <c r="H5" s="1">
        <v>-6.25E-2</v>
      </c>
      <c r="I5" s="1">
        <v>-7.8123999999999999E-2</v>
      </c>
      <c r="J5" s="1">
        <v>-9.3748999999999999E-2</v>
      </c>
      <c r="K5" s="1">
        <v>-0.109374</v>
      </c>
      <c r="L5" s="1">
        <v>-0.124999</v>
      </c>
      <c r="M5" s="1">
        <v>-0.140624</v>
      </c>
      <c r="N5" s="1">
        <v>-0.14841399999999999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-0.14841399999999999</v>
      </c>
      <c r="V5" s="1">
        <v>-0.14841399999999999</v>
      </c>
      <c r="W5" s="1">
        <v>-0.14841399999999999</v>
      </c>
      <c r="X5" s="1">
        <v>-0.14841399999999999</v>
      </c>
    </row>
    <row r="6" spans="1:24" x14ac:dyDescent="0.25">
      <c r="A6" s="1" t="s">
        <v>7</v>
      </c>
      <c r="B6" s="1" t="s">
        <v>65</v>
      </c>
      <c r="C6" s="1" t="s">
        <v>66</v>
      </c>
      <c r="D6" s="1">
        <v>0.133525</v>
      </c>
      <c r="E6" s="1">
        <v>1.3353E-2</v>
      </c>
      <c r="F6" s="1">
        <v>2.6705E-2</v>
      </c>
      <c r="G6" s="1">
        <v>4.0058000000000003E-2</v>
      </c>
      <c r="H6" s="1">
        <v>5.3409999999999999E-2</v>
      </c>
      <c r="I6" s="1">
        <v>6.6763000000000003E-2</v>
      </c>
      <c r="J6" s="1">
        <v>8.0115000000000006E-2</v>
      </c>
      <c r="K6" s="1">
        <v>9.3467999999999996E-2</v>
      </c>
      <c r="L6" s="1">
        <v>0.10682</v>
      </c>
      <c r="M6" s="1">
        <v>0.120173</v>
      </c>
      <c r="N6" s="1">
        <v>0.133525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0.133525</v>
      </c>
      <c r="V6" s="1">
        <v>0.133525</v>
      </c>
      <c r="W6" s="1">
        <v>0.133525</v>
      </c>
      <c r="X6" s="1">
        <v>0.133525</v>
      </c>
    </row>
    <row r="7" spans="1:24" x14ac:dyDescent="0.25">
      <c r="A7" s="1" t="s">
        <v>8</v>
      </c>
      <c r="B7" s="1" t="s">
        <v>67</v>
      </c>
      <c r="C7" s="1" t="s">
        <v>68</v>
      </c>
      <c r="D7" s="1">
        <v>2.2638240000000001</v>
      </c>
      <c r="E7" s="1">
        <v>0.224324</v>
      </c>
      <c r="F7" s="1">
        <v>0.44864799999999999</v>
      </c>
      <c r="G7" s="1">
        <v>0.67297200000000001</v>
      </c>
      <c r="H7" s="1">
        <v>0.89729599999999998</v>
      </c>
      <c r="I7" s="1">
        <v>1.1216200000000001</v>
      </c>
      <c r="J7" s="1">
        <v>1.345944</v>
      </c>
      <c r="K7" s="1">
        <v>1.5706009999999999</v>
      </c>
      <c r="L7" s="1">
        <v>1.797437</v>
      </c>
      <c r="M7" s="1">
        <v>2.0312830000000002</v>
      </c>
      <c r="N7" s="1">
        <v>2.2638240000000001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2.2638240000000001</v>
      </c>
      <c r="V7" s="1">
        <v>2.2638240000000001</v>
      </c>
      <c r="W7" s="1">
        <v>2.2638240000000001</v>
      </c>
      <c r="X7" s="1">
        <v>2.2638240000000001</v>
      </c>
    </row>
    <row r="8" spans="1:24" x14ac:dyDescent="0.25">
      <c r="A8" s="1" t="s">
        <v>9</v>
      </c>
      <c r="B8" s="1" t="s">
        <v>69</v>
      </c>
      <c r="C8" s="1" t="s">
        <v>70</v>
      </c>
      <c r="D8" s="1">
        <v>5.0000000000000001E-3</v>
      </c>
      <c r="E8" s="1">
        <v>5.0000000000000001E-4</v>
      </c>
      <c r="F8" s="1">
        <v>1E-3</v>
      </c>
      <c r="G8" s="1">
        <v>1.5E-3</v>
      </c>
      <c r="H8" s="1">
        <v>2E-3</v>
      </c>
      <c r="I8" s="1">
        <v>2.5000000000000001E-3</v>
      </c>
      <c r="J8" s="1">
        <v>3.0000000000000001E-3</v>
      </c>
      <c r="K8" s="1">
        <v>3.5000000000000001E-3</v>
      </c>
      <c r="L8" s="1">
        <v>4.0000000000000001E-3</v>
      </c>
      <c r="M8" s="1">
        <v>4.4999999999999997E-3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5.0000000000000001E-3</v>
      </c>
      <c r="V8" s="1">
        <v>5.0000000000000001E-3</v>
      </c>
      <c r="W8" s="1">
        <v>5.0000000000000001E-3</v>
      </c>
      <c r="X8" s="1">
        <v>5.0000000000000001E-3</v>
      </c>
    </row>
    <row r="9" spans="1:24" x14ac:dyDescent="0.25">
      <c r="A9" s="1" t="s">
        <v>38</v>
      </c>
      <c r="B9" s="1" t="s">
        <v>71</v>
      </c>
      <c r="C9" s="1" t="s">
        <v>72</v>
      </c>
      <c r="D9" s="1">
        <v>-0.48302</v>
      </c>
      <c r="E9" s="1">
        <v>-5.0751999999999999E-2</v>
      </c>
      <c r="F9" s="1">
        <v>-0.101504</v>
      </c>
      <c r="G9" s="1">
        <v>-0.152256</v>
      </c>
      <c r="H9" s="1">
        <v>-0.203009</v>
      </c>
      <c r="I9" s="1">
        <v>-0.25376100000000001</v>
      </c>
      <c r="J9" s="1">
        <v>-0.30451299999999998</v>
      </c>
      <c r="K9" s="1">
        <v>-0.35493200000000003</v>
      </c>
      <c r="L9" s="1">
        <v>-0.40317199999999997</v>
      </c>
      <c r="M9" s="1">
        <v>-0.44440200000000002</v>
      </c>
      <c r="N9" s="1">
        <v>-0.48302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-0.48302</v>
      </c>
      <c r="V9" s="1">
        <v>-0.48302</v>
      </c>
      <c r="W9" s="1">
        <v>-0.48302</v>
      </c>
      <c r="X9" s="1">
        <v>-0.48302</v>
      </c>
    </row>
    <row r="10" spans="1:24" x14ac:dyDescent="0.25">
      <c r="A10" s="1" t="s">
        <v>10</v>
      </c>
      <c r="B10" s="1" t="s">
        <v>73</v>
      </c>
      <c r="C10" s="1" t="s">
        <v>74</v>
      </c>
      <c r="D10" s="1">
        <v>7.0609999999999996E-3</v>
      </c>
      <c r="E10" s="1">
        <v>7.0600000000000003E-4</v>
      </c>
      <c r="F10" s="1">
        <v>1.4120000000000001E-3</v>
      </c>
      <c r="G10" s="1">
        <v>2.1180000000000001E-3</v>
      </c>
      <c r="H10" s="1">
        <v>2.8240000000000001E-3</v>
      </c>
      <c r="I10" s="1">
        <v>3.5300000000000002E-3</v>
      </c>
      <c r="J10" s="1">
        <v>4.2360000000000002E-3</v>
      </c>
      <c r="K10" s="1">
        <v>4.9420000000000002E-3</v>
      </c>
      <c r="L10" s="1">
        <v>5.6490000000000004E-3</v>
      </c>
      <c r="M10" s="1">
        <v>6.3550000000000004E-3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7.0609999999999996E-3</v>
      </c>
      <c r="V10" s="1">
        <v>7.0609999999999996E-3</v>
      </c>
      <c r="W10" s="1">
        <v>7.0609999999999996E-3</v>
      </c>
      <c r="X10" s="1">
        <v>7.0609999999999996E-3</v>
      </c>
    </row>
    <row r="11" spans="1:24" x14ac:dyDescent="0.25">
      <c r="A11" s="1" t="s">
        <v>5</v>
      </c>
      <c r="B11" s="1" t="s">
        <v>75</v>
      </c>
      <c r="C11" s="1" t="s">
        <v>76</v>
      </c>
      <c r="D11" s="1">
        <v>0.49478899999999998</v>
      </c>
      <c r="E11" s="1">
        <v>4.9479000000000002E-2</v>
      </c>
      <c r="F11" s="1">
        <v>9.8958000000000004E-2</v>
      </c>
      <c r="G11" s="1">
        <v>0.14843700000000001</v>
      </c>
      <c r="H11" s="1">
        <v>0.19791500000000001</v>
      </c>
      <c r="I11" s="1">
        <v>0.247394</v>
      </c>
      <c r="J11" s="1">
        <v>0.296873</v>
      </c>
      <c r="K11" s="1">
        <v>0.34635199999999999</v>
      </c>
      <c r="L11" s="1">
        <v>0.39583099999999999</v>
      </c>
      <c r="M11" s="1">
        <v>0.44530999999999998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0.49478899999999998</v>
      </c>
      <c r="V11" s="1">
        <v>0.49478899999999998</v>
      </c>
      <c r="W11" s="1">
        <v>0.49478899999999998</v>
      </c>
      <c r="X11" s="1">
        <v>0.49478899999999998</v>
      </c>
    </row>
    <row r="12" spans="1:24" x14ac:dyDescent="0.25">
      <c r="A12" s="1" t="s">
        <v>11</v>
      </c>
      <c r="B12" s="1" t="s">
        <v>77</v>
      </c>
      <c r="C12" s="1" t="s">
        <v>78</v>
      </c>
      <c r="D12" s="1">
        <v>7.0609999999999996E-3</v>
      </c>
      <c r="E12" s="1">
        <v>7.0600000000000003E-4</v>
      </c>
      <c r="F12" s="1">
        <v>1.4120000000000001E-3</v>
      </c>
      <c r="G12" s="1">
        <v>2.1180000000000001E-3</v>
      </c>
      <c r="H12" s="1">
        <v>2.8240000000000001E-3</v>
      </c>
      <c r="I12" s="1">
        <v>3.5300000000000002E-3</v>
      </c>
      <c r="J12" s="1">
        <v>4.2360000000000002E-3</v>
      </c>
      <c r="K12" s="1">
        <v>4.9420000000000002E-3</v>
      </c>
      <c r="L12" s="1">
        <v>5.6490000000000004E-3</v>
      </c>
      <c r="M12" s="1">
        <v>6.3550000000000004E-3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7.0609999999999996E-3</v>
      </c>
      <c r="V12" s="1">
        <v>7.0609999999999996E-3</v>
      </c>
      <c r="W12" s="1">
        <v>7.0609999999999996E-3</v>
      </c>
      <c r="X12" s="1">
        <v>7.0609999999999996E-3</v>
      </c>
    </row>
    <row r="13" spans="1:24" x14ac:dyDescent="0.25">
      <c r="A13" s="1" t="s">
        <v>28</v>
      </c>
      <c r="B13" s="1" t="s">
        <v>79</v>
      </c>
      <c r="C13" s="1" t="s">
        <v>80</v>
      </c>
      <c r="D13" s="1">
        <v>0.52034400000000003</v>
      </c>
      <c r="E13" s="1">
        <v>5.2033999999999997E-2</v>
      </c>
      <c r="F13" s="1">
        <v>0.10406899999999999</v>
      </c>
      <c r="G13" s="1">
        <v>0.15610299999999999</v>
      </c>
      <c r="H13" s="1">
        <v>0.20813799999999999</v>
      </c>
      <c r="I13" s="1">
        <v>0.26017200000000001</v>
      </c>
      <c r="J13" s="1">
        <v>0.31220700000000001</v>
      </c>
      <c r="K13" s="1">
        <v>0.36424099999999998</v>
      </c>
      <c r="L13" s="1">
        <v>0.41627599999999998</v>
      </c>
      <c r="M13" s="1">
        <v>0.46831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0.52034400000000003</v>
      </c>
      <c r="V13" s="1">
        <v>0.52034400000000003</v>
      </c>
      <c r="W13" s="1">
        <v>0.52034400000000003</v>
      </c>
      <c r="X13" s="1">
        <v>0.52034400000000003</v>
      </c>
    </row>
    <row r="14" spans="1:24" x14ac:dyDescent="0.25">
      <c r="A14" s="1" t="s">
        <v>12</v>
      </c>
      <c r="B14" s="1" t="s">
        <v>81</v>
      </c>
      <c r="C14" s="1" t="s">
        <v>82</v>
      </c>
      <c r="D14" s="1">
        <v>0.363597</v>
      </c>
      <c r="E14" s="1">
        <v>3.6360000000000003E-2</v>
      </c>
      <c r="F14" s="1">
        <v>7.2719000000000006E-2</v>
      </c>
      <c r="G14" s="1">
        <v>0.109079</v>
      </c>
      <c r="H14" s="1">
        <v>0.14543900000000001</v>
      </c>
      <c r="I14" s="1">
        <v>0.18179799999999999</v>
      </c>
      <c r="J14" s="1">
        <v>0.21815799999999999</v>
      </c>
      <c r="K14" s="1">
        <v>0.25451800000000002</v>
      </c>
      <c r="L14" s="1">
        <v>0.290877</v>
      </c>
      <c r="M14" s="1">
        <v>0.327237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0.363597</v>
      </c>
      <c r="V14" s="1">
        <v>0.363597</v>
      </c>
      <c r="W14" s="1">
        <v>0.363597</v>
      </c>
      <c r="X14" s="1">
        <v>0.363597</v>
      </c>
    </row>
    <row r="15" spans="1:24" x14ac:dyDescent="0.25">
      <c r="A15" s="1" t="s">
        <v>13</v>
      </c>
      <c r="B15" s="1" t="s">
        <v>83</v>
      </c>
      <c r="C15" s="1" t="s">
        <v>84</v>
      </c>
      <c r="D15" s="1">
        <v>0.17627599999999999</v>
      </c>
      <c r="E15" s="1">
        <v>1.6844000000000001E-2</v>
      </c>
      <c r="F15" s="1">
        <v>3.3688000000000003E-2</v>
      </c>
      <c r="G15" s="1">
        <v>5.0533000000000002E-2</v>
      </c>
      <c r="H15" s="1">
        <v>6.7377000000000006E-2</v>
      </c>
      <c r="I15" s="1">
        <v>8.4221000000000004E-2</v>
      </c>
      <c r="J15" s="1">
        <v>0.101065</v>
      </c>
      <c r="K15" s="1">
        <v>0.117909</v>
      </c>
      <c r="L15" s="1">
        <v>0.13475300000000001</v>
      </c>
      <c r="M15" s="1">
        <v>0.15159800000000001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0.17627599999999999</v>
      </c>
      <c r="V15" s="1">
        <v>0.17627599999999999</v>
      </c>
      <c r="W15" s="1">
        <v>0.17627599999999999</v>
      </c>
      <c r="X15" s="1">
        <v>0.17627599999999999</v>
      </c>
    </row>
    <row r="16" spans="1:24" x14ac:dyDescent="0.25">
      <c r="A16" s="1" t="s">
        <v>85</v>
      </c>
      <c r="B16" s="1" t="s">
        <v>86</v>
      </c>
      <c r="C16" s="1" t="s">
        <v>87</v>
      </c>
      <c r="D16" s="1">
        <v>-1.0602959999999999</v>
      </c>
      <c r="E16" s="1">
        <v>-0.10457900000000001</v>
      </c>
      <c r="F16" s="1">
        <v>-0.20915900000000001</v>
      </c>
      <c r="G16" s="1">
        <v>-0.31373800000000002</v>
      </c>
      <c r="H16" s="1">
        <v>-0.41831800000000002</v>
      </c>
      <c r="I16" s="1">
        <v>-0.52289699999999995</v>
      </c>
      <c r="J16" s="1">
        <v>-0.62747699999999995</v>
      </c>
      <c r="K16" s="1">
        <v>-0.73138999999999998</v>
      </c>
      <c r="L16" s="1">
        <v>-0.83548100000000003</v>
      </c>
      <c r="M16" s="1">
        <v>-0.94658299999999995</v>
      </c>
      <c r="N16" s="1">
        <v>-1.0602959999999999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-1.0602959999999999</v>
      </c>
      <c r="V16" s="1">
        <v>-1.0602959999999999</v>
      </c>
      <c r="W16" s="1">
        <v>-1.0602959999999999</v>
      </c>
      <c r="X16" s="1">
        <v>-1.0602959999999999</v>
      </c>
    </row>
    <row r="17" spans="1:24" x14ac:dyDescent="0.25">
      <c r="A17" s="1" t="s">
        <v>14</v>
      </c>
      <c r="B17" s="1" t="s">
        <v>88</v>
      </c>
      <c r="C17" s="1" t="s">
        <v>89</v>
      </c>
      <c r="D17" s="1">
        <v>7.0609999999999996E-3</v>
      </c>
      <c r="E17" s="1">
        <v>7.0600000000000003E-4</v>
      </c>
      <c r="F17" s="1">
        <v>1.4120000000000001E-3</v>
      </c>
      <c r="G17" s="1">
        <v>2.1180000000000001E-3</v>
      </c>
      <c r="H17" s="1">
        <v>2.8240000000000001E-3</v>
      </c>
      <c r="I17" s="1">
        <v>3.5300000000000002E-3</v>
      </c>
      <c r="J17" s="1">
        <v>4.2360000000000002E-3</v>
      </c>
      <c r="K17" s="1">
        <v>4.9420000000000002E-3</v>
      </c>
      <c r="L17" s="1">
        <v>5.6490000000000004E-3</v>
      </c>
      <c r="M17" s="1">
        <v>6.3550000000000004E-3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7.0609999999999996E-3</v>
      </c>
      <c r="V17" s="1">
        <v>7.0609999999999996E-3</v>
      </c>
      <c r="W17" s="1">
        <v>7.0609999999999996E-3</v>
      </c>
      <c r="X17" s="1">
        <v>7.0609999999999996E-3</v>
      </c>
    </row>
    <row r="18" spans="1:24" x14ac:dyDescent="0.25">
      <c r="A18" s="1" t="s">
        <v>15</v>
      </c>
      <c r="B18" s="1" t="s">
        <v>90</v>
      </c>
      <c r="C18" s="1" t="s">
        <v>91</v>
      </c>
      <c r="D18" s="1">
        <v>0.22723699999999999</v>
      </c>
      <c r="E18" s="1">
        <v>2.2724000000000001E-2</v>
      </c>
      <c r="F18" s="1">
        <v>4.5447000000000001E-2</v>
      </c>
      <c r="G18" s="1">
        <v>6.8170999999999995E-2</v>
      </c>
      <c r="H18" s="1">
        <v>9.0895000000000004E-2</v>
      </c>
      <c r="I18" s="1">
        <v>0.113619</v>
      </c>
      <c r="J18" s="1">
        <v>0.13634199999999999</v>
      </c>
      <c r="K18" s="1">
        <v>0.15906600000000001</v>
      </c>
      <c r="L18" s="1">
        <v>0.18179000000000001</v>
      </c>
      <c r="M18" s="1">
        <v>0.204514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0.22723699999999999</v>
      </c>
      <c r="V18" s="1">
        <v>0.22723699999999999</v>
      </c>
      <c r="W18" s="1">
        <v>0.22723699999999999</v>
      </c>
      <c r="X18" s="1">
        <v>0.22723699999999999</v>
      </c>
    </row>
    <row r="19" spans="1:24" x14ac:dyDescent="0.25">
      <c r="A19" s="1" t="s">
        <v>16</v>
      </c>
      <c r="B19" s="1" t="s">
        <v>92</v>
      </c>
      <c r="C19" s="1" t="s">
        <v>93</v>
      </c>
      <c r="D19" s="1">
        <v>0.504664</v>
      </c>
      <c r="E19" s="1">
        <v>4.9966000000000003E-2</v>
      </c>
      <c r="F19" s="1">
        <v>9.9932999999999994E-2</v>
      </c>
      <c r="G19" s="1">
        <v>0.149899</v>
      </c>
      <c r="H19" s="1">
        <v>0.19986499999999999</v>
      </c>
      <c r="I19" s="1">
        <v>0.249832</v>
      </c>
      <c r="J19" s="1">
        <v>0.29979800000000001</v>
      </c>
      <c r="K19" s="1">
        <v>0.35026499999999999</v>
      </c>
      <c r="L19" s="1">
        <v>0.401731</v>
      </c>
      <c r="M19" s="1">
        <v>0.45319700000000002</v>
      </c>
      <c r="N19" s="1">
        <v>0.504664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0.504664</v>
      </c>
      <c r="V19" s="1">
        <v>0.504664</v>
      </c>
      <c r="W19" s="1">
        <v>0.504664</v>
      </c>
      <c r="X19" s="1">
        <v>0.504664</v>
      </c>
    </row>
    <row r="20" spans="1:24" x14ac:dyDescent="0.25">
      <c r="A20" s="1" t="s">
        <v>36</v>
      </c>
      <c r="B20" s="1" t="s">
        <v>94</v>
      </c>
      <c r="C20" s="1" t="s">
        <v>95</v>
      </c>
      <c r="D20" s="1">
        <v>0.27870499999999998</v>
      </c>
      <c r="E20" s="1">
        <v>2.7869999999999999E-2</v>
      </c>
      <c r="F20" s="1">
        <v>5.5740999999999999E-2</v>
      </c>
      <c r="G20" s="1">
        <v>8.3611000000000005E-2</v>
      </c>
      <c r="H20" s="1">
        <v>0.111482</v>
      </c>
      <c r="I20" s="1">
        <v>0.139352</v>
      </c>
      <c r="J20" s="1">
        <v>0.16722300000000001</v>
      </c>
      <c r="K20" s="1">
        <v>0.19509299999999999</v>
      </c>
      <c r="L20" s="1">
        <v>0.222964</v>
      </c>
      <c r="M20" s="1">
        <v>0.250834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0.27870499999999998</v>
      </c>
      <c r="V20" s="1">
        <v>0.27870499999999998</v>
      </c>
      <c r="W20" s="1">
        <v>0.27870499999999998</v>
      </c>
      <c r="X20" s="1">
        <v>0.27870499999999998</v>
      </c>
    </row>
    <row r="21" spans="1:24" x14ac:dyDescent="0.25">
      <c r="A21" s="1" t="s">
        <v>41</v>
      </c>
      <c r="B21" s="1" t="s">
        <v>96</v>
      </c>
      <c r="C21" s="1" t="s">
        <v>97</v>
      </c>
      <c r="D21" s="1">
        <v>7.0609999999999996E-3</v>
      </c>
      <c r="E21" s="1">
        <v>7.0600000000000003E-4</v>
      </c>
      <c r="F21" s="1">
        <v>1.4120000000000001E-3</v>
      </c>
      <c r="G21" s="1">
        <v>2.1180000000000001E-3</v>
      </c>
      <c r="H21" s="1">
        <v>2.8240000000000001E-3</v>
      </c>
      <c r="I21" s="1">
        <v>3.5300000000000002E-3</v>
      </c>
      <c r="J21" s="1">
        <v>4.2360000000000002E-3</v>
      </c>
      <c r="K21" s="1">
        <v>4.9420000000000002E-3</v>
      </c>
      <c r="L21" s="1">
        <v>5.6490000000000004E-3</v>
      </c>
      <c r="M21" s="1">
        <v>6.3550000000000004E-3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7.0609999999999996E-3</v>
      </c>
      <c r="V21" s="1">
        <v>7.0609999999999996E-3</v>
      </c>
      <c r="W21" s="1">
        <v>7.0609999999999996E-3</v>
      </c>
      <c r="X21" s="1">
        <v>7.0609999999999996E-3</v>
      </c>
    </row>
    <row r="22" spans="1:24" x14ac:dyDescent="0.25">
      <c r="A22" s="1" t="s">
        <v>29</v>
      </c>
      <c r="B22" s="1" t="s">
        <v>98</v>
      </c>
      <c r="C22" s="1" t="s">
        <v>99</v>
      </c>
      <c r="D22" s="1">
        <v>0.14748900000000001</v>
      </c>
      <c r="E22" s="1">
        <v>1.4749E-2</v>
      </c>
      <c r="F22" s="1">
        <v>2.9498E-2</v>
      </c>
      <c r="G22" s="1">
        <v>4.4247000000000002E-2</v>
      </c>
      <c r="H22" s="1">
        <v>5.8996E-2</v>
      </c>
      <c r="I22" s="1">
        <v>7.3744000000000004E-2</v>
      </c>
      <c r="J22" s="1">
        <v>8.8493000000000002E-2</v>
      </c>
      <c r="K22" s="1">
        <v>0.103242</v>
      </c>
      <c r="L22" s="1">
        <v>0.117991</v>
      </c>
      <c r="M22" s="1">
        <v>0.13274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0.14748900000000001</v>
      </c>
      <c r="V22" s="1">
        <v>0.14748900000000001</v>
      </c>
      <c r="W22" s="1">
        <v>0.14748900000000001</v>
      </c>
      <c r="X22" s="1">
        <v>0.14748900000000001</v>
      </c>
    </row>
    <row r="23" spans="1:24" x14ac:dyDescent="0.25">
      <c r="A23" s="1" t="s">
        <v>40</v>
      </c>
      <c r="B23" s="1" t="s">
        <v>100</v>
      </c>
      <c r="C23" s="1" t="s">
        <v>101</v>
      </c>
      <c r="D23" s="1">
        <v>7.0609999999999996E-3</v>
      </c>
      <c r="E23" s="1">
        <v>7.0600000000000003E-4</v>
      </c>
      <c r="F23" s="1">
        <v>1.4120000000000001E-3</v>
      </c>
      <c r="G23" s="1">
        <v>2.1180000000000001E-3</v>
      </c>
      <c r="H23" s="1">
        <v>2.8240000000000001E-3</v>
      </c>
      <c r="I23" s="1">
        <v>3.5300000000000002E-3</v>
      </c>
      <c r="J23" s="1">
        <v>4.2360000000000002E-3</v>
      </c>
      <c r="K23" s="1">
        <v>4.9420000000000002E-3</v>
      </c>
      <c r="L23" s="1">
        <v>5.6490000000000004E-3</v>
      </c>
      <c r="M23" s="1">
        <v>6.3550000000000004E-3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7.0609999999999996E-3</v>
      </c>
      <c r="V23" s="1">
        <v>7.0609999999999996E-3</v>
      </c>
      <c r="W23" s="1">
        <v>7.0609999999999996E-3</v>
      </c>
      <c r="X23" s="1">
        <v>7.0609999999999996E-3</v>
      </c>
    </row>
    <row r="24" spans="1:24" x14ac:dyDescent="0.25">
      <c r="A24" s="1" t="s">
        <v>45</v>
      </c>
      <c r="B24" s="1" t="s">
        <v>102</v>
      </c>
      <c r="C24" s="1" t="s">
        <v>103</v>
      </c>
      <c r="D24" s="1">
        <v>6.1212999999999997E-2</v>
      </c>
      <c r="E24" s="1">
        <v>6.1209999999999997E-3</v>
      </c>
      <c r="F24" s="1">
        <v>1.2243E-2</v>
      </c>
      <c r="G24" s="1">
        <v>1.8363999999999998E-2</v>
      </c>
      <c r="H24" s="1">
        <v>2.4485E-2</v>
      </c>
      <c r="I24" s="1">
        <v>3.0606999999999999E-2</v>
      </c>
      <c r="J24" s="1">
        <v>3.6727999999999997E-2</v>
      </c>
      <c r="K24" s="1">
        <v>4.2848999999999998E-2</v>
      </c>
      <c r="L24" s="1">
        <v>4.897E-2</v>
      </c>
      <c r="M24" s="1">
        <v>5.5092000000000002E-2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6.1212999999999997E-2</v>
      </c>
      <c r="V24" s="1">
        <v>6.1212999999999997E-2</v>
      </c>
      <c r="W24" s="1">
        <v>6.1212999999999997E-2</v>
      </c>
      <c r="X24" s="1">
        <v>6.1212999999999997E-2</v>
      </c>
    </row>
    <row r="25" spans="1:24" x14ac:dyDescent="0.25">
      <c r="A25" s="1" t="s">
        <v>35</v>
      </c>
      <c r="B25" s="1" t="s">
        <v>104</v>
      </c>
      <c r="C25" s="1" t="s">
        <v>105</v>
      </c>
      <c r="D25" s="1">
        <v>0.197907</v>
      </c>
      <c r="E25" s="1">
        <v>1.9791E-2</v>
      </c>
      <c r="F25" s="1">
        <v>3.9580999999999998E-2</v>
      </c>
      <c r="G25" s="1">
        <v>5.9372000000000001E-2</v>
      </c>
      <c r="H25" s="1">
        <v>7.9162999999999997E-2</v>
      </c>
      <c r="I25" s="1">
        <v>9.8954E-2</v>
      </c>
      <c r="J25" s="1">
        <v>0.118744</v>
      </c>
      <c r="K25" s="1">
        <v>0.13853499999999999</v>
      </c>
      <c r="L25" s="1">
        <v>0.15832599999999999</v>
      </c>
      <c r="M25" s="1">
        <v>0.178116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0.197907</v>
      </c>
      <c r="V25" s="1">
        <v>0.197907</v>
      </c>
      <c r="W25" s="1">
        <v>0.197907</v>
      </c>
      <c r="X25" s="1">
        <v>0.197907</v>
      </c>
    </row>
    <row r="26" spans="1:24" x14ac:dyDescent="0.25">
      <c r="A26" s="1" t="s">
        <v>34</v>
      </c>
      <c r="B26" s="1" t="s">
        <v>106</v>
      </c>
      <c r="C26" s="1" t="s">
        <v>107</v>
      </c>
      <c r="D26" s="1">
        <v>0.124727</v>
      </c>
      <c r="E26" s="1">
        <v>1.2473E-2</v>
      </c>
      <c r="F26" s="1">
        <v>2.4944999999999998E-2</v>
      </c>
      <c r="G26" s="1">
        <v>3.7418E-2</v>
      </c>
      <c r="H26" s="1">
        <v>4.9890999999999998E-2</v>
      </c>
      <c r="I26" s="1">
        <v>6.2364000000000003E-2</v>
      </c>
      <c r="J26" s="1">
        <v>7.4836E-2</v>
      </c>
      <c r="K26" s="1">
        <v>8.7308999999999998E-2</v>
      </c>
      <c r="L26" s="1">
        <v>9.9781999999999996E-2</v>
      </c>
      <c r="M26" s="1">
        <v>0.11225499999999999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0.124727</v>
      </c>
      <c r="V26" s="1">
        <v>0.124727</v>
      </c>
      <c r="W26" s="1">
        <v>0.124727</v>
      </c>
      <c r="X26" s="1">
        <v>0.124727</v>
      </c>
    </row>
    <row r="27" spans="1:24" x14ac:dyDescent="0.25">
      <c r="A27" s="1" t="s">
        <v>108</v>
      </c>
      <c r="B27" s="1" t="s">
        <v>109</v>
      </c>
      <c r="C27" s="1" t="s">
        <v>110</v>
      </c>
      <c r="D27" s="1">
        <v>-0.01</v>
      </c>
      <c r="E27" s="1">
        <v>-1E-3</v>
      </c>
      <c r="F27" s="1">
        <v>-2E-3</v>
      </c>
      <c r="G27" s="1">
        <v>-3.0000000000000001E-3</v>
      </c>
      <c r="H27" s="1">
        <v>-4.0000000000000001E-3</v>
      </c>
      <c r="I27" s="1">
        <v>-5.0000000000000001E-3</v>
      </c>
      <c r="J27" s="1">
        <v>-6.0000000000000001E-3</v>
      </c>
      <c r="K27" s="1">
        <v>-7.0000000000000001E-3</v>
      </c>
      <c r="L27" s="1">
        <v>-8.0000000000000002E-3</v>
      </c>
      <c r="M27" s="1">
        <v>-8.9999999999999993E-3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-0.01</v>
      </c>
      <c r="V27" s="1">
        <v>-0.01</v>
      </c>
      <c r="W27" s="1">
        <v>-0.01</v>
      </c>
      <c r="X27" s="1">
        <v>-0.01</v>
      </c>
    </row>
    <row r="28" spans="1:24" x14ac:dyDescent="0.25">
      <c r="A28" s="1" t="s">
        <v>31</v>
      </c>
      <c r="B28" s="1" t="s">
        <v>111</v>
      </c>
      <c r="C28" s="1" t="s">
        <v>112</v>
      </c>
      <c r="D28" s="1">
        <v>7.8975000000000004E-2</v>
      </c>
      <c r="E28" s="1">
        <v>7.8969999999999995E-3</v>
      </c>
      <c r="F28" s="1">
        <v>1.5795E-2</v>
      </c>
      <c r="G28" s="1">
        <v>2.3692000000000001E-2</v>
      </c>
      <c r="H28" s="1">
        <v>3.159E-2</v>
      </c>
      <c r="I28" s="1">
        <v>3.9487000000000001E-2</v>
      </c>
      <c r="J28" s="1">
        <v>4.7384999999999997E-2</v>
      </c>
      <c r="K28" s="1">
        <v>5.5281999999999998E-2</v>
      </c>
      <c r="L28" s="1">
        <v>6.318E-2</v>
      </c>
      <c r="M28" s="1">
        <v>7.1077000000000001E-2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7.8975000000000004E-2</v>
      </c>
      <c r="V28" s="1">
        <v>7.8975000000000004E-2</v>
      </c>
      <c r="W28" s="1">
        <v>7.8975000000000004E-2</v>
      </c>
      <c r="X28" s="1">
        <v>7.8975000000000004E-2</v>
      </c>
    </row>
    <row r="29" spans="1:24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>
        <v>1.0782999999999999E-2</v>
      </c>
      <c r="F29" s="1">
        <v>2.1566999999999999E-2</v>
      </c>
      <c r="G29" s="1">
        <v>3.2349999999999997E-2</v>
      </c>
      <c r="H29" s="1">
        <v>4.3133999999999999E-2</v>
      </c>
      <c r="I29" s="1">
        <v>5.3917E-2</v>
      </c>
      <c r="J29" s="1">
        <v>6.4700999999999995E-2</v>
      </c>
      <c r="K29" s="1">
        <v>7.5483999999999996E-2</v>
      </c>
      <c r="L29" s="1">
        <v>8.6267999999999997E-2</v>
      </c>
      <c r="M29" s="1">
        <v>9.7050999999999998E-2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</row>
    <row r="30" spans="1:24" x14ac:dyDescent="0.25">
      <c r="A30" s="1" t="s">
        <v>54</v>
      </c>
      <c r="B30" s="1" t="s">
        <v>115</v>
      </c>
      <c r="C30" s="1" t="s">
        <v>116</v>
      </c>
      <c r="D30" s="1">
        <v>7.0609999999999996E-3</v>
      </c>
      <c r="E30" s="1">
        <v>7.0600000000000003E-4</v>
      </c>
      <c r="F30" s="1">
        <v>1.4120000000000001E-3</v>
      </c>
      <c r="G30" s="1">
        <v>2.1180000000000001E-3</v>
      </c>
      <c r="H30" s="1">
        <v>2.8240000000000001E-3</v>
      </c>
      <c r="I30" s="1">
        <v>3.5300000000000002E-3</v>
      </c>
      <c r="J30" s="1">
        <v>4.2360000000000002E-3</v>
      </c>
      <c r="K30" s="1">
        <v>4.9420000000000002E-3</v>
      </c>
      <c r="L30" s="1">
        <v>5.6490000000000004E-3</v>
      </c>
      <c r="M30" s="1">
        <v>6.3550000000000004E-3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7.0609999999999996E-3</v>
      </c>
      <c r="V30" s="1">
        <v>7.0609999999999996E-3</v>
      </c>
      <c r="W30" s="1">
        <v>7.0609999999999996E-3</v>
      </c>
      <c r="X30" s="1">
        <v>7.0609999999999996E-3</v>
      </c>
    </row>
    <row r="31" spans="1:24" x14ac:dyDescent="0.25">
      <c r="A31" s="1" t="s">
        <v>32</v>
      </c>
      <c r="B31" s="1" t="s">
        <v>117</v>
      </c>
      <c r="C31" s="1" t="s">
        <v>118</v>
      </c>
      <c r="D31" s="1">
        <v>0.47223300000000001</v>
      </c>
      <c r="E31" s="1">
        <v>4.7223000000000001E-2</v>
      </c>
      <c r="F31" s="1">
        <v>9.4447000000000003E-2</v>
      </c>
      <c r="G31" s="1">
        <v>0.14166999999999999</v>
      </c>
      <c r="H31" s="1">
        <v>0.18889300000000001</v>
      </c>
      <c r="I31" s="1">
        <v>0.23611599999999999</v>
      </c>
      <c r="J31" s="1">
        <v>0.28333999999999998</v>
      </c>
      <c r="K31" s="1">
        <v>0.330563</v>
      </c>
      <c r="L31" s="1">
        <v>0.37778600000000001</v>
      </c>
      <c r="M31" s="1">
        <v>0.42501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0.47223300000000001</v>
      </c>
      <c r="V31" s="1">
        <v>0.47223300000000001</v>
      </c>
      <c r="W31" s="1">
        <v>0.47223300000000001</v>
      </c>
      <c r="X31" s="1">
        <v>0.47223300000000001</v>
      </c>
    </row>
    <row r="32" spans="1:24" x14ac:dyDescent="0.25">
      <c r="A32" s="1" t="s">
        <v>17</v>
      </c>
      <c r="B32" s="1" t="s">
        <v>119</v>
      </c>
      <c r="C32" s="1" t="s">
        <v>120</v>
      </c>
      <c r="D32" s="1">
        <v>9.2050000000000007E-2</v>
      </c>
      <c r="E32" s="1">
        <v>9.2049999999999996E-3</v>
      </c>
      <c r="F32" s="1">
        <v>1.8409999999999999E-2</v>
      </c>
      <c r="G32" s="1">
        <v>2.7615000000000001E-2</v>
      </c>
      <c r="H32" s="1">
        <v>3.6819999999999999E-2</v>
      </c>
      <c r="I32" s="1">
        <v>4.6025000000000003E-2</v>
      </c>
      <c r="J32" s="1">
        <v>5.5230000000000001E-2</v>
      </c>
      <c r="K32" s="1">
        <v>6.4435000000000006E-2</v>
      </c>
      <c r="L32" s="1">
        <v>7.3639999999999997E-2</v>
      </c>
      <c r="M32" s="1">
        <v>8.2845000000000002E-2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9.2050000000000007E-2</v>
      </c>
      <c r="V32" s="1">
        <v>9.2050000000000007E-2</v>
      </c>
      <c r="W32" s="1">
        <v>9.2050000000000007E-2</v>
      </c>
      <c r="X32" s="1">
        <v>9.2050000000000007E-2</v>
      </c>
    </row>
    <row r="33" spans="1:24" x14ac:dyDescent="0.25">
      <c r="A33" s="1" t="s">
        <v>18</v>
      </c>
      <c r="B33" s="1" t="s">
        <v>121</v>
      </c>
      <c r="C33" s="1" t="s">
        <v>122</v>
      </c>
      <c r="D33" s="1">
        <v>0.18087800000000001</v>
      </c>
      <c r="E33" s="1">
        <v>1.8088E-2</v>
      </c>
      <c r="F33" s="1">
        <v>3.6176E-2</v>
      </c>
      <c r="G33" s="1">
        <v>5.4262999999999999E-2</v>
      </c>
      <c r="H33" s="1">
        <v>7.2350999999999999E-2</v>
      </c>
      <c r="I33" s="1">
        <v>9.0439000000000005E-2</v>
      </c>
      <c r="J33" s="1">
        <v>0.108527</v>
      </c>
      <c r="K33" s="1">
        <v>0.126614</v>
      </c>
      <c r="L33" s="1">
        <v>0.144702</v>
      </c>
      <c r="M33" s="1">
        <v>0.16278999999999999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0.18087800000000001</v>
      </c>
      <c r="V33" s="1">
        <v>0.18087800000000001</v>
      </c>
      <c r="W33" s="1">
        <v>0.18087800000000001</v>
      </c>
      <c r="X33" s="1">
        <v>0.18087800000000001</v>
      </c>
    </row>
    <row r="34" spans="1:24" x14ac:dyDescent="0.25">
      <c r="A34" s="1" t="s">
        <v>39</v>
      </c>
      <c r="B34" s="1" t="s">
        <v>123</v>
      </c>
      <c r="C34" s="1" t="s">
        <v>124</v>
      </c>
      <c r="D34" s="1">
        <v>0.16661000000000001</v>
      </c>
      <c r="E34" s="1">
        <v>1.6660999999999999E-2</v>
      </c>
      <c r="F34" s="1">
        <v>3.3321999999999997E-2</v>
      </c>
      <c r="G34" s="1">
        <v>4.9983E-2</v>
      </c>
      <c r="H34" s="1">
        <v>6.6643999999999995E-2</v>
      </c>
      <c r="I34" s="1">
        <v>8.3305000000000004E-2</v>
      </c>
      <c r="J34" s="1">
        <v>9.9965999999999999E-2</v>
      </c>
      <c r="K34" s="1">
        <v>0.11662699999999999</v>
      </c>
      <c r="L34" s="1">
        <v>0.13328799999999999</v>
      </c>
      <c r="M34" s="1">
        <v>0.149949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0.16661000000000001</v>
      </c>
      <c r="V34" s="1">
        <v>0.16661000000000001</v>
      </c>
      <c r="W34" s="1">
        <v>0.16661000000000001</v>
      </c>
      <c r="X34" s="1">
        <v>0.16661000000000001</v>
      </c>
    </row>
    <row r="35" spans="1:24" x14ac:dyDescent="0.25">
      <c r="A35" s="1" t="s">
        <v>125</v>
      </c>
      <c r="B35" s="1" t="s">
        <v>126</v>
      </c>
      <c r="C35" s="1" t="s">
        <v>127</v>
      </c>
      <c r="D35" s="1">
        <v>-0.01</v>
      </c>
      <c r="E35" s="1">
        <v>-1E-3</v>
      </c>
      <c r="F35" s="1">
        <v>-2E-3</v>
      </c>
      <c r="G35" s="1">
        <v>-3.0000000000000001E-3</v>
      </c>
      <c r="H35" s="1">
        <v>-4.0000000000000001E-3</v>
      </c>
      <c r="I35" s="1">
        <v>-5.0000000000000001E-3</v>
      </c>
      <c r="J35" s="1">
        <v>-6.0000000000000001E-3</v>
      </c>
      <c r="K35" s="1">
        <v>-7.0000000000000001E-3</v>
      </c>
      <c r="L35" s="1">
        <v>-8.0000000000000002E-3</v>
      </c>
      <c r="M35" s="1">
        <v>-8.9999999999999993E-3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-0.01</v>
      </c>
      <c r="V35" s="1">
        <v>-0.01</v>
      </c>
      <c r="W35" s="1">
        <v>-0.01</v>
      </c>
      <c r="X35" s="1">
        <v>-0.01</v>
      </c>
    </row>
    <row r="36" spans="1:24" x14ac:dyDescent="0.25">
      <c r="A36" s="1" t="s">
        <v>19</v>
      </c>
      <c r="B36" s="1" t="s">
        <v>128</v>
      </c>
      <c r="C36" s="1" t="s">
        <v>129</v>
      </c>
      <c r="D36" s="1">
        <v>7.0609999999999996E-3</v>
      </c>
      <c r="E36" s="1">
        <v>7.0600000000000003E-4</v>
      </c>
      <c r="F36" s="1">
        <v>1.4120000000000001E-3</v>
      </c>
      <c r="G36" s="1">
        <v>2.1180000000000001E-3</v>
      </c>
      <c r="H36" s="1">
        <v>2.8240000000000001E-3</v>
      </c>
      <c r="I36" s="1">
        <v>3.5300000000000002E-3</v>
      </c>
      <c r="J36" s="1">
        <v>4.2360000000000002E-3</v>
      </c>
      <c r="K36" s="1">
        <v>4.9420000000000002E-3</v>
      </c>
      <c r="L36" s="1">
        <v>5.6490000000000004E-3</v>
      </c>
      <c r="M36" s="1">
        <v>6.3550000000000004E-3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7.0609999999999996E-3</v>
      </c>
      <c r="V36" s="1">
        <v>7.0609999999999996E-3</v>
      </c>
      <c r="W36" s="1">
        <v>7.0609999999999996E-3</v>
      </c>
      <c r="X36" s="1">
        <v>7.0609999999999996E-3</v>
      </c>
    </row>
    <row r="37" spans="1:24" x14ac:dyDescent="0.25">
      <c r="A37" s="1" t="s">
        <v>20</v>
      </c>
      <c r="B37" s="1" t="s">
        <v>130</v>
      </c>
      <c r="C37" s="1" t="s">
        <v>131</v>
      </c>
      <c r="D37" s="1">
        <v>0.34564699999999998</v>
      </c>
      <c r="E37" s="1">
        <v>3.4564999999999999E-2</v>
      </c>
      <c r="F37" s="1">
        <v>6.9128999999999996E-2</v>
      </c>
      <c r="G37" s="1">
        <v>0.10369399999999999</v>
      </c>
      <c r="H37" s="1">
        <v>0.13825899999999999</v>
      </c>
      <c r="I37" s="1">
        <v>0.172823</v>
      </c>
      <c r="J37" s="1">
        <v>0.20738799999999999</v>
      </c>
      <c r="K37" s="1">
        <v>0.241953</v>
      </c>
      <c r="L37" s="1">
        <v>0.27651799999999999</v>
      </c>
      <c r="M37" s="1">
        <v>0.31108200000000003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0.34564699999999998</v>
      </c>
      <c r="V37" s="1">
        <v>0.34564699999999998</v>
      </c>
      <c r="W37" s="1">
        <v>0.34564699999999998</v>
      </c>
      <c r="X37" s="1">
        <v>0.34564699999999998</v>
      </c>
    </row>
    <row r="38" spans="1:24" x14ac:dyDescent="0.25">
      <c r="A38" s="1" t="s">
        <v>21</v>
      </c>
      <c r="B38" s="1" t="s">
        <v>132</v>
      </c>
      <c r="C38" s="1" t="s">
        <v>133</v>
      </c>
      <c r="D38" s="1">
        <v>0.209873</v>
      </c>
      <c r="E38" s="1">
        <v>2.0986999999999999E-2</v>
      </c>
      <c r="F38" s="1">
        <v>4.1974999999999998E-2</v>
      </c>
      <c r="G38" s="1">
        <v>6.2962000000000004E-2</v>
      </c>
      <c r="H38" s="1">
        <v>8.3948999999999996E-2</v>
      </c>
      <c r="I38" s="1">
        <v>0.104937</v>
      </c>
      <c r="J38" s="1">
        <v>0.12592400000000001</v>
      </c>
      <c r="K38" s="1">
        <v>0.14691100000000001</v>
      </c>
      <c r="L38" s="1">
        <v>0.16789899999999999</v>
      </c>
      <c r="M38" s="1">
        <v>0.188886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0.209873</v>
      </c>
      <c r="V38" s="1">
        <v>0.209873</v>
      </c>
      <c r="W38" s="1">
        <v>0.209873</v>
      </c>
      <c r="X38" s="1">
        <v>0.209873</v>
      </c>
    </row>
    <row r="39" spans="1:24" x14ac:dyDescent="0.25">
      <c r="A39" s="1" t="s">
        <v>55</v>
      </c>
      <c r="B39" s="1" t="s">
        <v>134</v>
      </c>
      <c r="C39" s="1" t="s">
        <v>135</v>
      </c>
      <c r="D39" s="1">
        <v>9.5038999999999998E-2</v>
      </c>
      <c r="E39" s="1">
        <v>9.5040000000000003E-3</v>
      </c>
      <c r="F39" s="1">
        <v>1.9008000000000001E-2</v>
      </c>
      <c r="G39" s="1">
        <v>2.8511999999999999E-2</v>
      </c>
      <c r="H39" s="1">
        <v>3.8016000000000001E-2</v>
      </c>
      <c r="I39" s="1">
        <v>4.752E-2</v>
      </c>
      <c r="J39" s="1">
        <v>5.7023999999999998E-2</v>
      </c>
      <c r="K39" s="1">
        <v>6.6528000000000004E-2</v>
      </c>
      <c r="L39" s="1">
        <v>7.6032000000000002E-2</v>
      </c>
      <c r="M39" s="1">
        <v>8.5535E-2</v>
      </c>
      <c r="N39" s="1">
        <v>9.5038999999999998E-2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9.5038999999999998E-2</v>
      </c>
      <c r="V39" s="1">
        <v>9.5038999999999998E-2</v>
      </c>
      <c r="W39" s="1">
        <v>9.5038999999999998E-2</v>
      </c>
      <c r="X39" s="1">
        <v>9.5038999999999998E-2</v>
      </c>
    </row>
    <row r="40" spans="1:24" x14ac:dyDescent="0.25">
      <c r="A40" s="1" t="s">
        <v>56</v>
      </c>
      <c r="B40" s="1" t="s">
        <v>136</v>
      </c>
      <c r="C40" s="1" t="s">
        <v>137</v>
      </c>
      <c r="D40" s="1">
        <v>1.3820000000000001E-2</v>
      </c>
      <c r="E40" s="1">
        <v>1.382E-3</v>
      </c>
      <c r="F40" s="1">
        <v>2.764E-3</v>
      </c>
      <c r="G40" s="1">
        <v>4.1460000000000004E-3</v>
      </c>
      <c r="H40" s="1">
        <v>5.5279999999999999E-3</v>
      </c>
      <c r="I40" s="1">
        <v>6.9100000000000003E-3</v>
      </c>
      <c r="J40" s="1">
        <v>8.2920000000000008E-3</v>
      </c>
      <c r="K40" s="1">
        <v>9.6740000000000003E-3</v>
      </c>
      <c r="L40" s="1">
        <v>1.1056E-2</v>
      </c>
      <c r="M40" s="1">
        <v>1.2437999999999999E-2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1.3820000000000001E-2</v>
      </c>
      <c r="V40" s="1">
        <v>1.3820000000000001E-2</v>
      </c>
      <c r="W40" s="1">
        <v>1.3820000000000001E-2</v>
      </c>
      <c r="X40" s="1">
        <v>1.3820000000000001E-2</v>
      </c>
    </row>
    <row r="41" spans="1:24" x14ac:dyDescent="0.25">
      <c r="A41" s="1" t="s">
        <v>43</v>
      </c>
      <c r="B41" s="1" t="s">
        <v>138</v>
      </c>
      <c r="C41" s="1" t="s">
        <v>139</v>
      </c>
      <c r="D41" s="1">
        <v>7.0609999999999996E-3</v>
      </c>
      <c r="E41" s="1">
        <v>7.0600000000000003E-4</v>
      </c>
      <c r="F41" s="1">
        <v>1.4120000000000001E-3</v>
      </c>
      <c r="G41" s="1">
        <v>2.1180000000000001E-3</v>
      </c>
      <c r="H41" s="1">
        <v>2.8240000000000001E-3</v>
      </c>
      <c r="I41" s="1">
        <v>3.5300000000000002E-3</v>
      </c>
      <c r="J41" s="1">
        <v>4.2360000000000002E-3</v>
      </c>
      <c r="K41" s="1">
        <v>4.9420000000000002E-3</v>
      </c>
      <c r="L41" s="1">
        <v>5.6490000000000004E-3</v>
      </c>
      <c r="M41" s="1">
        <v>6.3550000000000004E-3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7.0609999999999996E-3</v>
      </c>
      <c r="V41" s="1">
        <v>7.0609999999999996E-3</v>
      </c>
      <c r="W41" s="1">
        <v>7.0609999999999996E-3</v>
      </c>
      <c r="X41" s="1">
        <v>7.0609999999999996E-3</v>
      </c>
    </row>
    <row r="42" spans="1:24" x14ac:dyDescent="0.25">
      <c r="A42" s="10" t="s">
        <v>52</v>
      </c>
      <c r="B42" s="1" t="s">
        <v>140</v>
      </c>
      <c r="C42" s="1" t="s">
        <v>141</v>
      </c>
      <c r="D42" s="1">
        <v>0.01</v>
      </c>
      <c r="E42" s="1">
        <v>1E-3</v>
      </c>
      <c r="F42" s="1">
        <v>2E-3</v>
      </c>
      <c r="G42" s="1">
        <v>3.0000000000000001E-3</v>
      </c>
      <c r="H42" s="1">
        <v>4.0000000000000001E-3</v>
      </c>
      <c r="I42" s="1">
        <v>5.0000000000000001E-3</v>
      </c>
      <c r="J42" s="1">
        <v>6.0000000000000001E-3</v>
      </c>
      <c r="K42" s="1">
        <v>7.0000000000000001E-3</v>
      </c>
      <c r="L42" s="1">
        <v>8.0000000000000002E-3</v>
      </c>
      <c r="M42" s="1">
        <v>8.9999999999999993E-3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</row>
    <row r="43" spans="1:24" x14ac:dyDescent="0.25">
      <c r="A43" s="1" t="s">
        <v>51</v>
      </c>
      <c r="B43" s="1" t="s">
        <v>142</v>
      </c>
      <c r="C43" s="1" t="s">
        <v>143</v>
      </c>
      <c r="D43" s="1">
        <v>0.01</v>
      </c>
      <c r="E43" s="1">
        <v>1E-3</v>
      </c>
      <c r="F43" s="1">
        <v>2E-3</v>
      </c>
      <c r="G43" s="1">
        <v>3.0000000000000001E-3</v>
      </c>
      <c r="H43" s="1">
        <v>4.0000000000000001E-3</v>
      </c>
      <c r="I43" s="1">
        <v>5.0000000000000001E-3</v>
      </c>
      <c r="J43" s="1">
        <v>6.0000000000000001E-3</v>
      </c>
      <c r="K43" s="1">
        <v>7.0000000000000001E-3</v>
      </c>
      <c r="L43" s="1">
        <v>8.0000000000000002E-3</v>
      </c>
      <c r="M43" s="1">
        <v>8.9999999999999993E-3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0.01</v>
      </c>
      <c r="V43" s="1">
        <v>0.01</v>
      </c>
      <c r="W43" s="1">
        <v>0.01</v>
      </c>
      <c r="X43" s="1">
        <v>0.01</v>
      </c>
    </row>
    <row r="44" spans="1:24" x14ac:dyDescent="0.25">
      <c r="A44" s="1" t="s">
        <v>144</v>
      </c>
      <c r="B44" s="1" t="s">
        <v>145</v>
      </c>
      <c r="C44" s="1" t="s">
        <v>146</v>
      </c>
      <c r="D44" s="1">
        <v>-5.0000000000000001E-3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-5.0000000000000001E-4</v>
      </c>
      <c r="L44" s="1">
        <v>-2E-3</v>
      </c>
      <c r="M44" s="1">
        <v>-3.5000000000000001E-3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-5.0000000000000001E-3</v>
      </c>
      <c r="V44" s="1">
        <v>-5.0000000000000001E-3</v>
      </c>
      <c r="W44" s="1">
        <v>-5.0000000000000001E-3</v>
      </c>
      <c r="X44" s="1">
        <v>-5.0000000000000001E-3</v>
      </c>
    </row>
    <row r="45" spans="1:24" x14ac:dyDescent="0.25">
      <c r="A45" s="1" t="s">
        <v>147</v>
      </c>
      <c r="B45" s="1" t="s">
        <v>148</v>
      </c>
      <c r="C45" s="1" t="s">
        <v>149</v>
      </c>
      <c r="D45" s="1">
        <v>-0.01</v>
      </c>
      <c r="E45" s="1">
        <v>-1E-3</v>
      </c>
      <c r="F45" s="1">
        <v>-2E-3</v>
      </c>
      <c r="G45" s="1">
        <v>-3.0000000000000001E-3</v>
      </c>
      <c r="H45" s="1">
        <v>-4.0000000000000001E-3</v>
      </c>
      <c r="I45" s="1">
        <v>-5.0000000000000001E-3</v>
      </c>
      <c r="J45" s="1">
        <v>-6.0000000000000001E-3</v>
      </c>
      <c r="K45" s="1">
        <v>-7.0000000000000001E-3</v>
      </c>
      <c r="L45" s="1">
        <v>-8.0000000000000002E-3</v>
      </c>
      <c r="M45" s="1">
        <v>-8.9999999999999993E-3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-0.01</v>
      </c>
      <c r="V45" s="1">
        <v>-0.01</v>
      </c>
      <c r="W45" s="1">
        <v>-0.01</v>
      </c>
      <c r="X45" s="1">
        <v>-0.01</v>
      </c>
    </row>
    <row r="46" spans="1:24" x14ac:dyDescent="0.25">
      <c r="A46" s="1" t="s">
        <v>47</v>
      </c>
      <c r="B46" s="1" t="s">
        <v>150</v>
      </c>
      <c r="C46" s="1" t="s">
        <v>151</v>
      </c>
      <c r="D46" s="1">
        <v>7.0609999999999996E-3</v>
      </c>
      <c r="E46" s="1">
        <v>7.0600000000000003E-4</v>
      </c>
      <c r="F46" s="1">
        <v>1.4120000000000001E-3</v>
      </c>
      <c r="G46" s="1">
        <v>2.1180000000000001E-3</v>
      </c>
      <c r="H46" s="1">
        <v>2.8240000000000001E-3</v>
      </c>
      <c r="I46" s="1">
        <v>3.5300000000000002E-3</v>
      </c>
      <c r="J46" s="1">
        <v>4.2360000000000002E-3</v>
      </c>
      <c r="K46" s="1">
        <v>4.9420000000000002E-3</v>
      </c>
      <c r="L46" s="1">
        <v>5.6490000000000004E-3</v>
      </c>
      <c r="M46" s="1">
        <v>6.3550000000000004E-3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7.0609999999999996E-3</v>
      </c>
      <c r="V46" s="1">
        <v>7.0609999999999996E-3</v>
      </c>
      <c r="W46" s="1">
        <v>7.0609999999999996E-3</v>
      </c>
      <c r="X46" s="1">
        <v>7.0609999999999996E-3</v>
      </c>
    </row>
    <row r="47" spans="1:24" x14ac:dyDescent="0.25">
      <c r="A47" s="1" t="s">
        <v>22</v>
      </c>
      <c r="B47" s="1" t="s">
        <v>152</v>
      </c>
      <c r="C47" s="1" t="s">
        <v>153</v>
      </c>
      <c r="D47" s="1">
        <v>5.0000000000000001E-3</v>
      </c>
      <c r="E47" s="1">
        <v>5.0000000000000001E-4</v>
      </c>
      <c r="F47" s="1">
        <v>1E-3</v>
      </c>
      <c r="G47" s="1">
        <v>1.5E-3</v>
      </c>
      <c r="H47" s="1">
        <v>2E-3</v>
      </c>
      <c r="I47" s="1">
        <v>2.5000000000000001E-3</v>
      </c>
      <c r="J47" s="1">
        <v>3.0000000000000001E-3</v>
      </c>
      <c r="K47" s="1">
        <v>3.5000000000000001E-3</v>
      </c>
      <c r="L47" s="1">
        <v>4.0000000000000001E-3</v>
      </c>
      <c r="M47" s="1">
        <v>4.4999999999999997E-3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5.0000000000000001E-3</v>
      </c>
      <c r="V47" s="1">
        <v>5.0000000000000001E-3</v>
      </c>
      <c r="W47" s="1">
        <v>5.0000000000000001E-3</v>
      </c>
      <c r="X47" s="1">
        <v>5.0000000000000001E-3</v>
      </c>
    </row>
    <row r="48" spans="1:24" x14ac:dyDescent="0.25">
      <c r="A48" s="1" t="s">
        <v>154</v>
      </c>
      <c r="B48" s="1" t="s">
        <v>155</v>
      </c>
      <c r="C48" s="1" t="s">
        <v>156</v>
      </c>
      <c r="D48" s="1">
        <v>-0.1</v>
      </c>
      <c r="E48" s="1">
        <v>-1.2782999999999999E-2</v>
      </c>
      <c r="F48" s="1">
        <v>-2.5566999999999999E-2</v>
      </c>
      <c r="G48" s="1">
        <v>-3.8350000000000002E-2</v>
      </c>
      <c r="H48" s="1">
        <v>-5.1133999999999999E-2</v>
      </c>
      <c r="I48" s="1">
        <v>-6.3917000000000002E-2</v>
      </c>
      <c r="J48" s="1">
        <v>-7.6701000000000005E-2</v>
      </c>
      <c r="K48" s="1">
        <v>-8.9483999999999994E-2</v>
      </c>
      <c r="L48" s="1">
        <v>-0.1</v>
      </c>
      <c r="M48" s="1">
        <v>-0.1</v>
      </c>
      <c r="N48" s="1">
        <v>-0.1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-0.1</v>
      </c>
      <c r="V48" s="1">
        <v>-0.1</v>
      </c>
      <c r="W48" s="1">
        <v>-0.1</v>
      </c>
      <c r="X48" s="1">
        <v>-0.1</v>
      </c>
    </row>
    <row r="49" spans="1:24" x14ac:dyDescent="0.25">
      <c r="A49" s="1" t="s">
        <v>26</v>
      </c>
      <c r="B49" s="1" t="s">
        <v>157</v>
      </c>
      <c r="C49" s="1" t="s">
        <v>158</v>
      </c>
      <c r="D49" s="1">
        <v>9.5044000000000003E-2</v>
      </c>
      <c r="E49" s="1">
        <v>9.0039999999999999E-3</v>
      </c>
      <c r="F49" s="1">
        <v>1.8009000000000001E-2</v>
      </c>
      <c r="G49" s="1">
        <v>2.7012999999999999E-2</v>
      </c>
      <c r="H49" s="1">
        <v>3.6018000000000001E-2</v>
      </c>
      <c r="I49" s="1">
        <v>4.5022E-2</v>
      </c>
      <c r="J49" s="1">
        <v>5.4026999999999999E-2</v>
      </c>
      <c r="K49" s="1">
        <v>6.3531000000000004E-2</v>
      </c>
      <c r="L49" s="1">
        <v>7.4036000000000005E-2</v>
      </c>
      <c r="M49" s="1">
        <v>8.4540000000000004E-2</v>
      </c>
      <c r="N49" s="1">
        <v>9.5044000000000003E-2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9.5044000000000003E-2</v>
      </c>
      <c r="V49" s="1">
        <v>9.5044000000000003E-2</v>
      </c>
      <c r="W49" s="1">
        <v>9.5044000000000003E-2</v>
      </c>
      <c r="X49" s="1">
        <v>9.5044000000000003E-2</v>
      </c>
    </row>
    <row r="50" spans="1:24" x14ac:dyDescent="0.25">
      <c r="A50" s="1" t="s">
        <v>33</v>
      </c>
      <c r="B50" s="1" t="s">
        <v>159</v>
      </c>
      <c r="C50" s="1" t="s">
        <v>160</v>
      </c>
      <c r="D50" s="1">
        <v>0.38570599999999999</v>
      </c>
      <c r="E50" s="1">
        <v>3.8571000000000001E-2</v>
      </c>
      <c r="F50" s="1">
        <v>7.7141000000000001E-2</v>
      </c>
      <c r="G50" s="1">
        <v>0.115712</v>
      </c>
      <c r="H50" s="1">
        <v>0.154282</v>
      </c>
      <c r="I50" s="1">
        <v>0.192853</v>
      </c>
      <c r="J50" s="1">
        <v>0.23142399999999999</v>
      </c>
      <c r="K50" s="1">
        <v>0.26999400000000001</v>
      </c>
      <c r="L50" s="1">
        <v>0.30856499999999998</v>
      </c>
      <c r="M50" s="1">
        <v>0.34713500000000003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0.38570599999999999</v>
      </c>
      <c r="V50" s="1">
        <v>0.38570599999999999</v>
      </c>
      <c r="W50" s="1">
        <v>0.38570599999999999</v>
      </c>
      <c r="X50" s="1">
        <v>0.38570599999999999</v>
      </c>
    </row>
    <row r="51" spans="1:24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>
        <v>1.5E-3</v>
      </c>
      <c r="F51" s="1">
        <v>3.0000000000000001E-3</v>
      </c>
      <c r="G51" s="1">
        <v>4.4999999999999997E-3</v>
      </c>
      <c r="H51" s="1">
        <v>6.0000000000000001E-3</v>
      </c>
      <c r="I51" s="1">
        <v>7.4999999999999997E-3</v>
      </c>
      <c r="J51" s="1">
        <v>8.9999999999999993E-3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</row>
    <row r="52" spans="1:24" x14ac:dyDescent="0.25">
      <c r="A52" s="1" t="s">
        <v>53</v>
      </c>
      <c r="B52" s="1" t="s">
        <v>163</v>
      </c>
      <c r="C52" s="1" t="s">
        <v>164</v>
      </c>
      <c r="D52" s="1">
        <v>0.01</v>
      </c>
      <c r="E52" s="1">
        <v>1E-3</v>
      </c>
      <c r="F52" s="1">
        <v>2E-3</v>
      </c>
      <c r="G52" s="1">
        <v>3.0000000000000001E-3</v>
      </c>
      <c r="H52" s="1">
        <v>4.0000000000000001E-3</v>
      </c>
      <c r="I52" s="1">
        <v>5.0000000000000001E-3</v>
      </c>
      <c r="J52" s="1">
        <v>6.0000000000000001E-3</v>
      </c>
      <c r="K52" s="1">
        <v>7.0000000000000001E-3</v>
      </c>
      <c r="L52" s="1">
        <v>8.0000000000000002E-3</v>
      </c>
      <c r="M52" s="1">
        <v>8.9999999999999993E-3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0.01</v>
      </c>
      <c r="V52" s="1">
        <v>0.01</v>
      </c>
      <c r="W52" s="1">
        <v>0.01</v>
      </c>
      <c r="X52" s="1">
        <v>0.01</v>
      </c>
    </row>
    <row r="53" spans="1:24" x14ac:dyDescent="0.25">
      <c r="A53" s="1" t="s">
        <v>46</v>
      </c>
      <c r="B53" s="1" t="s">
        <v>165</v>
      </c>
      <c r="C53" s="1" t="s">
        <v>166</v>
      </c>
      <c r="D53" s="1">
        <v>0.1</v>
      </c>
      <c r="E53" s="1">
        <v>1.2782999999999999E-2</v>
      </c>
      <c r="F53" s="1">
        <v>2.5566999999999999E-2</v>
      </c>
      <c r="G53" s="1">
        <v>3.8350000000000002E-2</v>
      </c>
      <c r="H53" s="1">
        <v>5.1133999999999999E-2</v>
      </c>
      <c r="I53" s="1">
        <v>6.3917000000000002E-2</v>
      </c>
      <c r="J53" s="1">
        <v>7.6701000000000005E-2</v>
      </c>
      <c r="K53" s="1">
        <v>8.9483999999999994E-2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</row>
    <row r="54" spans="1:24" x14ac:dyDescent="0.25">
      <c r="A54" s="1" t="s">
        <v>167</v>
      </c>
      <c r="B54" s="1" t="s">
        <v>168</v>
      </c>
      <c r="C54" s="1" t="s">
        <v>169</v>
      </c>
      <c r="D54" s="1">
        <v>-5.0000000000000001E-3</v>
      </c>
      <c r="E54" s="1">
        <v>-5.0000000000000001E-4</v>
      </c>
      <c r="F54" s="1">
        <v>-1E-3</v>
      </c>
      <c r="G54" s="1">
        <v>-1.5E-3</v>
      </c>
      <c r="H54" s="1">
        <v>-2E-3</v>
      </c>
      <c r="I54" s="1">
        <v>-2.5000000000000001E-3</v>
      </c>
      <c r="J54" s="1">
        <v>-3.0000000000000001E-3</v>
      </c>
      <c r="K54" s="1">
        <v>-3.5000000000000001E-3</v>
      </c>
      <c r="L54" s="1">
        <v>-4.0000000000000001E-3</v>
      </c>
      <c r="M54" s="1">
        <v>-4.4999999999999997E-3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-5.0000000000000001E-3</v>
      </c>
      <c r="V54" s="1">
        <v>-5.0000000000000001E-3</v>
      </c>
      <c r="W54" s="1">
        <v>-5.0000000000000001E-3</v>
      </c>
      <c r="X54" s="1">
        <v>-5.0000000000000001E-3</v>
      </c>
    </row>
    <row r="55" spans="1:24" x14ac:dyDescent="0.25">
      <c r="A55" s="1" t="s">
        <v>42</v>
      </c>
      <c r="B55" s="1" t="s">
        <v>170</v>
      </c>
      <c r="C55" s="1" t="s">
        <v>171</v>
      </c>
      <c r="D55" s="1">
        <v>1.2061000000000001E-2</v>
      </c>
      <c r="E55" s="1">
        <v>1.206E-3</v>
      </c>
      <c r="F55" s="1">
        <v>2.4120000000000001E-3</v>
      </c>
      <c r="G55" s="1">
        <v>3.6180000000000001E-3</v>
      </c>
      <c r="H55" s="1">
        <v>4.8240000000000002E-3</v>
      </c>
      <c r="I55" s="1">
        <v>6.0299999999999998E-3</v>
      </c>
      <c r="J55" s="1">
        <v>7.2360000000000002E-3</v>
      </c>
      <c r="K55" s="1">
        <v>8.4419999999999999E-3</v>
      </c>
      <c r="L55" s="1">
        <v>9.6489999999999996E-3</v>
      </c>
      <c r="M55" s="1">
        <v>1.0855E-2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1.2061000000000001E-2</v>
      </c>
      <c r="V55" s="1">
        <v>1.2061000000000001E-2</v>
      </c>
      <c r="W55" s="1">
        <v>1.2061000000000001E-2</v>
      </c>
      <c r="X55" s="1">
        <v>1.2061000000000001E-2</v>
      </c>
    </row>
    <row r="56" spans="1:24" x14ac:dyDescent="0.25">
      <c r="A56" s="1" t="s">
        <v>23</v>
      </c>
      <c r="B56" s="1" t="s">
        <v>172</v>
      </c>
      <c r="C56" s="1" t="s">
        <v>173</v>
      </c>
      <c r="D56" s="1">
        <v>7.0609999999999996E-3</v>
      </c>
      <c r="E56" s="1">
        <v>7.0600000000000003E-4</v>
      </c>
      <c r="F56" s="1">
        <v>1.4120000000000001E-3</v>
      </c>
      <c r="G56" s="1">
        <v>2.1180000000000001E-3</v>
      </c>
      <c r="H56" s="1">
        <v>2.8240000000000001E-3</v>
      </c>
      <c r="I56" s="1">
        <v>3.5300000000000002E-3</v>
      </c>
      <c r="J56" s="1">
        <v>4.2360000000000002E-3</v>
      </c>
      <c r="K56" s="1">
        <v>4.9420000000000002E-3</v>
      </c>
      <c r="L56" s="1">
        <v>5.6490000000000004E-3</v>
      </c>
      <c r="M56" s="1">
        <v>6.3550000000000004E-3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7.0609999999999996E-3</v>
      </c>
      <c r="V56" s="1">
        <v>7.0609999999999996E-3</v>
      </c>
      <c r="W56" s="1">
        <v>7.0609999999999996E-3</v>
      </c>
      <c r="X56" s="1">
        <v>7.0609999999999996E-3</v>
      </c>
    </row>
    <row r="57" spans="1:24" x14ac:dyDescent="0.25">
      <c r="A57" s="1" t="s">
        <v>174</v>
      </c>
      <c r="B57" s="1" t="s">
        <v>175</v>
      </c>
      <c r="C57" s="1" t="s">
        <v>176</v>
      </c>
      <c r="D57" s="1">
        <v>-0.96796099999999996</v>
      </c>
      <c r="E57" s="1">
        <v>-9.6795999999999993E-2</v>
      </c>
      <c r="F57" s="1">
        <v>-0.19359199999999999</v>
      </c>
      <c r="G57" s="1">
        <v>-0.29038799999999998</v>
      </c>
      <c r="H57" s="1">
        <v>-0.387185</v>
      </c>
      <c r="I57" s="1">
        <v>-0.48398099999999999</v>
      </c>
      <c r="J57" s="1">
        <v>-0.58077699999999999</v>
      </c>
      <c r="K57" s="1">
        <v>-0.67757299999999998</v>
      </c>
      <c r="L57" s="1">
        <v>-0.77436899999999997</v>
      </c>
      <c r="M57" s="1">
        <v>-0.87116499999999997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-0.96796099999999996</v>
      </c>
      <c r="V57" s="1">
        <v>-0.96796099999999996</v>
      </c>
      <c r="W57" s="1">
        <v>-0.96796099999999996</v>
      </c>
      <c r="X57" s="1">
        <v>-0.96796099999999996</v>
      </c>
    </row>
  </sheetData>
  <conditionalFormatting sqref="D2:X57">
    <cfRule type="expression" dxfId="15" priority="1">
      <formula>$D2=D2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00D2-794C-4AFF-9F38-256F3916023F}">
  <dimension ref="A1:X57"/>
  <sheetViews>
    <sheetView zoomScale="85" zoomScaleNormal="85" workbookViewId="0">
      <selection activeCell="N43" sqref="N43"/>
    </sheetView>
  </sheetViews>
  <sheetFormatPr defaultRowHeight="15" x14ac:dyDescent="0.25"/>
  <cols>
    <col min="1" max="1" width="15.5703125" style="1" bestFit="1" customWidth="1"/>
    <col min="2" max="2" width="15.42578125" style="1" bestFit="1" customWidth="1"/>
    <col min="3" max="3" width="24.140625" style="1" bestFit="1" customWidth="1"/>
    <col min="4" max="4" width="12.28515625" style="1" bestFit="1" customWidth="1"/>
    <col min="5" max="13" width="13" style="1" bestFit="1" customWidth="1"/>
    <col min="14" max="24" width="14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</row>
    <row r="2" spans="1:24" x14ac:dyDescent="0.25">
      <c r="A2" s="1" t="s">
        <v>4</v>
      </c>
      <c r="B2" s="1" t="s">
        <v>57</v>
      </c>
      <c r="C2" s="1" t="s">
        <v>58</v>
      </c>
      <c r="D2" s="1">
        <v>-9.0390859999999993</v>
      </c>
      <c r="E2" s="1">
        <v>-0.89689200000000002</v>
      </c>
      <c r="F2" s="1">
        <v>-1.7937829999999999</v>
      </c>
      <c r="G2" s="1">
        <v>-2.6906750000000001</v>
      </c>
      <c r="H2" s="1">
        <v>-3.5875659999999998</v>
      </c>
      <c r="I2" s="1">
        <v>-4.4844580000000001</v>
      </c>
      <c r="J2" s="1">
        <v>-5.3813490000000002</v>
      </c>
      <c r="K2" s="1">
        <v>-6.281574</v>
      </c>
      <c r="L2" s="1">
        <v>-7.189978</v>
      </c>
      <c r="M2" s="1">
        <v>-8.1053909999999991</v>
      </c>
      <c r="N2" s="1">
        <v>-9.0390859999999993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-9.0390859999999993</v>
      </c>
      <c r="V2" s="1">
        <v>-9.0390859999999993</v>
      </c>
      <c r="W2" s="1">
        <v>-9.0390859999999993</v>
      </c>
      <c r="X2" s="1">
        <v>-9.0390859999999993</v>
      </c>
    </row>
    <row r="3" spans="1:24" x14ac:dyDescent="0.25">
      <c r="A3" s="1" t="s">
        <v>6</v>
      </c>
      <c r="B3" s="1" t="s">
        <v>59</v>
      </c>
      <c r="C3" s="1" t="s">
        <v>60</v>
      </c>
      <c r="D3" s="1">
        <v>1.2986420000000001</v>
      </c>
      <c r="E3" s="1">
        <v>0.12986400000000001</v>
      </c>
      <c r="F3" s="1">
        <v>0.25972800000000001</v>
      </c>
      <c r="G3" s="1">
        <v>0.38959300000000002</v>
      </c>
      <c r="H3" s="1">
        <v>0.51945699999999995</v>
      </c>
      <c r="I3" s="1">
        <v>0.64932100000000004</v>
      </c>
      <c r="J3" s="1">
        <v>0.77918500000000002</v>
      </c>
      <c r="K3" s="1">
        <v>0.909049</v>
      </c>
      <c r="L3" s="1">
        <v>1.038913</v>
      </c>
      <c r="M3" s="1">
        <v>1.1687780000000001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1.2986420000000001</v>
      </c>
      <c r="V3" s="1">
        <v>1.2986420000000001</v>
      </c>
      <c r="W3" s="1">
        <v>1.2986420000000001</v>
      </c>
      <c r="X3" s="1">
        <v>1.2986420000000001</v>
      </c>
    </row>
    <row r="4" spans="1:24" x14ac:dyDescent="0.25">
      <c r="A4" s="1" t="s">
        <v>50</v>
      </c>
      <c r="B4" s="1" t="s">
        <v>61</v>
      </c>
      <c r="C4" s="1" t="s">
        <v>62</v>
      </c>
      <c r="D4" s="1">
        <v>-1.7625329999999999</v>
      </c>
      <c r="E4" s="1">
        <v>-0.17737</v>
      </c>
      <c r="F4" s="1">
        <v>-0.35474</v>
      </c>
      <c r="G4" s="1">
        <v>-0.53210999999999997</v>
      </c>
      <c r="H4" s="1">
        <v>-0.70948</v>
      </c>
      <c r="I4" s="1">
        <v>-0.88685000000000003</v>
      </c>
      <c r="J4" s="1">
        <v>-1.0642199999999999</v>
      </c>
      <c r="K4" s="1">
        <v>-1.241924</v>
      </c>
      <c r="L4" s="1">
        <v>-1.419538</v>
      </c>
      <c r="M4" s="1">
        <v>-1.593647</v>
      </c>
      <c r="N4" s="1">
        <v>-1.7625329999999999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-1.7625329999999999</v>
      </c>
      <c r="V4" s="1">
        <v>-1.7625329999999999</v>
      </c>
      <c r="W4" s="1">
        <v>-1.7625329999999999</v>
      </c>
      <c r="X4" s="1">
        <v>-1.7625329999999999</v>
      </c>
    </row>
    <row r="5" spans="1:24" x14ac:dyDescent="0.25">
      <c r="A5" s="1" t="s">
        <v>37</v>
      </c>
      <c r="B5" s="1" t="s">
        <v>63</v>
      </c>
      <c r="C5" s="1" t="s">
        <v>64</v>
      </c>
      <c r="D5" s="1">
        <v>-0.14841399999999999</v>
      </c>
      <c r="E5" s="1">
        <v>-1.5625E-2</v>
      </c>
      <c r="F5" s="1">
        <v>-3.125E-2</v>
      </c>
      <c r="G5" s="1">
        <v>-4.6875E-2</v>
      </c>
      <c r="H5" s="1">
        <v>-6.25E-2</v>
      </c>
      <c r="I5" s="1">
        <v>-7.8123999999999999E-2</v>
      </c>
      <c r="J5" s="1">
        <v>-9.3748999999999999E-2</v>
      </c>
      <c r="K5" s="1">
        <v>-0.109374</v>
      </c>
      <c r="L5" s="1">
        <v>-0.124999</v>
      </c>
      <c r="M5" s="1">
        <v>-0.140624</v>
      </c>
      <c r="N5" s="1">
        <v>-0.14841399999999999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-0.14841399999999999</v>
      </c>
      <c r="V5" s="1">
        <v>-0.14841399999999999</v>
      </c>
      <c r="W5" s="1">
        <v>-0.14841399999999999</v>
      </c>
      <c r="X5" s="1">
        <v>-0.14841399999999999</v>
      </c>
    </row>
    <row r="6" spans="1:24" x14ac:dyDescent="0.25">
      <c r="A6" s="1" t="s">
        <v>7</v>
      </c>
      <c r="B6" s="1" t="s">
        <v>65</v>
      </c>
      <c r="C6" s="1" t="s">
        <v>66</v>
      </c>
      <c r="D6" s="1">
        <v>0.133525</v>
      </c>
      <c r="E6" s="1">
        <v>1.3353E-2</v>
      </c>
      <c r="F6" s="1">
        <v>2.6705E-2</v>
      </c>
      <c r="G6" s="1">
        <v>4.0058000000000003E-2</v>
      </c>
      <c r="H6" s="1">
        <v>5.3409999999999999E-2</v>
      </c>
      <c r="I6" s="1">
        <v>6.6763000000000003E-2</v>
      </c>
      <c r="J6" s="1">
        <v>8.0115000000000006E-2</v>
      </c>
      <c r="K6" s="1">
        <v>9.3467999999999996E-2</v>
      </c>
      <c r="L6" s="1">
        <v>0.10682</v>
      </c>
      <c r="M6" s="1">
        <v>0.120173</v>
      </c>
      <c r="N6" s="1">
        <v>0.133525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0.133525</v>
      </c>
      <c r="V6" s="1">
        <v>0.133525</v>
      </c>
      <c r="W6" s="1">
        <v>0.133525</v>
      </c>
      <c r="X6" s="1">
        <v>0.133525</v>
      </c>
    </row>
    <row r="7" spans="1:24" x14ac:dyDescent="0.25">
      <c r="A7" s="1" t="s">
        <v>8</v>
      </c>
      <c r="B7" s="1" t="s">
        <v>67</v>
      </c>
      <c r="C7" s="1" t="s">
        <v>68</v>
      </c>
      <c r="D7" s="1">
        <v>2.2638240000000001</v>
      </c>
      <c r="E7" s="1">
        <v>0.224324</v>
      </c>
      <c r="F7" s="1">
        <v>0.44864799999999999</v>
      </c>
      <c r="G7" s="1">
        <v>0.67297200000000001</v>
      </c>
      <c r="H7" s="1">
        <v>0.89729599999999998</v>
      </c>
      <c r="I7" s="1">
        <v>1.1216200000000001</v>
      </c>
      <c r="J7" s="1">
        <v>1.345944</v>
      </c>
      <c r="K7" s="1">
        <v>1.5706009999999999</v>
      </c>
      <c r="L7" s="1">
        <v>1.797437</v>
      </c>
      <c r="M7" s="1">
        <v>2.0312830000000002</v>
      </c>
      <c r="N7" s="1">
        <v>2.2638240000000001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2.2638240000000001</v>
      </c>
      <c r="V7" s="1">
        <v>2.2638240000000001</v>
      </c>
      <c r="W7" s="1">
        <v>2.2638240000000001</v>
      </c>
      <c r="X7" s="1">
        <v>2.2638240000000001</v>
      </c>
    </row>
    <row r="8" spans="1:24" x14ac:dyDescent="0.25">
      <c r="A8" s="1" t="s">
        <v>9</v>
      </c>
      <c r="B8" s="1" t="s">
        <v>69</v>
      </c>
      <c r="C8" s="1" t="s">
        <v>70</v>
      </c>
      <c r="D8" s="1">
        <v>5.0000000000000001E-3</v>
      </c>
      <c r="E8" s="1">
        <v>5.0000000000000001E-4</v>
      </c>
      <c r="F8" s="1">
        <v>1E-3</v>
      </c>
      <c r="G8" s="1">
        <v>1.5E-3</v>
      </c>
      <c r="H8" s="1">
        <v>2E-3</v>
      </c>
      <c r="I8" s="1">
        <v>2.5000000000000001E-3</v>
      </c>
      <c r="J8" s="1">
        <v>3.0000000000000001E-3</v>
      </c>
      <c r="K8" s="1">
        <v>3.5000000000000001E-3</v>
      </c>
      <c r="L8" s="1">
        <v>4.0000000000000001E-3</v>
      </c>
      <c r="M8" s="1">
        <v>4.4999999999999997E-3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5.0000000000000001E-3</v>
      </c>
      <c r="V8" s="1">
        <v>5.0000000000000001E-3</v>
      </c>
      <c r="W8" s="1">
        <v>5.0000000000000001E-3</v>
      </c>
      <c r="X8" s="1">
        <v>5.0000000000000001E-3</v>
      </c>
    </row>
    <row r="9" spans="1:24" x14ac:dyDescent="0.25">
      <c r="A9" s="1" t="s">
        <v>38</v>
      </c>
      <c r="B9" s="1" t="s">
        <v>71</v>
      </c>
      <c r="C9" s="1" t="s">
        <v>72</v>
      </c>
      <c r="D9" s="1">
        <v>-0.48302</v>
      </c>
      <c r="E9" s="1">
        <v>-5.0751999999999999E-2</v>
      </c>
      <c r="F9" s="1">
        <v>-0.101504</v>
      </c>
      <c r="G9" s="1">
        <v>-0.152256</v>
      </c>
      <c r="H9" s="1">
        <v>-0.203009</v>
      </c>
      <c r="I9" s="1">
        <v>-0.25376100000000001</v>
      </c>
      <c r="J9" s="1">
        <v>-0.30451299999999998</v>
      </c>
      <c r="K9" s="1">
        <v>-0.35493200000000003</v>
      </c>
      <c r="L9" s="1">
        <v>-0.40317199999999997</v>
      </c>
      <c r="M9" s="1">
        <v>-0.44440200000000002</v>
      </c>
      <c r="N9" s="1">
        <v>-0.48302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-0.48302</v>
      </c>
      <c r="V9" s="1">
        <v>-0.48302</v>
      </c>
      <c r="W9" s="1">
        <v>-0.48302</v>
      </c>
      <c r="X9" s="1">
        <v>-0.48302</v>
      </c>
    </row>
    <row r="10" spans="1:24" x14ac:dyDescent="0.25">
      <c r="A10" s="1" t="s">
        <v>10</v>
      </c>
      <c r="B10" s="1" t="s">
        <v>73</v>
      </c>
      <c r="C10" s="1" t="s">
        <v>74</v>
      </c>
      <c r="D10" s="1">
        <v>7.0609999999999996E-3</v>
      </c>
      <c r="E10" s="1">
        <v>7.0600000000000003E-4</v>
      </c>
      <c r="F10" s="1">
        <v>1.4120000000000001E-3</v>
      </c>
      <c r="G10" s="1">
        <v>2.1180000000000001E-3</v>
      </c>
      <c r="H10" s="1">
        <v>2.8240000000000001E-3</v>
      </c>
      <c r="I10" s="1">
        <v>3.5300000000000002E-3</v>
      </c>
      <c r="J10" s="1">
        <v>4.2360000000000002E-3</v>
      </c>
      <c r="K10" s="1">
        <v>4.9420000000000002E-3</v>
      </c>
      <c r="L10" s="1">
        <v>5.6490000000000004E-3</v>
      </c>
      <c r="M10" s="1">
        <v>6.3550000000000004E-3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7.0609999999999996E-3</v>
      </c>
      <c r="V10" s="1">
        <v>7.0609999999999996E-3</v>
      </c>
      <c r="W10" s="1">
        <v>7.0609999999999996E-3</v>
      </c>
      <c r="X10" s="1">
        <v>7.0609999999999996E-3</v>
      </c>
    </row>
    <row r="11" spans="1:24" x14ac:dyDescent="0.25">
      <c r="A11" s="1" t="s">
        <v>5</v>
      </c>
      <c r="B11" s="1" t="s">
        <v>75</v>
      </c>
      <c r="C11" s="1" t="s">
        <v>76</v>
      </c>
      <c r="D11" s="1">
        <v>0.49478899999999998</v>
      </c>
      <c r="E11" s="1">
        <v>4.9479000000000002E-2</v>
      </c>
      <c r="F11" s="1">
        <v>9.8958000000000004E-2</v>
      </c>
      <c r="G11" s="1">
        <v>0.14843700000000001</v>
      </c>
      <c r="H11" s="1">
        <v>0.19791500000000001</v>
      </c>
      <c r="I11" s="1">
        <v>0.247394</v>
      </c>
      <c r="J11" s="1">
        <v>0.296873</v>
      </c>
      <c r="K11" s="1">
        <v>0.34635199999999999</v>
      </c>
      <c r="L11" s="1">
        <v>0.39583099999999999</v>
      </c>
      <c r="M11" s="1">
        <v>0.44530999999999998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0.49478899999999998</v>
      </c>
      <c r="V11" s="1">
        <v>0.49478899999999998</v>
      </c>
      <c r="W11" s="1">
        <v>0.49478899999999998</v>
      </c>
      <c r="X11" s="1">
        <v>0.49478899999999998</v>
      </c>
    </row>
    <row r="12" spans="1:24" x14ac:dyDescent="0.25">
      <c r="A12" s="1" t="s">
        <v>11</v>
      </c>
      <c r="B12" s="1" t="s">
        <v>77</v>
      </c>
      <c r="C12" s="1" t="s">
        <v>78</v>
      </c>
      <c r="D12" s="1">
        <v>7.0609999999999996E-3</v>
      </c>
      <c r="E12" s="1">
        <v>7.0600000000000003E-4</v>
      </c>
      <c r="F12" s="1">
        <v>1.4120000000000001E-3</v>
      </c>
      <c r="G12" s="1">
        <v>2.1180000000000001E-3</v>
      </c>
      <c r="H12" s="1">
        <v>2.8240000000000001E-3</v>
      </c>
      <c r="I12" s="1">
        <v>3.5300000000000002E-3</v>
      </c>
      <c r="J12" s="1">
        <v>4.2360000000000002E-3</v>
      </c>
      <c r="K12" s="1">
        <v>4.9420000000000002E-3</v>
      </c>
      <c r="L12" s="1">
        <v>5.6490000000000004E-3</v>
      </c>
      <c r="M12" s="1">
        <v>6.3550000000000004E-3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7.0609999999999996E-3</v>
      </c>
      <c r="V12" s="1">
        <v>7.0609999999999996E-3</v>
      </c>
      <c r="W12" s="1">
        <v>7.0609999999999996E-3</v>
      </c>
      <c r="X12" s="1">
        <v>7.0609999999999996E-3</v>
      </c>
    </row>
    <row r="13" spans="1:24" x14ac:dyDescent="0.25">
      <c r="A13" s="1" t="s">
        <v>28</v>
      </c>
      <c r="B13" s="1" t="s">
        <v>79</v>
      </c>
      <c r="C13" s="1" t="s">
        <v>80</v>
      </c>
      <c r="D13" s="1">
        <v>0.52034400000000003</v>
      </c>
      <c r="E13" s="1">
        <v>5.2033999999999997E-2</v>
      </c>
      <c r="F13" s="1">
        <v>0.10406899999999999</v>
      </c>
      <c r="G13" s="1">
        <v>0.15610299999999999</v>
      </c>
      <c r="H13" s="1">
        <v>0.20813799999999999</v>
      </c>
      <c r="I13" s="1">
        <v>0.26017200000000001</v>
      </c>
      <c r="J13" s="1">
        <v>0.31220700000000001</v>
      </c>
      <c r="K13" s="1">
        <v>0.36424099999999998</v>
      </c>
      <c r="L13" s="1">
        <v>0.41627599999999998</v>
      </c>
      <c r="M13" s="1">
        <v>0.46831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0.52034400000000003</v>
      </c>
      <c r="V13" s="1">
        <v>0.52034400000000003</v>
      </c>
      <c r="W13" s="1">
        <v>0.52034400000000003</v>
      </c>
      <c r="X13" s="1">
        <v>0.52034400000000003</v>
      </c>
    </row>
    <row r="14" spans="1:24" x14ac:dyDescent="0.25">
      <c r="A14" s="1" t="s">
        <v>12</v>
      </c>
      <c r="B14" s="1" t="s">
        <v>81</v>
      </c>
      <c r="C14" s="1" t="s">
        <v>82</v>
      </c>
      <c r="D14" s="1">
        <v>0.363597</v>
      </c>
      <c r="E14" s="1">
        <v>3.6360000000000003E-2</v>
      </c>
      <c r="F14" s="1">
        <v>7.2719000000000006E-2</v>
      </c>
      <c r="G14" s="1">
        <v>0.109079</v>
      </c>
      <c r="H14" s="1">
        <v>0.14543900000000001</v>
      </c>
      <c r="I14" s="1">
        <v>0.18179799999999999</v>
      </c>
      <c r="J14" s="1">
        <v>0.21815799999999999</v>
      </c>
      <c r="K14" s="1">
        <v>0.25451800000000002</v>
      </c>
      <c r="L14" s="1">
        <v>0.290877</v>
      </c>
      <c r="M14" s="1">
        <v>0.327237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0.363597</v>
      </c>
      <c r="V14" s="1">
        <v>0.363597</v>
      </c>
      <c r="W14" s="1">
        <v>0.363597</v>
      </c>
      <c r="X14" s="1">
        <v>0.363597</v>
      </c>
    </row>
    <row r="15" spans="1:24" x14ac:dyDescent="0.25">
      <c r="A15" s="1" t="s">
        <v>13</v>
      </c>
      <c r="B15" s="1" t="s">
        <v>83</v>
      </c>
      <c r="C15" s="1" t="s">
        <v>84</v>
      </c>
      <c r="D15" s="1">
        <v>0.17627599999999999</v>
      </c>
      <c r="E15" s="1">
        <v>1.6844000000000001E-2</v>
      </c>
      <c r="F15" s="1">
        <v>3.3688000000000003E-2</v>
      </c>
      <c r="G15" s="1">
        <v>5.0533000000000002E-2</v>
      </c>
      <c r="H15" s="1">
        <v>6.7377000000000006E-2</v>
      </c>
      <c r="I15" s="1">
        <v>8.4221000000000004E-2</v>
      </c>
      <c r="J15" s="1">
        <v>0.101065</v>
      </c>
      <c r="K15" s="1">
        <v>0.117909</v>
      </c>
      <c r="L15" s="1">
        <v>0.13475300000000001</v>
      </c>
      <c r="M15" s="1">
        <v>0.15159800000000001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0.17627599999999999</v>
      </c>
      <c r="V15" s="1">
        <v>0.17627599999999999</v>
      </c>
      <c r="W15" s="1">
        <v>0.17627599999999999</v>
      </c>
      <c r="X15" s="1">
        <v>0.17627599999999999</v>
      </c>
    </row>
    <row r="16" spans="1:24" x14ac:dyDescent="0.25">
      <c r="A16" s="1" t="s">
        <v>85</v>
      </c>
      <c r="B16" s="1" t="s">
        <v>86</v>
      </c>
      <c r="C16" s="1" t="s">
        <v>87</v>
      </c>
      <c r="D16" s="1">
        <v>-1.0602959999999999</v>
      </c>
      <c r="E16" s="1">
        <v>-0.10457900000000001</v>
      </c>
      <c r="F16" s="1">
        <v>-0.20915900000000001</v>
      </c>
      <c r="G16" s="1">
        <v>-0.31373800000000002</v>
      </c>
      <c r="H16" s="1">
        <v>-0.41831800000000002</v>
      </c>
      <c r="I16" s="1">
        <v>-0.52289699999999995</v>
      </c>
      <c r="J16" s="1">
        <v>-0.62747699999999995</v>
      </c>
      <c r="K16" s="1">
        <v>-0.73138999999999998</v>
      </c>
      <c r="L16" s="1">
        <v>-0.83548100000000003</v>
      </c>
      <c r="M16" s="1">
        <v>-0.94658299999999995</v>
      </c>
      <c r="N16" s="1">
        <v>-1.0602959999999999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-1.0602959999999999</v>
      </c>
      <c r="V16" s="1">
        <v>-1.0602959999999999</v>
      </c>
      <c r="W16" s="1">
        <v>-1.0602959999999999</v>
      </c>
      <c r="X16" s="1">
        <v>-1.0602959999999999</v>
      </c>
    </row>
    <row r="17" spans="1:24" x14ac:dyDescent="0.25">
      <c r="A17" s="1" t="s">
        <v>14</v>
      </c>
      <c r="B17" s="1" t="s">
        <v>88</v>
      </c>
      <c r="C17" s="1" t="s">
        <v>89</v>
      </c>
      <c r="D17" s="1">
        <v>7.0609999999999996E-3</v>
      </c>
      <c r="E17" s="1">
        <v>7.0600000000000003E-4</v>
      </c>
      <c r="F17" s="1">
        <v>1.4120000000000001E-3</v>
      </c>
      <c r="G17" s="1">
        <v>2.1180000000000001E-3</v>
      </c>
      <c r="H17" s="1">
        <v>2.8240000000000001E-3</v>
      </c>
      <c r="I17" s="1">
        <v>3.5300000000000002E-3</v>
      </c>
      <c r="J17" s="1">
        <v>4.2360000000000002E-3</v>
      </c>
      <c r="K17" s="1">
        <v>4.9420000000000002E-3</v>
      </c>
      <c r="L17" s="1">
        <v>5.6490000000000004E-3</v>
      </c>
      <c r="M17" s="1">
        <v>6.3550000000000004E-3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7.0609999999999996E-3</v>
      </c>
      <c r="V17" s="1">
        <v>7.0609999999999996E-3</v>
      </c>
      <c r="W17" s="1">
        <v>7.0609999999999996E-3</v>
      </c>
      <c r="X17" s="1">
        <v>7.0609999999999996E-3</v>
      </c>
    </row>
    <row r="18" spans="1:24" x14ac:dyDescent="0.25">
      <c r="A18" s="1" t="s">
        <v>15</v>
      </c>
      <c r="B18" s="1" t="s">
        <v>90</v>
      </c>
      <c r="C18" s="1" t="s">
        <v>91</v>
      </c>
      <c r="D18" s="1">
        <v>0.22723699999999999</v>
      </c>
      <c r="E18" s="1">
        <v>2.2724000000000001E-2</v>
      </c>
      <c r="F18" s="1">
        <v>4.5447000000000001E-2</v>
      </c>
      <c r="G18" s="1">
        <v>6.8170999999999995E-2</v>
      </c>
      <c r="H18" s="1">
        <v>9.0895000000000004E-2</v>
      </c>
      <c r="I18" s="1">
        <v>0.113619</v>
      </c>
      <c r="J18" s="1">
        <v>0.13634199999999999</v>
      </c>
      <c r="K18" s="1">
        <v>0.15906600000000001</v>
      </c>
      <c r="L18" s="1">
        <v>0.18179000000000001</v>
      </c>
      <c r="M18" s="1">
        <v>0.204514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0.22723699999999999</v>
      </c>
      <c r="V18" s="1">
        <v>0.22723699999999999</v>
      </c>
      <c r="W18" s="1">
        <v>0.22723699999999999</v>
      </c>
      <c r="X18" s="1">
        <v>0.22723699999999999</v>
      </c>
    </row>
    <row r="19" spans="1:24" x14ac:dyDescent="0.25">
      <c r="A19" s="1" t="s">
        <v>16</v>
      </c>
      <c r="B19" s="1" t="s">
        <v>92</v>
      </c>
      <c r="C19" s="1" t="s">
        <v>93</v>
      </c>
      <c r="D19" s="1">
        <v>0.504664</v>
      </c>
      <c r="E19" s="1">
        <v>4.9966000000000003E-2</v>
      </c>
      <c r="F19" s="1">
        <v>9.9932999999999994E-2</v>
      </c>
      <c r="G19" s="1">
        <v>0.149899</v>
      </c>
      <c r="H19" s="1">
        <v>0.19986499999999999</v>
      </c>
      <c r="I19" s="1">
        <v>0.249832</v>
      </c>
      <c r="J19" s="1">
        <v>0.29979800000000001</v>
      </c>
      <c r="K19" s="1">
        <v>0.35026499999999999</v>
      </c>
      <c r="L19" s="1">
        <v>0.401731</v>
      </c>
      <c r="M19" s="1">
        <v>0.45319700000000002</v>
      </c>
      <c r="N19" s="1">
        <v>0.504664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0.504664</v>
      </c>
      <c r="V19" s="1">
        <v>0.504664</v>
      </c>
      <c r="W19" s="1">
        <v>0.504664</v>
      </c>
      <c r="X19" s="1">
        <v>0.504664</v>
      </c>
    </row>
    <row r="20" spans="1:24" x14ac:dyDescent="0.25">
      <c r="A20" s="1" t="s">
        <v>36</v>
      </c>
      <c r="B20" s="1" t="s">
        <v>94</v>
      </c>
      <c r="C20" s="1" t="s">
        <v>95</v>
      </c>
      <c r="D20" s="1">
        <v>0.27870499999999998</v>
      </c>
      <c r="E20" s="1">
        <v>2.7869999999999999E-2</v>
      </c>
      <c r="F20" s="1">
        <v>5.5740999999999999E-2</v>
      </c>
      <c r="G20" s="1">
        <v>8.3611000000000005E-2</v>
      </c>
      <c r="H20" s="1">
        <v>0.111482</v>
      </c>
      <c r="I20" s="1">
        <v>0.139352</v>
      </c>
      <c r="J20" s="1">
        <v>0.16722300000000001</v>
      </c>
      <c r="K20" s="1">
        <v>0.19509299999999999</v>
      </c>
      <c r="L20" s="1">
        <v>0.222964</v>
      </c>
      <c r="M20" s="1">
        <v>0.250834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0.27870499999999998</v>
      </c>
      <c r="V20" s="1">
        <v>0.27870499999999998</v>
      </c>
      <c r="W20" s="1">
        <v>0.27870499999999998</v>
      </c>
      <c r="X20" s="1">
        <v>0.27870499999999998</v>
      </c>
    </row>
    <row r="21" spans="1:24" x14ac:dyDescent="0.25">
      <c r="A21" s="1" t="s">
        <v>41</v>
      </c>
      <c r="B21" s="1" t="s">
        <v>96</v>
      </c>
      <c r="C21" s="1" t="s">
        <v>97</v>
      </c>
      <c r="D21" s="1">
        <v>7.0609999999999996E-3</v>
      </c>
      <c r="E21" s="1">
        <v>7.0600000000000003E-4</v>
      </c>
      <c r="F21" s="1">
        <v>1.4120000000000001E-3</v>
      </c>
      <c r="G21" s="1">
        <v>2.1180000000000001E-3</v>
      </c>
      <c r="H21" s="1">
        <v>2.8240000000000001E-3</v>
      </c>
      <c r="I21" s="1">
        <v>3.5300000000000002E-3</v>
      </c>
      <c r="J21" s="1">
        <v>4.2360000000000002E-3</v>
      </c>
      <c r="K21" s="1">
        <v>4.9420000000000002E-3</v>
      </c>
      <c r="L21" s="1">
        <v>5.6490000000000004E-3</v>
      </c>
      <c r="M21" s="1">
        <v>6.3550000000000004E-3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7.0609999999999996E-3</v>
      </c>
      <c r="V21" s="1">
        <v>7.0609999999999996E-3</v>
      </c>
      <c r="W21" s="1">
        <v>7.0609999999999996E-3</v>
      </c>
      <c r="X21" s="1">
        <v>7.0609999999999996E-3</v>
      </c>
    </row>
    <row r="22" spans="1:24" x14ac:dyDescent="0.25">
      <c r="A22" s="1" t="s">
        <v>29</v>
      </c>
      <c r="B22" s="1" t="s">
        <v>98</v>
      </c>
      <c r="C22" s="1" t="s">
        <v>99</v>
      </c>
      <c r="D22" s="1">
        <v>0.14748900000000001</v>
      </c>
      <c r="E22" s="1">
        <v>1.4749E-2</v>
      </c>
      <c r="F22" s="1">
        <v>2.9498E-2</v>
      </c>
      <c r="G22" s="1">
        <v>4.4247000000000002E-2</v>
      </c>
      <c r="H22" s="1">
        <v>5.8996E-2</v>
      </c>
      <c r="I22" s="1">
        <v>7.3744000000000004E-2</v>
      </c>
      <c r="J22" s="1">
        <v>8.8493000000000002E-2</v>
      </c>
      <c r="K22" s="1">
        <v>0.103242</v>
      </c>
      <c r="L22" s="1">
        <v>0.117991</v>
      </c>
      <c r="M22" s="1">
        <v>0.13274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0.14748900000000001</v>
      </c>
      <c r="V22" s="1">
        <v>0.14748900000000001</v>
      </c>
      <c r="W22" s="1">
        <v>0.14748900000000001</v>
      </c>
      <c r="X22" s="1">
        <v>0.14748900000000001</v>
      </c>
    </row>
    <row r="23" spans="1:24" x14ac:dyDescent="0.25">
      <c r="A23" s="1" t="s">
        <v>40</v>
      </c>
      <c r="B23" s="1" t="s">
        <v>100</v>
      </c>
      <c r="C23" s="1" t="s">
        <v>101</v>
      </c>
      <c r="D23" s="1">
        <v>7.0609999999999996E-3</v>
      </c>
      <c r="E23" s="1">
        <v>7.0600000000000003E-4</v>
      </c>
      <c r="F23" s="1">
        <v>1.4120000000000001E-3</v>
      </c>
      <c r="G23" s="1">
        <v>2.1180000000000001E-3</v>
      </c>
      <c r="H23" s="1">
        <v>2.8240000000000001E-3</v>
      </c>
      <c r="I23" s="1">
        <v>3.5300000000000002E-3</v>
      </c>
      <c r="J23" s="1">
        <v>4.2360000000000002E-3</v>
      </c>
      <c r="K23" s="1">
        <v>4.9420000000000002E-3</v>
      </c>
      <c r="L23" s="1">
        <v>5.6490000000000004E-3</v>
      </c>
      <c r="M23" s="1">
        <v>6.3550000000000004E-3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7.0609999999999996E-3</v>
      </c>
      <c r="V23" s="1">
        <v>7.0609999999999996E-3</v>
      </c>
      <c r="W23" s="1">
        <v>7.0609999999999996E-3</v>
      </c>
      <c r="X23" s="1">
        <v>7.0609999999999996E-3</v>
      </c>
    </row>
    <row r="24" spans="1:24" x14ac:dyDescent="0.25">
      <c r="A24" s="1" t="s">
        <v>45</v>
      </c>
      <c r="B24" s="1" t="s">
        <v>102</v>
      </c>
      <c r="C24" s="1" t="s">
        <v>103</v>
      </c>
      <c r="D24" s="1">
        <v>6.1212999999999997E-2</v>
      </c>
      <c r="E24" s="1">
        <v>6.1209999999999997E-3</v>
      </c>
      <c r="F24" s="1">
        <v>1.2243E-2</v>
      </c>
      <c r="G24" s="1">
        <v>1.8363999999999998E-2</v>
      </c>
      <c r="H24" s="1">
        <v>2.4485E-2</v>
      </c>
      <c r="I24" s="1">
        <v>3.0606999999999999E-2</v>
      </c>
      <c r="J24" s="1">
        <v>3.6727999999999997E-2</v>
      </c>
      <c r="K24" s="1">
        <v>4.2848999999999998E-2</v>
      </c>
      <c r="L24" s="1">
        <v>4.897E-2</v>
      </c>
      <c r="M24" s="1">
        <v>5.5092000000000002E-2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6.1212999999999997E-2</v>
      </c>
      <c r="V24" s="1">
        <v>6.1212999999999997E-2</v>
      </c>
      <c r="W24" s="1">
        <v>6.1212999999999997E-2</v>
      </c>
      <c r="X24" s="1">
        <v>6.1212999999999997E-2</v>
      </c>
    </row>
    <row r="25" spans="1:24" x14ac:dyDescent="0.25">
      <c r="A25" s="1" t="s">
        <v>35</v>
      </c>
      <c r="B25" s="1" t="s">
        <v>104</v>
      </c>
      <c r="C25" s="1" t="s">
        <v>105</v>
      </c>
      <c r="D25" s="1">
        <v>0.197907</v>
      </c>
      <c r="E25" s="1">
        <v>1.9791E-2</v>
      </c>
      <c r="F25" s="1">
        <v>3.9580999999999998E-2</v>
      </c>
      <c r="G25" s="1">
        <v>5.9372000000000001E-2</v>
      </c>
      <c r="H25" s="1">
        <v>7.9162999999999997E-2</v>
      </c>
      <c r="I25" s="1">
        <v>9.8954E-2</v>
      </c>
      <c r="J25" s="1">
        <v>0.118744</v>
      </c>
      <c r="K25" s="1">
        <v>0.13853499999999999</v>
      </c>
      <c r="L25" s="1">
        <v>0.15832599999999999</v>
      </c>
      <c r="M25" s="1">
        <v>0.178116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0.197907</v>
      </c>
      <c r="V25" s="1">
        <v>0.197907</v>
      </c>
      <c r="W25" s="1">
        <v>0.197907</v>
      </c>
      <c r="X25" s="1">
        <v>0.197907</v>
      </c>
    </row>
    <row r="26" spans="1:24" x14ac:dyDescent="0.25">
      <c r="A26" s="1" t="s">
        <v>34</v>
      </c>
      <c r="B26" s="1" t="s">
        <v>106</v>
      </c>
      <c r="C26" s="1" t="s">
        <v>107</v>
      </c>
      <c r="D26" s="1">
        <v>0.124727</v>
      </c>
      <c r="E26" s="1">
        <v>1.2473E-2</v>
      </c>
      <c r="F26" s="1">
        <v>2.4944999999999998E-2</v>
      </c>
      <c r="G26" s="1">
        <v>3.7418E-2</v>
      </c>
      <c r="H26" s="1">
        <v>4.9890999999999998E-2</v>
      </c>
      <c r="I26" s="1">
        <v>6.2364000000000003E-2</v>
      </c>
      <c r="J26" s="1">
        <v>7.4836E-2</v>
      </c>
      <c r="K26" s="1">
        <v>8.7308999999999998E-2</v>
      </c>
      <c r="L26" s="1">
        <v>9.9781999999999996E-2</v>
      </c>
      <c r="M26" s="1">
        <v>0.11225499999999999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0.124727</v>
      </c>
      <c r="V26" s="1">
        <v>0.124727</v>
      </c>
      <c r="W26" s="1">
        <v>0.124727</v>
      </c>
      <c r="X26" s="1">
        <v>0.124727</v>
      </c>
    </row>
    <row r="27" spans="1:24" x14ac:dyDescent="0.25">
      <c r="A27" s="1" t="s">
        <v>108</v>
      </c>
      <c r="B27" s="1" t="s">
        <v>109</v>
      </c>
      <c r="C27" s="1" t="s">
        <v>110</v>
      </c>
      <c r="D27" s="1">
        <v>-0.01</v>
      </c>
      <c r="E27" s="1">
        <v>-1E-3</v>
      </c>
      <c r="F27" s="1">
        <v>-2E-3</v>
      </c>
      <c r="G27" s="1">
        <v>-3.0000000000000001E-3</v>
      </c>
      <c r="H27" s="1">
        <v>-4.0000000000000001E-3</v>
      </c>
      <c r="I27" s="1">
        <v>-5.0000000000000001E-3</v>
      </c>
      <c r="J27" s="1">
        <v>-6.0000000000000001E-3</v>
      </c>
      <c r="K27" s="1">
        <v>-7.0000000000000001E-3</v>
      </c>
      <c r="L27" s="1">
        <v>-8.0000000000000002E-3</v>
      </c>
      <c r="M27" s="1">
        <v>-8.9999999999999993E-3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-0.01</v>
      </c>
      <c r="V27" s="1">
        <v>-0.01</v>
      </c>
      <c r="W27" s="1">
        <v>-0.01</v>
      </c>
      <c r="X27" s="1">
        <v>-0.01</v>
      </c>
    </row>
    <row r="28" spans="1:24" x14ac:dyDescent="0.25">
      <c r="A28" s="1" t="s">
        <v>31</v>
      </c>
      <c r="B28" s="1" t="s">
        <v>111</v>
      </c>
      <c r="C28" s="1" t="s">
        <v>112</v>
      </c>
      <c r="D28" s="1">
        <v>7.8975000000000004E-2</v>
      </c>
      <c r="E28" s="1">
        <v>7.8969999999999995E-3</v>
      </c>
      <c r="F28" s="1">
        <v>1.5795E-2</v>
      </c>
      <c r="G28" s="1">
        <v>2.3692000000000001E-2</v>
      </c>
      <c r="H28" s="1">
        <v>3.159E-2</v>
      </c>
      <c r="I28" s="1">
        <v>3.9487000000000001E-2</v>
      </c>
      <c r="J28" s="1">
        <v>4.7384999999999997E-2</v>
      </c>
      <c r="K28" s="1">
        <v>5.5281999999999998E-2</v>
      </c>
      <c r="L28" s="1">
        <v>6.318E-2</v>
      </c>
      <c r="M28" s="1">
        <v>7.1077000000000001E-2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7.8975000000000004E-2</v>
      </c>
      <c r="V28" s="1">
        <v>7.8975000000000004E-2</v>
      </c>
      <c r="W28" s="1">
        <v>7.8975000000000004E-2</v>
      </c>
      <c r="X28" s="1">
        <v>7.8975000000000004E-2</v>
      </c>
    </row>
    <row r="29" spans="1:24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>
        <v>1.0782999999999999E-2</v>
      </c>
      <c r="F29" s="1">
        <v>2.1566999999999999E-2</v>
      </c>
      <c r="G29" s="1">
        <v>3.2349999999999997E-2</v>
      </c>
      <c r="H29" s="1">
        <v>4.3133999999999999E-2</v>
      </c>
      <c r="I29" s="1">
        <v>5.3917E-2</v>
      </c>
      <c r="J29" s="1">
        <v>6.4700999999999995E-2</v>
      </c>
      <c r="K29" s="1">
        <v>7.5483999999999996E-2</v>
      </c>
      <c r="L29" s="1">
        <v>8.6267999999999997E-2</v>
      </c>
      <c r="M29" s="1">
        <v>9.7050999999999998E-2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</row>
    <row r="30" spans="1:24" x14ac:dyDescent="0.25">
      <c r="A30" s="1" t="s">
        <v>54</v>
      </c>
      <c r="B30" s="1" t="s">
        <v>115</v>
      </c>
      <c r="C30" s="1" t="s">
        <v>116</v>
      </c>
      <c r="D30" s="1">
        <v>7.0609999999999996E-3</v>
      </c>
      <c r="E30" s="1">
        <v>7.0600000000000003E-4</v>
      </c>
      <c r="F30" s="1">
        <v>1.4120000000000001E-3</v>
      </c>
      <c r="G30" s="1">
        <v>2.1180000000000001E-3</v>
      </c>
      <c r="H30" s="1">
        <v>2.8240000000000001E-3</v>
      </c>
      <c r="I30" s="1">
        <v>3.5300000000000002E-3</v>
      </c>
      <c r="J30" s="1">
        <v>4.2360000000000002E-3</v>
      </c>
      <c r="K30" s="1">
        <v>4.9420000000000002E-3</v>
      </c>
      <c r="L30" s="1">
        <v>5.6490000000000004E-3</v>
      </c>
      <c r="M30" s="1">
        <v>6.3550000000000004E-3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7.0609999999999996E-3</v>
      </c>
      <c r="V30" s="1">
        <v>7.0609999999999996E-3</v>
      </c>
      <c r="W30" s="1">
        <v>7.0609999999999996E-3</v>
      </c>
      <c r="X30" s="1">
        <v>7.0609999999999996E-3</v>
      </c>
    </row>
    <row r="31" spans="1:24" x14ac:dyDescent="0.25">
      <c r="A31" s="1" t="s">
        <v>32</v>
      </c>
      <c r="B31" s="1" t="s">
        <v>117</v>
      </c>
      <c r="C31" s="1" t="s">
        <v>118</v>
      </c>
      <c r="D31" s="1">
        <v>0.47223300000000001</v>
      </c>
      <c r="E31" s="1">
        <v>4.7223000000000001E-2</v>
      </c>
      <c r="F31" s="1">
        <v>9.4447000000000003E-2</v>
      </c>
      <c r="G31" s="1">
        <v>0.14166999999999999</v>
      </c>
      <c r="H31" s="1">
        <v>0.18889300000000001</v>
      </c>
      <c r="I31" s="1">
        <v>0.23611599999999999</v>
      </c>
      <c r="J31" s="1">
        <v>0.28333999999999998</v>
      </c>
      <c r="K31" s="1">
        <v>0.330563</v>
      </c>
      <c r="L31" s="1">
        <v>0.37778600000000001</v>
      </c>
      <c r="M31" s="1">
        <v>0.42501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0.47223300000000001</v>
      </c>
      <c r="V31" s="1">
        <v>0.47223300000000001</v>
      </c>
      <c r="W31" s="1">
        <v>0.47223300000000001</v>
      </c>
      <c r="X31" s="1">
        <v>0.47223300000000001</v>
      </c>
    </row>
    <row r="32" spans="1:24" x14ac:dyDescent="0.25">
      <c r="A32" s="1" t="s">
        <v>17</v>
      </c>
      <c r="B32" s="1" t="s">
        <v>119</v>
      </c>
      <c r="C32" s="1" t="s">
        <v>120</v>
      </c>
      <c r="D32" s="1">
        <v>9.2050000000000007E-2</v>
      </c>
      <c r="E32" s="1">
        <v>9.2049999999999996E-3</v>
      </c>
      <c r="F32" s="1">
        <v>1.8409999999999999E-2</v>
      </c>
      <c r="G32" s="1">
        <v>2.7615000000000001E-2</v>
      </c>
      <c r="H32" s="1">
        <v>3.6819999999999999E-2</v>
      </c>
      <c r="I32" s="1">
        <v>4.6025000000000003E-2</v>
      </c>
      <c r="J32" s="1">
        <v>5.5230000000000001E-2</v>
      </c>
      <c r="K32" s="1">
        <v>6.4435000000000006E-2</v>
      </c>
      <c r="L32" s="1">
        <v>7.3639999999999997E-2</v>
      </c>
      <c r="M32" s="1">
        <v>8.2845000000000002E-2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9.2050000000000007E-2</v>
      </c>
      <c r="V32" s="1">
        <v>9.2050000000000007E-2</v>
      </c>
      <c r="W32" s="1">
        <v>9.2050000000000007E-2</v>
      </c>
      <c r="X32" s="1">
        <v>9.2050000000000007E-2</v>
      </c>
    </row>
    <row r="33" spans="1:24" x14ac:dyDescent="0.25">
      <c r="A33" s="1" t="s">
        <v>18</v>
      </c>
      <c r="B33" s="1" t="s">
        <v>121</v>
      </c>
      <c r="C33" s="1" t="s">
        <v>122</v>
      </c>
      <c r="D33" s="1">
        <v>0.18087800000000001</v>
      </c>
      <c r="E33" s="1">
        <v>1.8088E-2</v>
      </c>
      <c r="F33" s="1">
        <v>3.6176E-2</v>
      </c>
      <c r="G33" s="1">
        <v>5.4262999999999999E-2</v>
      </c>
      <c r="H33" s="1">
        <v>7.2350999999999999E-2</v>
      </c>
      <c r="I33" s="1">
        <v>9.0439000000000005E-2</v>
      </c>
      <c r="J33" s="1">
        <v>0.108527</v>
      </c>
      <c r="K33" s="1">
        <v>0.126614</v>
      </c>
      <c r="L33" s="1">
        <v>0.144702</v>
      </c>
      <c r="M33" s="1">
        <v>0.16278999999999999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0.18087800000000001</v>
      </c>
      <c r="V33" s="1">
        <v>0.18087800000000001</v>
      </c>
      <c r="W33" s="1">
        <v>0.18087800000000001</v>
      </c>
      <c r="X33" s="1">
        <v>0.18087800000000001</v>
      </c>
    </row>
    <row r="34" spans="1:24" x14ac:dyDescent="0.25">
      <c r="A34" s="1" t="s">
        <v>39</v>
      </c>
      <c r="B34" s="1" t="s">
        <v>123</v>
      </c>
      <c r="C34" s="1" t="s">
        <v>124</v>
      </c>
      <c r="D34" s="1">
        <v>0.16661000000000001</v>
      </c>
      <c r="E34" s="1">
        <v>1.6660999999999999E-2</v>
      </c>
      <c r="F34" s="1">
        <v>3.3321999999999997E-2</v>
      </c>
      <c r="G34" s="1">
        <v>4.9983E-2</v>
      </c>
      <c r="H34" s="1">
        <v>6.6643999999999995E-2</v>
      </c>
      <c r="I34" s="1">
        <v>8.3305000000000004E-2</v>
      </c>
      <c r="J34" s="1">
        <v>9.9965999999999999E-2</v>
      </c>
      <c r="K34" s="1">
        <v>0.11662699999999999</v>
      </c>
      <c r="L34" s="1">
        <v>0.13328799999999999</v>
      </c>
      <c r="M34" s="1">
        <v>0.149949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0.16661000000000001</v>
      </c>
      <c r="V34" s="1">
        <v>0.16661000000000001</v>
      </c>
      <c r="W34" s="1">
        <v>0.16661000000000001</v>
      </c>
      <c r="X34" s="1">
        <v>0.16661000000000001</v>
      </c>
    </row>
    <row r="35" spans="1:24" x14ac:dyDescent="0.25">
      <c r="A35" s="1" t="s">
        <v>125</v>
      </c>
      <c r="B35" s="1" t="s">
        <v>126</v>
      </c>
      <c r="C35" s="1" t="s">
        <v>127</v>
      </c>
      <c r="D35" s="1">
        <v>-0.01</v>
      </c>
      <c r="E35" s="1">
        <v>-1E-3</v>
      </c>
      <c r="F35" s="1">
        <v>-2E-3</v>
      </c>
      <c r="G35" s="1">
        <v>-3.0000000000000001E-3</v>
      </c>
      <c r="H35" s="1">
        <v>-4.0000000000000001E-3</v>
      </c>
      <c r="I35" s="1">
        <v>-5.0000000000000001E-3</v>
      </c>
      <c r="J35" s="1">
        <v>-6.0000000000000001E-3</v>
      </c>
      <c r="K35" s="1">
        <v>-7.0000000000000001E-3</v>
      </c>
      <c r="L35" s="1">
        <v>-8.0000000000000002E-3</v>
      </c>
      <c r="M35" s="1">
        <v>-8.9999999999999993E-3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-0.01</v>
      </c>
      <c r="V35" s="1">
        <v>-0.01</v>
      </c>
      <c r="W35" s="1">
        <v>-0.01</v>
      </c>
      <c r="X35" s="1">
        <v>-0.01</v>
      </c>
    </row>
    <row r="36" spans="1:24" x14ac:dyDescent="0.25">
      <c r="A36" s="1" t="s">
        <v>19</v>
      </c>
      <c r="B36" s="1" t="s">
        <v>128</v>
      </c>
      <c r="C36" s="1" t="s">
        <v>129</v>
      </c>
      <c r="D36" s="1">
        <v>7.0609999999999996E-3</v>
      </c>
      <c r="E36" s="1">
        <v>7.0600000000000003E-4</v>
      </c>
      <c r="F36" s="1">
        <v>1.4120000000000001E-3</v>
      </c>
      <c r="G36" s="1">
        <v>2.1180000000000001E-3</v>
      </c>
      <c r="H36" s="1">
        <v>2.8240000000000001E-3</v>
      </c>
      <c r="I36" s="1">
        <v>3.5300000000000002E-3</v>
      </c>
      <c r="J36" s="1">
        <v>4.2360000000000002E-3</v>
      </c>
      <c r="K36" s="1">
        <v>4.9420000000000002E-3</v>
      </c>
      <c r="L36" s="1">
        <v>5.6490000000000004E-3</v>
      </c>
      <c r="M36" s="1">
        <v>6.3550000000000004E-3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7.0609999999999996E-3</v>
      </c>
      <c r="V36" s="1">
        <v>7.0609999999999996E-3</v>
      </c>
      <c r="W36" s="1">
        <v>7.0609999999999996E-3</v>
      </c>
      <c r="X36" s="1">
        <v>7.0609999999999996E-3</v>
      </c>
    </row>
    <row r="37" spans="1:24" x14ac:dyDescent="0.25">
      <c r="A37" s="1" t="s">
        <v>20</v>
      </c>
      <c r="B37" s="1" t="s">
        <v>130</v>
      </c>
      <c r="C37" s="1" t="s">
        <v>131</v>
      </c>
      <c r="D37" s="1">
        <v>0.34564699999999998</v>
      </c>
      <c r="E37" s="1">
        <v>3.4564999999999999E-2</v>
      </c>
      <c r="F37" s="1">
        <v>6.9128999999999996E-2</v>
      </c>
      <c r="G37" s="1">
        <v>0.10369399999999999</v>
      </c>
      <c r="H37" s="1">
        <v>0.13825899999999999</v>
      </c>
      <c r="I37" s="1">
        <v>0.172823</v>
      </c>
      <c r="J37" s="1">
        <v>0.20738799999999999</v>
      </c>
      <c r="K37" s="1">
        <v>0.241953</v>
      </c>
      <c r="L37" s="1">
        <v>0.27651799999999999</v>
      </c>
      <c r="M37" s="1">
        <v>0.31108200000000003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0.34564699999999998</v>
      </c>
      <c r="V37" s="1">
        <v>0.34564699999999998</v>
      </c>
      <c r="W37" s="1">
        <v>0.34564699999999998</v>
      </c>
      <c r="X37" s="1">
        <v>0.34564699999999998</v>
      </c>
    </row>
    <row r="38" spans="1:24" x14ac:dyDescent="0.25">
      <c r="A38" s="1" t="s">
        <v>21</v>
      </c>
      <c r="B38" s="1" t="s">
        <v>132</v>
      </c>
      <c r="C38" s="1" t="s">
        <v>133</v>
      </c>
      <c r="D38" s="1">
        <v>0.209873</v>
      </c>
      <c r="E38" s="1">
        <v>2.0986999999999999E-2</v>
      </c>
      <c r="F38" s="1">
        <v>4.1974999999999998E-2</v>
      </c>
      <c r="G38" s="1">
        <v>6.2962000000000004E-2</v>
      </c>
      <c r="H38" s="1">
        <v>8.3948999999999996E-2</v>
      </c>
      <c r="I38" s="1">
        <v>0.104937</v>
      </c>
      <c r="J38" s="1">
        <v>0.12592400000000001</v>
      </c>
      <c r="K38" s="1">
        <v>0.14691100000000001</v>
      </c>
      <c r="L38" s="1">
        <v>0.16789899999999999</v>
      </c>
      <c r="M38" s="1">
        <v>0.188886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0.209873</v>
      </c>
      <c r="V38" s="1">
        <v>0.209873</v>
      </c>
      <c r="W38" s="1">
        <v>0.209873</v>
      </c>
      <c r="X38" s="1">
        <v>0.209873</v>
      </c>
    </row>
    <row r="39" spans="1:24" x14ac:dyDescent="0.25">
      <c r="A39" s="1" t="s">
        <v>55</v>
      </c>
      <c r="B39" s="1" t="s">
        <v>134</v>
      </c>
      <c r="C39" s="1" t="s">
        <v>135</v>
      </c>
      <c r="D39" s="1">
        <v>9.5038999999999998E-2</v>
      </c>
      <c r="E39" s="1">
        <v>9.5040000000000003E-3</v>
      </c>
      <c r="F39" s="1">
        <v>1.9008000000000001E-2</v>
      </c>
      <c r="G39" s="1">
        <v>2.8511999999999999E-2</v>
      </c>
      <c r="H39" s="1">
        <v>3.8016000000000001E-2</v>
      </c>
      <c r="I39" s="1">
        <v>4.752E-2</v>
      </c>
      <c r="J39" s="1">
        <v>5.7023999999999998E-2</v>
      </c>
      <c r="K39" s="1">
        <v>6.6528000000000004E-2</v>
      </c>
      <c r="L39" s="1">
        <v>7.6032000000000002E-2</v>
      </c>
      <c r="M39" s="1">
        <v>8.5535E-2</v>
      </c>
      <c r="N39" s="1">
        <v>9.5038999999999998E-2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9.5038999999999998E-2</v>
      </c>
      <c r="V39" s="1">
        <v>9.5038999999999998E-2</v>
      </c>
      <c r="W39" s="1">
        <v>9.5038999999999998E-2</v>
      </c>
      <c r="X39" s="1">
        <v>9.5038999999999998E-2</v>
      </c>
    </row>
    <row r="40" spans="1:24" x14ac:dyDescent="0.25">
      <c r="A40" s="1" t="s">
        <v>56</v>
      </c>
      <c r="B40" s="1" t="s">
        <v>136</v>
      </c>
      <c r="C40" s="1" t="s">
        <v>137</v>
      </c>
      <c r="D40" s="1">
        <v>1.3820000000000001E-2</v>
      </c>
      <c r="E40" s="1">
        <v>1.382E-3</v>
      </c>
      <c r="F40" s="1">
        <v>2.764E-3</v>
      </c>
      <c r="G40" s="1">
        <v>4.1460000000000004E-3</v>
      </c>
      <c r="H40" s="1">
        <v>5.5279999999999999E-3</v>
      </c>
      <c r="I40" s="1">
        <v>6.9100000000000003E-3</v>
      </c>
      <c r="J40" s="1">
        <v>8.2920000000000008E-3</v>
      </c>
      <c r="K40" s="1">
        <v>9.6740000000000003E-3</v>
      </c>
      <c r="L40" s="1">
        <v>1.1056E-2</v>
      </c>
      <c r="M40" s="1">
        <v>1.2437999999999999E-2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1.3820000000000001E-2</v>
      </c>
      <c r="V40" s="1">
        <v>1.3820000000000001E-2</v>
      </c>
      <c r="W40" s="1">
        <v>1.3820000000000001E-2</v>
      </c>
      <c r="X40" s="1">
        <v>1.3820000000000001E-2</v>
      </c>
    </row>
    <row r="41" spans="1:24" x14ac:dyDescent="0.25">
      <c r="A41" s="1" t="s">
        <v>43</v>
      </c>
      <c r="B41" s="1" t="s">
        <v>138</v>
      </c>
      <c r="C41" s="1" t="s">
        <v>139</v>
      </c>
      <c r="D41" s="1">
        <v>7.0609999999999996E-3</v>
      </c>
      <c r="E41" s="1">
        <v>7.0600000000000003E-4</v>
      </c>
      <c r="F41" s="1">
        <v>1.4120000000000001E-3</v>
      </c>
      <c r="G41" s="1">
        <v>2.1180000000000001E-3</v>
      </c>
      <c r="H41" s="1">
        <v>2.8240000000000001E-3</v>
      </c>
      <c r="I41" s="1">
        <v>3.5300000000000002E-3</v>
      </c>
      <c r="J41" s="1">
        <v>4.2360000000000002E-3</v>
      </c>
      <c r="K41" s="1">
        <v>4.9420000000000002E-3</v>
      </c>
      <c r="L41" s="1">
        <v>5.6490000000000004E-3</v>
      </c>
      <c r="M41" s="1">
        <v>6.3550000000000004E-3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7.0609999999999996E-3</v>
      </c>
      <c r="V41" s="1">
        <v>7.0609999999999996E-3</v>
      </c>
      <c r="W41" s="1">
        <v>7.0609999999999996E-3</v>
      </c>
      <c r="X41" s="1">
        <v>7.0609999999999996E-3</v>
      </c>
    </row>
    <row r="42" spans="1:24" x14ac:dyDescent="0.25">
      <c r="A42" s="1" t="s">
        <v>52</v>
      </c>
      <c r="B42" s="1" t="s">
        <v>140</v>
      </c>
      <c r="C42" s="1" t="s">
        <v>141</v>
      </c>
      <c r="D42" s="1">
        <v>0.01</v>
      </c>
      <c r="E42" s="1">
        <v>1E-3</v>
      </c>
      <c r="F42" s="1">
        <v>2E-3</v>
      </c>
      <c r="G42" s="1">
        <v>3.0000000000000001E-3</v>
      </c>
      <c r="H42" s="1">
        <v>4.0000000000000001E-3</v>
      </c>
      <c r="I42" s="1">
        <v>5.0000000000000001E-3</v>
      </c>
      <c r="J42" s="1">
        <v>6.0000000000000001E-3</v>
      </c>
      <c r="K42" s="1">
        <v>7.0000000000000001E-3</v>
      </c>
      <c r="L42" s="1">
        <v>8.0000000000000002E-3</v>
      </c>
      <c r="M42" s="1">
        <v>8.9999999999999993E-3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</row>
    <row r="43" spans="1:24" x14ac:dyDescent="0.25">
      <c r="A43" s="10" t="s">
        <v>51</v>
      </c>
      <c r="B43" s="1" t="s">
        <v>142</v>
      </c>
      <c r="C43" s="1" t="s">
        <v>143</v>
      </c>
      <c r="D43" s="1">
        <v>0.01</v>
      </c>
      <c r="E43" s="1">
        <v>1E-3</v>
      </c>
      <c r="F43" s="1">
        <v>2E-3</v>
      </c>
      <c r="G43" s="1">
        <v>3.0000000000000001E-3</v>
      </c>
      <c r="H43" s="1">
        <v>4.0000000000000001E-3</v>
      </c>
      <c r="I43" s="1">
        <v>5.0000000000000001E-3</v>
      </c>
      <c r="J43" s="1">
        <v>6.0000000000000001E-3</v>
      </c>
      <c r="K43" s="1">
        <v>7.0000000000000001E-3</v>
      </c>
      <c r="L43" s="1">
        <v>8.0000000000000002E-3</v>
      </c>
      <c r="M43" s="1">
        <v>8.9999999999999993E-3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0.01</v>
      </c>
      <c r="V43" s="1">
        <v>0.01</v>
      </c>
      <c r="W43" s="1">
        <v>0.01</v>
      </c>
      <c r="X43" s="1">
        <v>0.01</v>
      </c>
    </row>
    <row r="44" spans="1:24" x14ac:dyDescent="0.25">
      <c r="A44" s="1" t="s">
        <v>144</v>
      </c>
      <c r="B44" s="1" t="s">
        <v>145</v>
      </c>
      <c r="C44" s="1" t="s">
        <v>146</v>
      </c>
      <c r="D44" s="1">
        <v>-5.0000000000000001E-3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-5.0000000000000001E-4</v>
      </c>
      <c r="L44" s="1">
        <v>-2E-3</v>
      </c>
      <c r="M44" s="1">
        <v>-3.5000000000000001E-3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-5.0000000000000001E-3</v>
      </c>
      <c r="V44" s="1">
        <v>-5.0000000000000001E-3</v>
      </c>
      <c r="W44" s="1">
        <v>-5.0000000000000001E-3</v>
      </c>
      <c r="X44" s="1">
        <v>-5.0000000000000001E-3</v>
      </c>
    </row>
    <row r="45" spans="1:24" x14ac:dyDescent="0.25">
      <c r="A45" s="1" t="s">
        <v>147</v>
      </c>
      <c r="B45" s="1" t="s">
        <v>148</v>
      </c>
      <c r="C45" s="1" t="s">
        <v>149</v>
      </c>
      <c r="D45" s="1">
        <v>-0.01</v>
      </c>
      <c r="E45" s="1">
        <v>-1E-3</v>
      </c>
      <c r="F45" s="1">
        <v>-2E-3</v>
      </c>
      <c r="G45" s="1">
        <v>-3.0000000000000001E-3</v>
      </c>
      <c r="H45" s="1">
        <v>-4.0000000000000001E-3</v>
      </c>
      <c r="I45" s="1">
        <v>-5.0000000000000001E-3</v>
      </c>
      <c r="J45" s="1">
        <v>-6.0000000000000001E-3</v>
      </c>
      <c r="K45" s="1">
        <v>-7.0000000000000001E-3</v>
      </c>
      <c r="L45" s="1">
        <v>-8.0000000000000002E-3</v>
      </c>
      <c r="M45" s="1">
        <v>-8.9999999999999993E-3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-0.01</v>
      </c>
      <c r="V45" s="1">
        <v>-0.01</v>
      </c>
      <c r="W45" s="1">
        <v>-0.01</v>
      </c>
      <c r="X45" s="1">
        <v>-0.01</v>
      </c>
    </row>
    <row r="46" spans="1:24" x14ac:dyDescent="0.25">
      <c r="A46" s="1" t="s">
        <v>47</v>
      </c>
      <c r="B46" s="1" t="s">
        <v>150</v>
      </c>
      <c r="C46" s="1" t="s">
        <v>151</v>
      </c>
      <c r="D46" s="1">
        <v>7.0609999999999996E-3</v>
      </c>
      <c r="E46" s="1">
        <v>7.0600000000000003E-4</v>
      </c>
      <c r="F46" s="1">
        <v>1.4120000000000001E-3</v>
      </c>
      <c r="G46" s="1">
        <v>2.1180000000000001E-3</v>
      </c>
      <c r="H46" s="1">
        <v>2.8240000000000001E-3</v>
      </c>
      <c r="I46" s="1">
        <v>3.5300000000000002E-3</v>
      </c>
      <c r="J46" s="1">
        <v>4.2360000000000002E-3</v>
      </c>
      <c r="K46" s="1">
        <v>4.9420000000000002E-3</v>
      </c>
      <c r="L46" s="1">
        <v>5.6490000000000004E-3</v>
      </c>
      <c r="M46" s="1">
        <v>6.3550000000000004E-3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7.0609999999999996E-3</v>
      </c>
      <c r="V46" s="1">
        <v>7.0609999999999996E-3</v>
      </c>
      <c r="W46" s="1">
        <v>7.0609999999999996E-3</v>
      </c>
      <c r="X46" s="1">
        <v>7.0609999999999996E-3</v>
      </c>
    </row>
    <row r="47" spans="1:24" x14ac:dyDescent="0.25">
      <c r="A47" s="1" t="s">
        <v>22</v>
      </c>
      <c r="B47" s="1" t="s">
        <v>152</v>
      </c>
      <c r="C47" s="1" t="s">
        <v>153</v>
      </c>
      <c r="D47" s="1">
        <v>5.0000000000000001E-3</v>
      </c>
      <c r="E47" s="1">
        <v>5.0000000000000001E-4</v>
      </c>
      <c r="F47" s="1">
        <v>1E-3</v>
      </c>
      <c r="G47" s="1">
        <v>1.5E-3</v>
      </c>
      <c r="H47" s="1">
        <v>2E-3</v>
      </c>
      <c r="I47" s="1">
        <v>2.5000000000000001E-3</v>
      </c>
      <c r="J47" s="1">
        <v>3.0000000000000001E-3</v>
      </c>
      <c r="K47" s="1">
        <v>3.5000000000000001E-3</v>
      </c>
      <c r="L47" s="1">
        <v>4.0000000000000001E-3</v>
      </c>
      <c r="M47" s="1">
        <v>4.4999999999999997E-3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5.0000000000000001E-3</v>
      </c>
      <c r="V47" s="1">
        <v>5.0000000000000001E-3</v>
      </c>
      <c r="W47" s="1">
        <v>5.0000000000000001E-3</v>
      </c>
      <c r="X47" s="1">
        <v>5.0000000000000001E-3</v>
      </c>
    </row>
    <row r="48" spans="1:24" x14ac:dyDescent="0.25">
      <c r="A48" s="1" t="s">
        <v>154</v>
      </c>
      <c r="B48" s="1" t="s">
        <v>155</v>
      </c>
      <c r="C48" s="1" t="s">
        <v>156</v>
      </c>
      <c r="D48" s="1">
        <v>-0.1</v>
      </c>
      <c r="E48" s="1">
        <v>-1.2782999999999999E-2</v>
      </c>
      <c r="F48" s="1">
        <v>-2.5566999999999999E-2</v>
      </c>
      <c r="G48" s="1">
        <v>-3.8350000000000002E-2</v>
      </c>
      <c r="H48" s="1">
        <v>-5.1133999999999999E-2</v>
      </c>
      <c r="I48" s="1">
        <v>-6.3917000000000002E-2</v>
      </c>
      <c r="J48" s="1">
        <v>-7.6701000000000005E-2</v>
      </c>
      <c r="K48" s="1">
        <v>-8.9483999999999994E-2</v>
      </c>
      <c r="L48" s="1">
        <v>-0.1</v>
      </c>
      <c r="M48" s="1">
        <v>-0.1</v>
      </c>
      <c r="N48" s="1">
        <v>-0.1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-0.1</v>
      </c>
      <c r="V48" s="1">
        <v>-0.1</v>
      </c>
      <c r="W48" s="1">
        <v>-0.1</v>
      </c>
      <c r="X48" s="1">
        <v>-0.1</v>
      </c>
    </row>
    <row r="49" spans="1:24" x14ac:dyDescent="0.25">
      <c r="A49" s="1" t="s">
        <v>26</v>
      </c>
      <c r="B49" s="1" t="s">
        <v>157</v>
      </c>
      <c r="C49" s="1" t="s">
        <v>158</v>
      </c>
      <c r="D49" s="1">
        <v>9.5044000000000003E-2</v>
      </c>
      <c r="E49" s="1">
        <v>9.0039999999999999E-3</v>
      </c>
      <c r="F49" s="1">
        <v>1.8009000000000001E-2</v>
      </c>
      <c r="G49" s="1">
        <v>2.7012999999999999E-2</v>
      </c>
      <c r="H49" s="1">
        <v>3.6018000000000001E-2</v>
      </c>
      <c r="I49" s="1">
        <v>4.5022E-2</v>
      </c>
      <c r="J49" s="1">
        <v>5.4026999999999999E-2</v>
      </c>
      <c r="K49" s="1">
        <v>6.3531000000000004E-2</v>
      </c>
      <c r="L49" s="1">
        <v>7.4036000000000005E-2</v>
      </c>
      <c r="M49" s="1">
        <v>8.4540000000000004E-2</v>
      </c>
      <c r="N49" s="1">
        <v>9.5044000000000003E-2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9.5044000000000003E-2</v>
      </c>
      <c r="V49" s="1">
        <v>9.5044000000000003E-2</v>
      </c>
      <c r="W49" s="1">
        <v>9.5044000000000003E-2</v>
      </c>
      <c r="X49" s="1">
        <v>9.5044000000000003E-2</v>
      </c>
    </row>
    <row r="50" spans="1:24" x14ac:dyDescent="0.25">
      <c r="A50" s="1" t="s">
        <v>33</v>
      </c>
      <c r="B50" s="1" t="s">
        <v>159</v>
      </c>
      <c r="C50" s="1" t="s">
        <v>160</v>
      </c>
      <c r="D50" s="1">
        <v>0.38570599999999999</v>
      </c>
      <c r="E50" s="1">
        <v>3.8571000000000001E-2</v>
      </c>
      <c r="F50" s="1">
        <v>7.7141000000000001E-2</v>
      </c>
      <c r="G50" s="1">
        <v>0.115712</v>
      </c>
      <c r="H50" s="1">
        <v>0.154282</v>
      </c>
      <c r="I50" s="1">
        <v>0.192853</v>
      </c>
      <c r="J50" s="1">
        <v>0.23142399999999999</v>
      </c>
      <c r="K50" s="1">
        <v>0.26999400000000001</v>
      </c>
      <c r="L50" s="1">
        <v>0.30856499999999998</v>
      </c>
      <c r="M50" s="1">
        <v>0.34713500000000003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0.38570599999999999</v>
      </c>
      <c r="V50" s="1">
        <v>0.38570599999999999</v>
      </c>
      <c r="W50" s="1">
        <v>0.38570599999999999</v>
      </c>
      <c r="X50" s="1">
        <v>0.38570599999999999</v>
      </c>
    </row>
    <row r="51" spans="1:24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>
        <v>1.5E-3</v>
      </c>
      <c r="F51" s="1">
        <v>3.0000000000000001E-3</v>
      </c>
      <c r="G51" s="1">
        <v>4.4999999999999997E-3</v>
      </c>
      <c r="H51" s="1">
        <v>6.0000000000000001E-3</v>
      </c>
      <c r="I51" s="1">
        <v>7.4999999999999997E-3</v>
      </c>
      <c r="J51" s="1">
        <v>8.9999999999999993E-3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</row>
    <row r="52" spans="1:24" x14ac:dyDescent="0.25">
      <c r="A52" s="1" t="s">
        <v>53</v>
      </c>
      <c r="B52" s="1" t="s">
        <v>163</v>
      </c>
      <c r="C52" s="1" t="s">
        <v>164</v>
      </c>
      <c r="D52" s="1">
        <v>0.01</v>
      </c>
      <c r="E52" s="1">
        <v>1E-3</v>
      </c>
      <c r="F52" s="1">
        <v>2E-3</v>
      </c>
      <c r="G52" s="1">
        <v>3.0000000000000001E-3</v>
      </c>
      <c r="H52" s="1">
        <v>4.0000000000000001E-3</v>
      </c>
      <c r="I52" s="1">
        <v>5.0000000000000001E-3</v>
      </c>
      <c r="J52" s="1">
        <v>6.0000000000000001E-3</v>
      </c>
      <c r="K52" s="1">
        <v>7.0000000000000001E-3</v>
      </c>
      <c r="L52" s="1">
        <v>8.0000000000000002E-3</v>
      </c>
      <c r="M52" s="1">
        <v>8.9999999999999993E-3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0.01</v>
      </c>
      <c r="V52" s="1">
        <v>0.01</v>
      </c>
      <c r="W52" s="1">
        <v>0.01</v>
      </c>
      <c r="X52" s="1">
        <v>0.01</v>
      </c>
    </row>
    <row r="53" spans="1:24" x14ac:dyDescent="0.25">
      <c r="A53" s="1" t="s">
        <v>46</v>
      </c>
      <c r="B53" s="1" t="s">
        <v>165</v>
      </c>
      <c r="C53" s="1" t="s">
        <v>166</v>
      </c>
      <c r="D53" s="1">
        <v>0.1</v>
      </c>
      <c r="E53" s="1">
        <v>1.2782999999999999E-2</v>
      </c>
      <c r="F53" s="1">
        <v>2.5566999999999999E-2</v>
      </c>
      <c r="G53" s="1">
        <v>3.8350000000000002E-2</v>
      </c>
      <c r="H53" s="1">
        <v>5.1133999999999999E-2</v>
      </c>
      <c r="I53" s="1">
        <v>6.3917000000000002E-2</v>
      </c>
      <c r="J53" s="1">
        <v>7.6701000000000005E-2</v>
      </c>
      <c r="K53" s="1">
        <v>8.9483999999999994E-2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</row>
    <row r="54" spans="1:24" x14ac:dyDescent="0.25">
      <c r="A54" s="1" t="s">
        <v>167</v>
      </c>
      <c r="B54" s="1" t="s">
        <v>168</v>
      </c>
      <c r="C54" s="1" t="s">
        <v>169</v>
      </c>
      <c r="D54" s="1">
        <v>-5.0000000000000001E-3</v>
      </c>
      <c r="E54" s="1">
        <v>-5.0000000000000001E-4</v>
      </c>
      <c r="F54" s="1">
        <v>-1E-3</v>
      </c>
      <c r="G54" s="1">
        <v>-1.5E-3</v>
      </c>
      <c r="H54" s="1">
        <v>-2E-3</v>
      </c>
      <c r="I54" s="1">
        <v>-2.5000000000000001E-3</v>
      </c>
      <c r="J54" s="1">
        <v>-3.0000000000000001E-3</v>
      </c>
      <c r="K54" s="1">
        <v>-3.5000000000000001E-3</v>
      </c>
      <c r="L54" s="1">
        <v>-4.0000000000000001E-3</v>
      </c>
      <c r="M54" s="1">
        <v>-4.4999999999999997E-3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-5.0000000000000001E-3</v>
      </c>
      <c r="V54" s="1">
        <v>-5.0000000000000001E-3</v>
      </c>
      <c r="W54" s="1">
        <v>-5.0000000000000001E-3</v>
      </c>
      <c r="X54" s="1">
        <v>-5.0000000000000001E-3</v>
      </c>
    </row>
    <row r="55" spans="1:24" x14ac:dyDescent="0.25">
      <c r="A55" s="1" t="s">
        <v>42</v>
      </c>
      <c r="B55" s="1" t="s">
        <v>170</v>
      </c>
      <c r="C55" s="1" t="s">
        <v>171</v>
      </c>
      <c r="D55" s="1">
        <v>1.2061000000000001E-2</v>
      </c>
      <c r="E55" s="1">
        <v>1.206E-3</v>
      </c>
      <c r="F55" s="1">
        <v>2.4120000000000001E-3</v>
      </c>
      <c r="G55" s="1">
        <v>3.6180000000000001E-3</v>
      </c>
      <c r="H55" s="1">
        <v>4.8240000000000002E-3</v>
      </c>
      <c r="I55" s="1">
        <v>6.0299999999999998E-3</v>
      </c>
      <c r="J55" s="1">
        <v>7.2360000000000002E-3</v>
      </c>
      <c r="K55" s="1">
        <v>8.4419999999999999E-3</v>
      </c>
      <c r="L55" s="1">
        <v>9.6489999999999996E-3</v>
      </c>
      <c r="M55" s="1">
        <v>1.0855E-2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1.2061000000000001E-2</v>
      </c>
      <c r="V55" s="1">
        <v>1.2061000000000001E-2</v>
      </c>
      <c r="W55" s="1">
        <v>1.2061000000000001E-2</v>
      </c>
      <c r="X55" s="1">
        <v>1.2061000000000001E-2</v>
      </c>
    </row>
    <row r="56" spans="1:24" x14ac:dyDescent="0.25">
      <c r="A56" s="1" t="s">
        <v>23</v>
      </c>
      <c r="B56" s="1" t="s">
        <v>172</v>
      </c>
      <c r="C56" s="1" t="s">
        <v>173</v>
      </c>
      <c r="D56" s="1">
        <v>7.0609999999999996E-3</v>
      </c>
      <c r="E56" s="1">
        <v>7.0600000000000003E-4</v>
      </c>
      <c r="F56" s="1">
        <v>1.4120000000000001E-3</v>
      </c>
      <c r="G56" s="1">
        <v>2.1180000000000001E-3</v>
      </c>
      <c r="H56" s="1">
        <v>2.8240000000000001E-3</v>
      </c>
      <c r="I56" s="1">
        <v>3.5300000000000002E-3</v>
      </c>
      <c r="J56" s="1">
        <v>4.2360000000000002E-3</v>
      </c>
      <c r="K56" s="1">
        <v>4.9420000000000002E-3</v>
      </c>
      <c r="L56" s="1">
        <v>5.6490000000000004E-3</v>
      </c>
      <c r="M56" s="1">
        <v>6.3550000000000004E-3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7.0609999999999996E-3</v>
      </c>
      <c r="V56" s="1">
        <v>7.0609999999999996E-3</v>
      </c>
      <c r="W56" s="1">
        <v>7.0609999999999996E-3</v>
      </c>
      <c r="X56" s="1">
        <v>7.0609999999999996E-3</v>
      </c>
    </row>
    <row r="57" spans="1:24" x14ac:dyDescent="0.25">
      <c r="A57" s="1" t="s">
        <v>174</v>
      </c>
      <c r="B57" s="1" t="s">
        <v>175</v>
      </c>
      <c r="C57" s="1" t="s">
        <v>176</v>
      </c>
      <c r="D57" s="1">
        <v>-0.96796099999999996</v>
      </c>
      <c r="E57" s="1">
        <v>-9.6795999999999993E-2</v>
      </c>
      <c r="F57" s="1">
        <v>-0.19359199999999999</v>
      </c>
      <c r="G57" s="1">
        <v>-0.29038799999999998</v>
      </c>
      <c r="H57" s="1">
        <v>-0.387185</v>
      </c>
      <c r="I57" s="1">
        <v>-0.48398099999999999</v>
      </c>
      <c r="J57" s="1">
        <v>-0.58077699999999999</v>
      </c>
      <c r="K57" s="1">
        <v>-0.67757299999999998</v>
      </c>
      <c r="L57" s="1">
        <v>-0.77436899999999997</v>
      </c>
      <c r="M57" s="1">
        <v>-0.87116499999999997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-0.96796099999999996</v>
      </c>
      <c r="V57" s="1">
        <v>-0.96796099999999996</v>
      </c>
      <c r="W57" s="1">
        <v>-0.96796099999999996</v>
      </c>
      <c r="X57" s="1">
        <v>-0.96796099999999996</v>
      </c>
    </row>
  </sheetData>
  <conditionalFormatting sqref="D2:X57">
    <cfRule type="expression" dxfId="14" priority="1">
      <formula>$D2=D2</formula>
    </cfRule>
  </conditionalFormatting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3FDB-A73C-4CD5-BB82-1AD8B7FC8209}">
  <dimension ref="A1:X59"/>
  <sheetViews>
    <sheetView zoomScale="85" zoomScaleNormal="85" workbookViewId="0">
      <selection activeCell="A47" sqref="A47"/>
    </sheetView>
  </sheetViews>
  <sheetFormatPr defaultRowHeight="15" x14ac:dyDescent="0.25"/>
  <cols>
    <col min="1" max="1" width="15.5703125" style="1" bestFit="1" customWidth="1"/>
    <col min="2" max="2" width="15.42578125" style="1" bestFit="1" customWidth="1"/>
    <col min="3" max="3" width="24.140625" style="1" bestFit="1" customWidth="1"/>
    <col min="4" max="4" width="12.28515625" style="1" bestFit="1" customWidth="1"/>
    <col min="5" max="13" width="13" style="1" bestFit="1" customWidth="1"/>
    <col min="14" max="24" width="14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</row>
    <row r="2" spans="1:24" x14ac:dyDescent="0.25">
      <c r="A2" s="1" t="s">
        <v>4</v>
      </c>
      <c r="B2" s="1" t="s">
        <v>57</v>
      </c>
      <c r="C2" s="1" t="s">
        <v>58</v>
      </c>
      <c r="D2" s="1">
        <v>-9.0390859999999993</v>
      </c>
      <c r="E2" s="1">
        <v>-9.0670859999999998</v>
      </c>
      <c r="F2" s="1">
        <v>-9.0600860000000001</v>
      </c>
      <c r="G2" s="1">
        <v>-9.0530860000000004</v>
      </c>
      <c r="H2" s="1">
        <v>-9.0460860000000007</v>
      </c>
      <c r="I2" s="1">
        <v>-9.0390859999999993</v>
      </c>
      <c r="J2" s="1">
        <v>-9.0390859999999993</v>
      </c>
      <c r="K2" s="1">
        <v>-9.0390859999999993</v>
      </c>
      <c r="L2" s="1">
        <v>-9.0390859999999993</v>
      </c>
      <c r="M2" s="1">
        <v>-9.0390859999999993</v>
      </c>
      <c r="N2" s="1">
        <v>-9.0390859999999993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-9.0390859999999993</v>
      </c>
      <c r="V2" s="1">
        <v>-9.0390859999999993</v>
      </c>
      <c r="W2" s="1">
        <v>-9.0390859999999993</v>
      </c>
      <c r="X2" s="1">
        <v>-9.0390859999999993</v>
      </c>
    </row>
    <row r="3" spans="1:24" x14ac:dyDescent="0.25">
      <c r="A3" s="1" t="s">
        <v>6</v>
      </c>
      <c r="B3" s="1" t="s">
        <v>59</v>
      </c>
      <c r="C3" s="1" t="s">
        <v>60</v>
      </c>
      <c r="D3" s="1">
        <v>1.2986420000000001</v>
      </c>
      <c r="E3" s="1">
        <v>1.2986420000000001</v>
      </c>
      <c r="F3" s="1">
        <v>1.2986420000000001</v>
      </c>
      <c r="G3" s="1">
        <v>1.2986420000000001</v>
      </c>
      <c r="H3" s="1">
        <v>1.2986420000000001</v>
      </c>
      <c r="I3" s="1">
        <v>1.2986420000000001</v>
      </c>
      <c r="J3" s="1">
        <v>1.2986420000000001</v>
      </c>
      <c r="K3" s="1">
        <v>1.2986420000000001</v>
      </c>
      <c r="L3" s="1">
        <v>1.2986420000000001</v>
      </c>
      <c r="M3" s="1">
        <v>1.2986420000000001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1.2986420000000001</v>
      </c>
      <c r="V3" s="1">
        <v>1.2986420000000001</v>
      </c>
      <c r="W3" s="1">
        <v>1.2986420000000001</v>
      </c>
      <c r="X3" s="1">
        <v>1.2986420000000001</v>
      </c>
    </row>
    <row r="4" spans="1:24" x14ac:dyDescent="0.25">
      <c r="A4" s="1" t="s">
        <v>50</v>
      </c>
      <c r="B4" s="1" t="s">
        <v>61</v>
      </c>
      <c r="C4" s="1" t="s">
        <v>62</v>
      </c>
      <c r="D4" s="1">
        <v>-1.7625329999999999</v>
      </c>
      <c r="E4" s="1">
        <v>-1.7705329999999999</v>
      </c>
      <c r="F4" s="1">
        <v>-1.7685329999999999</v>
      </c>
      <c r="G4" s="1">
        <v>-1.7665329999999999</v>
      </c>
      <c r="H4" s="1">
        <v>-1.7645329999999999</v>
      </c>
      <c r="I4" s="1">
        <v>-1.7625329999999999</v>
      </c>
      <c r="J4" s="1">
        <v>-1.7625329999999999</v>
      </c>
      <c r="K4" s="1">
        <v>-1.7625329999999999</v>
      </c>
      <c r="L4" s="1">
        <v>-1.7625329999999999</v>
      </c>
      <c r="M4" s="1">
        <v>-1.7625329999999999</v>
      </c>
      <c r="N4" s="1">
        <v>-1.7625329999999999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-1.7625329999999999</v>
      </c>
      <c r="V4" s="1">
        <v>-1.7625329999999999</v>
      </c>
      <c r="W4" s="1">
        <v>-1.7625329999999999</v>
      </c>
      <c r="X4" s="1">
        <v>-1.7625329999999999</v>
      </c>
    </row>
    <row r="5" spans="1:24" x14ac:dyDescent="0.25">
      <c r="A5" s="1" t="s">
        <v>37</v>
      </c>
      <c r="B5" s="1" t="s">
        <v>63</v>
      </c>
      <c r="C5" s="1" t="s">
        <v>64</v>
      </c>
      <c r="D5" s="1">
        <v>-0.14841399999999999</v>
      </c>
      <c r="E5" s="1">
        <v>-0.14841399999999999</v>
      </c>
      <c r="F5" s="1">
        <v>-0.14841399999999999</v>
      </c>
      <c r="G5" s="1">
        <v>-0.14841399999999999</v>
      </c>
      <c r="H5" s="1">
        <v>-0.14841399999999999</v>
      </c>
      <c r="I5" s="1">
        <v>-0.14841399999999999</v>
      </c>
      <c r="J5" s="1">
        <v>-0.14841399999999999</v>
      </c>
      <c r="K5" s="1">
        <v>-0.14841399999999999</v>
      </c>
      <c r="L5" s="1">
        <v>-0.14841399999999999</v>
      </c>
      <c r="M5" s="1">
        <v>-0.14841399999999999</v>
      </c>
      <c r="N5" s="1">
        <v>-0.14841399999999999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-0.14841399999999999</v>
      </c>
      <c r="V5" s="1">
        <v>-0.14841399999999999</v>
      </c>
      <c r="W5" s="1">
        <v>-0.14841399999999999</v>
      </c>
      <c r="X5" s="1">
        <v>-0.14841399999999999</v>
      </c>
    </row>
    <row r="6" spans="1:24" x14ac:dyDescent="0.25">
      <c r="A6" s="1" t="s">
        <v>7</v>
      </c>
      <c r="B6" s="1" t="s">
        <v>65</v>
      </c>
      <c r="C6" s="1" t="s">
        <v>66</v>
      </c>
      <c r="D6" s="1">
        <v>0.133525</v>
      </c>
      <c r="E6" s="1">
        <v>0.125525</v>
      </c>
      <c r="F6" s="1">
        <v>0.127525</v>
      </c>
      <c r="G6" s="1">
        <v>0.129525</v>
      </c>
      <c r="H6" s="1">
        <v>0.131525</v>
      </c>
      <c r="I6" s="1">
        <v>0.133525</v>
      </c>
      <c r="J6" s="1">
        <v>0.133525</v>
      </c>
      <c r="K6" s="1">
        <v>0.133525</v>
      </c>
      <c r="L6" s="1">
        <v>0.133525</v>
      </c>
      <c r="M6" s="1">
        <v>0.133525</v>
      </c>
      <c r="N6" s="1">
        <v>0.133525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0.133525</v>
      </c>
      <c r="V6" s="1">
        <v>0.133525</v>
      </c>
      <c r="W6" s="1">
        <v>0.133525</v>
      </c>
      <c r="X6" s="1">
        <v>0.133525</v>
      </c>
    </row>
    <row r="7" spans="1:24" x14ac:dyDescent="0.25">
      <c r="A7" s="1" t="s">
        <v>8</v>
      </c>
      <c r="B7" s="1" t="s">
        <v>67</v>
      </c>
      <c r="C7" s="1" t="s">
        <v>68</v>
      </c>
      <c r="D7" s="1">
        <v>2.2638240000000001</v>
      </c>
      <c r="E7" s="1">
        <v>2.2678240000000001</v>
      </c>
      <c r="F7" s="1">
        <v>2.2668240000000002</v>
      </c>
      <c r="G7" s="1">
        <v>2.2658239999999998</v>
      </c>
      <c r="H7" s="1">
        <v>2.2648239999999999</v>
      </c>
      <c r="I7" s="1">
        <v>2.2638240000000001</v>
      </c>
      <c r="J7" s="1">
        <v>2.2638240000000001</v>
      </c>
      <c r="K7" s="1">
        <v>2.2638240000000001</v>
      </c>
      <c r="L7" s="1">
        <v>2.2638240000000001</v>
      </c>
      <c r="M7" s="1">
        <v>2.2638240000000001</v>
      </c>
      <c r="N7" s="1">
        <v>2.2638240000000001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2.2638240000000001</v>
      </c>
      <c r="V7" s="1">
        <v>2.2638240000000001</v>
      </c>
      <c r="W7" s="1">
        <v>2.2638240000000001</v>
      </c>
      <c r="X7" s="1">
        <v>2.2638240000000001</v>
      </c>
    </row>
    <row r="8" spans="1:24" x14ac:dyDescent="0.25">
      <c r="A8" s="1" t="s">
        <v>9</v>
      </c>
      <c r="B8" s="1" t="s">
        <v>69</v>
      </c>
      <c r="C8" s="1" t="s">
        <v>70</v>
      </c>
      <c r="D8" s="1">
        <v>5.0000000000000001E-3</v>
      </c>
      <c r="E8" s="1">
        <v>5.0000000000000001E-3</v>
      </c>
      <c r="F8" s="1">
        <v>5.0000000000000001E-3</v>
      </c>
      <c r="G8" s="1">
        <v>5.0000000000000001E-3</v>
      </c>
      <c r="H8" s="1">
        <v>5.0000000000000001E-3</v>
      </c>
      <c r="I8" s="1">
        <v>5.0000000000000001E-3</v>
      </c>
      <c r="J8" s="1">
        <v>5.0000000000000001E-3</v>
      </c>
      <c r="K8" s="1">
        <v>5.0000000000000001E-3</v>
      </c>
      <c r="L8" s="1">
        <v>5.0000000000000001E-3</v>
      </c>
      <c r="M8" s="1">
        <v>5.0000000000000001E-3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5.0000000000000001E-3</v>
      </c>
      <c r="V8" s="1">
        <v>5.0000000000000001E-3</v>
      </c>
      <c r="W8" s="1">
        <v>5.0000000000000001E-3</v>
      </c>
      <c r="X8" s="1">
        <v>5.0000000000000001E-3</v>
      </c>
    </row>
    <row r="9" spans="1:24" x14ac:dyDescent="0.25">
      <c r="A9" s="1" t="s">
        <v>38</v>
      </c>
      <c r="B9" s="1" t="s">
        <v>71</v>
      </c>
      <c r="C9" s="1" t="s">
        <v>72</v>
      </c>
      <c r="D9" s="1">
        <v>-0.48302</v>
      </c>
      <c r="E9" s="1">
        <v>-0.47502</v>
      </c>
      <c r="F9" s="1">
        <v>-0.47702</v>
      </c>
      <c r="G9" s="1">
        <v>-0.47902</v>
      </c>
      <c r="H9" s="1">
        <v>-0.48102</v>
      </c>
      <c r="I9" s="1">
        <v>-0.48302</v>
      </c>
      <c r="J9" s="1">
        <v>-0.48302</v>
      </c>
      <c r="K9" s="1">
        <v>-0.48302</v>
      </c>
      <c r="L9" s="1">
        <v>-0.48302</v>
      </c>
      <c r="M9" s="1">
        <v>-0.48302</v>
      </c>
      <c r="N9" s="1">
        <v>-0.48302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-0.48302</v>
      </c>
      <c r="V9" s="1">
        <v>-0.48302</v>
      </c>
      <c r="W9" s="1">
        <v>-0.48302</v>
      </c>
      <c r="X9" s="1">
        <v>-0.48302</v>
      </c>
    </row>
    <row r="10" spans="1:24" x14ac:dyDescent="0.25">
      <c r="A10" s="1" t="s">
        <v>10</v>
      </c>
      <c r="B10" s="1" t="s">
        <v>73</v>
      </c>
      <c r="C10" s="1" t="s">
        <v>74</v>
      </c>
      <c r="D10" s="1">
        <v>7.0609999999999996E-3</v>
      </c>
      <c r="E10" s="1">
        <v>7.0609999999999996E-3</v>
      </c>
      <c r="F10" s="1">
        <v>7.0609999999999996E-3</v>
      </c>
      <c r="G10" s="1">
        <v>7.0609999999999996E-3</v>
      </c>
      <c r="H10" s="1">
        <v>7.0609999999999996E-3</v>
      </c>
      <c r="I10" s="1">
        <v>7.0609999999999996E-3</v>
      </c>
      <c r="J10" s="1">
        <v>7.0609999999999996E-3</v>
      </c>
      <c r="K10" s="1">
        <v>7.0609999999999996E-3</v>
      </c>
      <c r="L10" s="1">
        <v>7.0609999999999996E-3</v>
      </c>
      <c r="M10" s="1">
        <v>7.0609999999999996E-3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7.0609999999999996E-3</v>
      </c>
      <c r="V10" s="1">
        <v>7.0609999999999996E-3</v>
      </c>
      <c r="W10" s="1">
        <v>7.0609999999999996E-3</v>
      </c>
      <c r="X10" s="1">
        <v>7.0609999999999996E-3</v>
      </c>
    </row>
    <row r="11" spans="1:24" x14ac:dyDescent="0.25">
      <c r="A11" s="1" t="s">
        <v>5</v>
      </c>
      <c r="B11" s="1" t="s">
        <v>75</v>
      </c>
      <c r="C11" s="1" t="s">
        <v>76</v>
      </c>
      <c r="D11" s="1">
        <v>0.49478899999999998</v>
      </c>
      <c r="E11" s="1">
        <v>0.49478899999999998</v>
      </c>
      <c r="F11" s="1">
        <v>0.49478899999999998</v>
      </c>
      <c r="G11" s="1">
        <v>0.49478899999999998</v>
      </c>
      <c r="H11" s="1">
        <v>0.49478899999999998</v>
      </c>
      <c r="I11" s="1">
        <v>0.49478899999999998</v>
      </c>
      <c r="J11" s="1">
        <v>0.49478899999999998</v>
      </c>
      <c r="K11" s="1">
        <v>0.49478899999999998</v>
      </c>
      <c r="L11" s="1">
        <v>0.49478899999999998</v>
      </c>
      <c r="M11" s="1">
        <v>0.49478899999999998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0.49478899999999998</v>
      </c>
      <c r="V11" s="1">
        <v>0.49478899999999998</v>
      </c>
      <c r="W11" s="1">
        <v>0.49478899999999998</v>
      </c>
      <c r="X11" s="1">
        <v>0.49478899999999998</v>
      </c>
    </row>
    <row r="12" spans="1:24" x14ac:dyDescent="0.25">
      <c r="A12" s="1" t="s">
        <v>11</v>
      </c>
      <c r="B12" s="1" t="s">
        <v>77</v>
      </c>
      <c r="C12" s="1" t="s">
        <v>78</v>
      </c>
      <c r="D12" s="1">
        <v>7.0609999999999996E-3</v>
      </c>
      <c r="E12" s="1">
        <v>7.0609999999999996E-3</v>
      </c>
      <c r="F12" s="1">
        <v>7.0609999999999996E-3</v>
      </c>
      <c r="G12" s="1">
        <v>7.0609999999999996E-3</v>
      </c>
      <c r="H12" s="1">
        <v>7.0609999999999996E-3</v>
      </c>
      <c r="I12" s="1">
        <v>7.0609999999999996E-3</v>
      </c>
      <c r="J12" s="1">
        <v>7.0609999999999996E-3</v>
      </c>
      <c r="K12" s="1">
        <v>7.0609999999999996E-3</v>
      </c>
      <c r="L12" s="1">
        <v>7.0609999999999996E-3</v>
      </c>
      <c r="M12" s="1">
        <v>7.0609999999999996E-3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7.0609999999999996E-3</v>
      </c>
      <c r="V12" s="1">
        <v>7.0609999999999996E-3</v>
      </c>
      <c r="W12" s="1">
        <v>7.0609999999999996E-3</v>
      </c>
      <c r="X12" s="1">
        <v>7.0609999999999996E-3</v>
      </c>
    </row>
    <row r="13" spans="1:24" x14ac:dyDescent="0.25">
      <c r="A13" s="1" t="s">
        <v>28</v>
      </c>
      <c r="B13" s="1" t="s">
        <v>79</v>
      </c>
      <c r="C13" s="1" t="s">
        <v>80</v>
      </c>
      <c r="D13" s="1">
        <v>0.52034400000000003</v>
      </c>
      <c r="E13" s="1">
        <v>0.51634400000000003</v>
      </c>
      <c r="F13" s="1">
        <v>0.51734400000000003</v>
      </c>
      <c r="G13" s="1">
        <v>0.51834400000000003</v>
      </c>
      <c r="H13" s="1">
        <v>0.51934400000000003</v>
      </c>
      <c r="I13" s="1">
        <v>0.52034400000000003</v>
      </c>
      <c r="J13" s="1">
        <v>0.52034400000000003</v>
      </c>
      <c r="K13" s="1">
        <v>0.52034400000000003</v>
      </c>
      <c r="L13" s="1">
        <v>0.52034400000000003</v>
      </c>
      <c r="M13" s="1">
        <v>0.52034400000000003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0.52034400000000003</v>
      </c>
      <c r="V13" s="1">
        <v>0.52034400000000003</v>
      </c>
      <c r="W13" s="1">
        <v>0.52034400000000003</v>
      </c>
      <c r="X13" s="1">
        <v>0.52034400000000003</v>
      </c>
    </row>
    <row r="14" spans="1:24" x14ac:dyDescent="0.25">
      <c r="A14" s="1" t="s">
        <v>12</v>
      </c>
      <c r="B14" s="1" t="s">
        <v>81</v>
      </c>
      <c r="C14" s="1" t="s">
        <v>82</v>
      </c>
      <c r="D14" s="1">
        <v>0.363597</v>
      </c>
      <c r="E14" s="1">
        <v>0.363597</v>
      </c>
      <c r="F14" s="1">
        <v>0.363597</v>
      </c>
      <c r="G14" s="1">
        <v>0.363597</v>
      </c>
      <c r="H14" s="1">
        <v>0.363597</v>
      </c>
      <c r="I14" s="1">
        <v>0.363597</v>
      </c>
      <c r="J14" s="1">
        <v>0.363597</v>
      </c>
      <c r="K14" s="1">
        <v>0.363597</v>
      </c>
      <c r="L14" s="1">
        <v>0.363597</v>
      </c>
      <c r="M14" s="1">
        <v>0.363597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0.363597</v>
      </c>
      <c r="V14" s="1">
        <v>0.363597</v>
      </c>
      <c r="W14" s="1">
        <v>0.363597</v>
      </c>
      <c r="X14" s="1">
        <v>0.363597</v>
      </c>
    </row>
    <row r="15" spans="1:24" x14ac:dyDescent="0.25">
      <c r="A15" s="1" t="s">
        <v>13</v>
      </c>
      <c r="B15" s="1" t="s">
        <v>83</v>
      </c>
      <c r="C15" s="1" t="s">
        <v>84</v>
      </c>
      <c r="D15" s="1">
        <v>0.17627599999999999</v>
      </c>
      <c r="E15" s="1">
        <v>0.17627599999999999</v>
      </c>
      <c r="F15" s="1">
        <v>0.17627599999999999</v>
      </c>
      <c r="G15" s="1">
        <v>0.17627599999999999</v>
      </c>
      <c r="H15" s="1">
        <v>0.17627599999999999</v>
      </c>
      <c r="I15" s="1">
        <v>0.17627599999999999</v>
      </c>
      <c r="J15" s="1">
        <v>0.17627599999999999</v>
      </c>
      <c r="K15" s="1">
        <v>0.17627599999999999</v>
      </c>
      <c r="L15" s="1">
        <v>0.17627599999999999</v>
      </c>
      <c r="M15" s="1">
        <v>0.17627599999999999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0.17627599999999999</v>
      </c>
      <c r="V15" s="1">
        <v>0.17627599999999999</v>
      </c>
      <c r="W15" s="1">
        <v>0.17627599999999999</v>
      </c>
      <c r="X15" s="1">
        <v>0.17627599999999999</v>
      </c>
    </row>
    <row r="16" spans="1:24" x14ac:dyDescent="0.25">
      <c r="A16" s="1" t="s">
        <v>85</v>
      </c>
      <c r="B16" s="1" t="s">
        <v>86</v>
      </c>
      <c r="C16" s="1" t="s">
        <v>87</v>
      </c>
      <c r="D16" s="1">
        <v>-1.0602959999999999</v>
      </c>
      <c r="E16" s="1">
        <v>-1.0642959999999999</v>
      </c>
      <c r="F16" s="1">
        <v>-1.063296</v>
      </c>
      <c r="G16" s="1">
        <v>-1.0622959999999999</v>
      </c>
      <c r="H16" s="1">
        <v>-1.061296</v>
      </c>
      <c r="I16" s="1">
        <v>-1.0602959999999999</v>
      </c>
      <c r="J16" s="1">
        <v>-1.0602959999999999</v>
      </c>
      <c r="K16" s="1">
        <v>-1.0602959999999999</v>
      </c>
      <c r="L16" s="1">
        <v>-1.0602959999999999</v>
      </c>
      <c r="M16" s="1">
        <v>-1.0602959999999999</v>
      </c>
      <c r="N16" s="1">
        <v>-1.0602959999999999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-1.0602959999999999</v>
      </c>
      <c r="V16" s="1">
        <v>-1.0602959999999999</v>
      </c>
      <c r="W16" s="1">
        <v>-1.0602959999999999</v>
      </c>
      <c r="X16" s="1">
        <v>-1.0602959999999999</v>
      </c>
    </row>
    <row r="17" spans="1:24" x14ac:dyDescent="0.25">
      <c r="A17" s="1" t="s">
        <v>14</v>
      </c>
      <c r="B17" s="1" t="s">
        <v>88</v>
      </c>
      <c r="C17" s="1" t="s">
        <v>89</v>
      </c>
      <c r="D17" s="1">
        <v>7.0609999999999996E-3</v>
      </c>
      <c r="E17" s="1">
        <v>7.0609999999999996E-3</v>
      </c>
      <c r="F17" s="1">
        <v>7.0609999999999996E-3</v>
      </c>
      <c r="G17" s="1">
        <v>7.0609999999999996E-3</v>
      </c>
      <c r="H17" s="1">
        <v>7.0609999999999996E-3</v>
      </c>
      <c r="I17" s="1">
        <v>7.0609999999999996E-3</v>
      </c>
      <c r="J17" s="1">
        <v>7.0609999999999996E-3</v>
      </c>
      <c r="K17" s="1">
        <v>7.0609999999999996E-3</v>
      </c>
      <c r="L17" s="1">
        <v>7.0609999999999996E-3</v>
      </c>
      <c r="M17" s="1">
        <v>7.0609999999999996E-3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7.0609999999999996E-3</v>
      </c>
      <c r="V17" s="1">
        <v>7.0609999999999996E-3</v>
      </c>
      <c r="W17" s="1">
        <v>7.0609999999999996E-3</v>
      </c>
      <c r="X17" s="1">
        <v>7.0609999999999996E-3</v>
      </c>
    </row>
    <row r="18" spans="1:24" x14ac:dyDescent="0.25">
      <c r="A18" s="1" t="s">
        <v>15</v>
      </c>
      <c r="B18" s="1" t="s">
        <v>90</v>
      </c>
      <c r="C18" s="1" t="s">
        <v>91</v>
      </c>
      <c r="D18" s="1">
        <v>0.22723699999999999</v>
      </c>
      <c r="E18" s="1">
        <v>0.22723699999999999</v>
      </c>
      <c r="F18" s="1">
        <v>0.22723699999999999</v>
      </c>
      <c r="G18" s="1">
        <v>0.22723699999999999</v>
      </c>
      <c r="H18" s="1">
        <v>0.22723699999999999</v>
      </c>
      <c r="I18" s="1">
        <v>0.22723699999999999</v>
      </c>
      <c r="J18" s="1">
        <v>0.22723699999999999</v>
      </c>
      <c r="K18" s="1">
        <v>0.22723699999999999</v>
      </c>
      <c r="L18" s="1">
        <v>0.22723699999999999</v>
      </c>
      <c r="M18" s="1">
        <v>0.22723699999999999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0.22723699999999999</v>
      </c>
      <c r="V18" s="1">
        <v>0.22723699999999999</v>
      </c>
      <c r="W18" s="1">
        <v>0.22723699999999999</v>
      </c>
      <c r="X18" s="1">
        <v>0.22723699999999999</v>
      </c>
    </row>
    <row r="19" spans="1:24" x14ac:dyDescent="0.25">
      <c r="A19" s="1" t="s">
        <v>16</v>
      </c>
      <c r="B19" s="1" t="s">
        <v>92</v>
      </c>
      <c r="C19" s="1" t="s">
        <v>93</v>
      </c>
      <c r="D19" s="1">
        <v>0.504664</v>
      </c>
      <c r="E19" s="1">
        <v>0.51266400000000001</v>
      </c>
      <c r="F19" s="1">
        <v>0.51066400000000001</v>
      </c>
      <c r="G19" s="1">
        <v>0.50866400000000001</v>
      </c>
      <c r="H19" s="1">
        <v>0.506664</v>
      </c>
      <c r="I19" s="1">
        <v>0.504664</v>
      </c>
      <c r="J19" s="1">
        <v>0.504664</v>
      </c>
      <c r="K19" s="1">
        <v>0.504664</v>
      </c>
      <c r="L19" s="1">
        <v>0.504664</v>
      </c>
      <c r="M19" s="1">
        <v>0.504664</v>
      </c>
      <c r="N19" s="1">
        <v>0.504664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0.504664</v>
      </c>
      <c r="V19" s="1">
        <v>0.504664</v>
      </c>
      <c r="W19" s="1">
        <v>0.504664</v>
      </c>
      <c r="X19" s="1">
        <v>0.504664</v>
      </c>
    </row>
    <row r="20" spans="1:24" x14ac:dyDescent="0.25">
      <c r="A20" s="1" t="s">
        <v>36</v>
      </c>
      <c r="B20" s="1" t="s">
        <v>94</v>
      </c>
      <c r="C20" s="1" t="s">
        <v>95</v>
      </c>
      <c r="D20" s="1">
        <v>0.27870499999999998</v>
      </c>
      <c r="E20" s="1">
        <v>0.28270499999999998</v>
      </c>
      <c r="F20" s="1">
        <v>0.28170499999999998</v>
      </c>
      <c r="G20" s="1">
        <v>0.28070499999999998</v>
      </c>
      <c r="H20" s="1">
        <v>0.27970499999999998</v>
      </c>
      <c r="I20" s="1">
        <v>0.27870499999999998</v>
      </c>
      <c r="J20" s="1">
        <v>0.27870499999999998</v>
      </c>
      <c r="K20" s="1">
        <v>0.27870499999999998</v>
      </c>
      <c r="L20" s="1">
        <v>0.27870499999999998</v>
      </c>
      <c r="M20" s="1">
        <v>0.27870499999999998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0.27870499999999998</v>
      </c>
      <c r="V20" s="1">
        <v>0.27870499999999998</v>
      </c>
      <c r="W20" s="1">
        <v>0.27870499999999998</v>
      </c>
      <c r="X20" s="1">
        <v>0.27870499999999998</v>
      </c>
    </row>
    <row r="21" spans="1:24" x14ac:dyDescent="0.25">
      <c r="A21" s="1" t="s">
        <v>41</v>
      </c>
      <c r="B21" s="1" t="s">
        <v>96</v>
      </c>
      <c r="C21" s="1" t="s">
        <v>97</v>
      </c>
      <c r="D21" s="1">
        <v>7.0609999999999996E-3</v>
      </c>
      <c r="E21" s="1">
        <v>7.0609999999999996E-3</v>
      </c>
      <c r="F21" s="1">
        <v>7.0609999999999996E-3</v>
      </c>
      <c r="G21" s="1">
        <v>7.0609999999999996E-3</v>
      </c>
      <c r="H21" s="1">
        <v>7.0609999999999996E-3</v>
      </c>
      <c r="I21" s="1">
        <v>7.0609999999999996E-3</v>
      </c>
      <c r="J21" s="1">
        <v>7.0609999999999996E-3</v>
      </c>
      <c r="K21" s="1">
        <v>7.0609999999999996E-3</v>
      </c>
      <c r="L21" s="1">
        <v>7.0609999999999996E-3</v>
      </c>
      <c r="M21" s="1">
        <v>7.0609999999999996E-3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7.0609999999999996E-3</v>
      </c>
      <c r="V21" s="1">
        <v>7.0609999999999996E-3</v>
      </c>
      <c r="W21" s="1">
        <v>7.0609999999999996E-3</v>
      </c>
      <c r="X21" s="1">
        <v>7.0609999999999996E-3</v>
      </c>
    </row>
    <row r="22" spans="1:24" x14ac:dyDescent="0.25">
      <c r="A22" s="1" t="s">
        <v>29</v>
      </c>
      <c r="B22" s="1" t="s">
        <v>98</v>
      </c>
      <c r="C22" s="1" t="s">
        <v>99</v>
      </c>
      <c r="D22" s="1">
        <v>0.14748900000000001</v>
      </c>
      <c r="E22" s="1">
        <v>0.14748900000000001</v>
      </c>
      <c r="F22" s="1">
        <v>0.14748900000000001</v>
      </c>
      <c r="G22" s="1">
        <v>0.14748900000000001</v>
      </c>
      <c r="H22" s="1">
        <v>0.14748900000000001</v>
      </c>
      <c r="I22" s="1">
        <v>0.14748900000000001</v>
      </c>
      <c r="J22" s="1">
        <v>0.14748900000000001</v>
      </c>
      <c r="K22" s="1">
        <v>0.14748900000000001</v>
      </c>
      <c r="L22" s="1">
        <v>0.14748900000000001</v>
      </c>
      <c r="M22" s="1">
        <v>0.14748900000000001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0.14748900000000001</v>
      </c>
      <c r="V22" s="1">
        <v>0.14748900000000001</v>
      </c>
      <c r="W22" s="1">
        <v>0.14748900000000001</v>
      </c>
      <c r="X22" s="1">
        <v>0.14748900000000001</v>
      </c>
    </row>
    <row r="23" spans="1:24" x14ac:dyDescent="0.25">
      <c r="A23" s="1" t="s">
        <v>40</v>
      </c>
      <c r="B23" s="1" t="s">
        <v>100</v>
      </c>
      <c r="C23" s="1" t="s">
        <v>101</v>
      </c>
      <c r="D23" s="1">
        <v>7.0609999999999996E-3</v>
      </c>
      <c r="E23" s="1">
        <v>7.0609999999999996E-3</v>
      </c>
      <c r="F23" s="1">
        <v>7.0609999999999996E-3</v>
      </c>
      <c r="G23" s="1">
        <v>7.0609999999999996E-3</v>
      </c>
      <c r="H23" s="1">
        <v>7.0609999999999996E-3</v>
      </c>
      <c r="I23" s="1">
        <v>7.0609999999999996E-3</v>
      </c>
      <c r="J23" s="1">
        <v>7.0609999999999996E-3</v>
      </c>
      <c r="K23" s="1">
        <v>7.0609999999999996E-3</v>
      </c>
      <c r="L23" s="1">
        <v>7.0609999999999996E-3</v>
      </c>
      <c r="M23" s="1">
        <v>7.0609999999999996E-3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7.0609999999999996E-3</v>
      </c>
      <c r="V23" s="1">
        <v>7.0609999999999996E-3</v>
      </c>
      <c r="W23" s="1">
        <v>7.0609999999999996E-3</v>
      </c>
      <c r="X23" s="1">
        <v>7.0609999999999996E-3</v>
      </c>
    </row>
    <row r="24" spans="1:24" x14ac:dyDescent="0.25">
      <c r="A24" s="1" t="s">
        <v>45</v>
      </c>
      <c r="B24" s="1" t="s">
        <v>102</v>
      </c>
      <c r="C24" s="1" t="s">
        <v>103</v>
      </c>
      <c r="D24" s="1">
        <v>6.1212999999999997E-2</v>
      </c>
      <c r="E24" s="1">
        <v>6.1212999999999997E-2</v>
      </c>
      <c r="F24" s="1">
        <v>6.1212999999999997E-2</v>
      </c>
      <c r="G24" s="1">
        <v>6.1212999999999997E-2</v>
      </c>
      <c r="H24" s="1">
        <v>6.1212999999999997E-2</v>
      </c>
      <c r="I24" s="1">
        <v>6.1212999999999997E-2</v>
      </c>
      <c r="J24" s="1">
        <v>6.1212999999999997E-2</v>
      </c>
      <c r="K24" s="1">
        <v>6.1212999999999997E-2</v>
      </c>
      <c r="L24" s="1">
        <v>6.1212999999999997E-2</v>
      </c>
      <c r="M24" s="1">
        <v>6.1212999999999997E-2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6.1212999999999997E-2</v>
      </c>
      <c r="V24" s="1">
        <v>6.1212999999999997E-2</v>
      </c>
      <c r="W24" s="1">
        <v>6.1212999999999997E-2</v>
      </c>
      <c r="X24" s="1">
        <v>6.1212999999999997E-2</v>
      </c>
    </row>
    <row r="25" spans="1:24" x14ac:dyDescent="0.25">
      <c r="A25" s="1" t="s">
        <v>35</v>
      </c>
      <c r="B25" s="1" t="s">
        <v>104</v>
      </c>
      <c r="C25" s="1" t="s">
        <v>105</v>
      </c>
      <c r="D25" s="1">
        <v>0.197907</v>
      </c>
      <c r="E25" s="1">
        <v>0.197907</v>
      </c>
      <c r="F25" s="1">
        <v>0.197907</v>
      </c>
      <c r="G25" s="1">
        <v>0.197907</v>
      </c>
      <c r="H25" s="1">
        <v>0.197907</v>
      </c>
      <c r="I25" s="1">
        <v>0.197907</v>
      </c>
      <c r="J25" s="1">
        <v>0.197907</v>
      </c>
      <c r="K25" s="1">
        <v>0.197907</v>
      </c>
      <c r="L25" s="1">
        <v>0.197907</v>
      </c>
      <c r="M25" s="1">
        <v>0.197907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0.197907</v>
      </c>
      <c r="V25" s="1">
        <v>0.197907</v>
      </c>
      <c r="W25" s="1">
        <v>0.197907</v>
      </c>
      <c r="X25" s="1">
        <v>0.197907</v>
      </c>
    </row>
    <row r="26" spans="1:24" x14ac:dyDescent="0.25">
      <c r="A26" s="1" t="s">
        <v>34</v>
      </c>
      <c r="B26" s="1" t="s">
        <v>106</v>
      </c>
      <c r="C26" s="1" t="s">
        <v>107</v>
      </c>
      <c r="D26" s="1">
        <v>0.124727</v>
      </c>
      <c r="E26" s="1">
        <v>0.12872700000000001</v>
      </c>
      <c r="F26" s="1">
        <v>0.12772700000000001</v>
      </c>
      <c r="G26" s="1">
        <v>0.12672700000000001</v>
      </c>
      <c r="H26" s="1">
        <v>0.12572700000000001</v>
      </c>
      <c r="I26" s="1">
        <v>0.124727</v>
      </c>
      <c r="J26" s="1">
        <v>0.124727</v>
      </c>
      <c r="K26" s="1">
        <v>0.124727</v>
      </c>
      <c r="L26" s="1">
        <v>0.124727</v>
      </c>
      <c r="M26" s="1">
        <v>0.124727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0.124727</v>
      </c>
      <c r="V26" s="1">
        <v>0.124727</v>
      </c>
      <c r="W26" s="1">
        <v>0.124727</v>
      </c>
      <c r="X26" s="1">
        <v>0.124727</v>
      </c>
    </row>
    <row r="27" spans="1:24" x14ac:dyDescent="0.25">
      <c r="A27" s="1" t="s">
        <v>108</v>
      </c>
      <c r="B27" s="1" t="s">
        <v>109</v>
      </c>
      <c r="C27" s="1" t="s">
        <v>110</v>
      </c>
      <c r="D27" s="1">
        <v>-0.01</v>
      </c>
      <c r="E27" s="1">
        <v>-0.01</v>
      </c>
      <c r="F27" s="1">
        <v>-0.01</v>
      </c>
      <c r="G27" s="1">
        <v>-0.01</v>
      </c>
      <c r="H27" s="1">
        <v>-0.01</v>
      </c>
      <c r="I27" s="1">
        <v>-0.01</v>
      </c>
      <c r="J27" s="1">
        <v>-0.01</v>
      </c>
      <c r="K27" s="1">
        <v>-0.01</v>
      </c>
      <c r="L27" s="1">
        <v>-0.01</v>
      </c>
      <c r="M27" s="1">
        <v>-0.01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-0.01</v>
      </c>
      <c r="V27" s="1">
        <v>-0.01</v>
      </c>
      <c r="W27" s="1">
        <v>-0.01</v>
      </c>
      <c r="X27" s="1">
        <v>-0.01</v>
      </c>
    </row>
    <row r="28" spans="1:24" x14ac:dyDescent="0.25">
      <c r="A28" s="1" t="s">
        <v>31</v>
      </c>
      <c r="B28" s="1" t="s">
        <v>111</v>
      </c>
      <c r="C28" s="1" t="s">
        <v>112</v>
      </c>
      <c r="D28" s="1">
        <v>7.8975000000000004E-2</v>
      </c>
      <c r="E28" s="1">
        <v>8.2974999999999993E-2</v>
      </c>
      <c r="F28" s="1">
        <v>8.1975000000000006E-2</v>
      </c>
      <c r="G28" s="1">
        <v>8.0975000000000005E-2</v>
      </c>
      <c r="H28" s="1">
        <v>7.9975000000000004E-2</v>
      </c>
      <c r="I28" s="1">
        <v>7.8975000000000004E-2</v>
      </c>
      <c r="J28" s="1">
        <v>7.8975000000000004E-2</v>
      </c>
      <c r="K28" s="1">
        <v>7.8975000000000004E-2</v>
      </c>
      <c r="L28" s="1">
        <v>7.8975000000000004E-2</v>
      </c>
      <c r="M28" s="1">
        <v>7.8975000000000004E-2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7.8975000000000004E-2</v>
      </c>
      <c r="V28" s="1">
        <v>7.8975000000000004E-2</v>
      </c>
      <c r="W28" s="1">
        <v>7.8975000000000004E-2</v>
      </c>
      <c r="X28" s="1">
        <v>7.8975000000000004E-2</v>
      </c>
    </row>
    <row r="29" spans="1:24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>
        <v>0.1</v>
      </c>
      <c r="F29" s="1">
        <v>0.1</v>
      </c>
      <c r="G29" s="1">
        <v>0.1</v>
      </c>
      <c r="H29" s="1">
        <v>0.1</v>
      </c>
      <c r="I29" s="1">
        <v>0.1</v>
      </c>
      <c r="J29" s="1">
        <v>0.1</v>
      </c>
      <c r="K29" s="1">
        <v>0.1</v>
      </c>
      <c r="L29" s="1">
        <v>0.1</v>
      </c>
      <c r="M29" s="1">
        <v>0.1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</row>
    <row r="30" spans="1:24" x14ac:dyDescent="0.25">
      <c r="A30" s="1" t="s">
        <v>54</v>
      </c>
      <c r="B30" s="1" t="s">
        <v>115</v>
      </c>
      <c r="C30" s="1" t="s">
        <v>116</v>
      </c>
      <c r="D30" s="1">
        <v>7.0609999999999996E-3</v>
      </c>
      <c r="E30" s="1">
        <v>7.0609999999999996E-3</v>
      </c>
      <c r="F30" s="1">
        <v>7.0609999999999996E-3</v>
      </c>
      <c r="G30" s="1">
        <v>7.0609999999999996E-3</v>
      </c>
      <c r="H30" s="1">
        <v>7.0609999999999996E-3</v>
      </c>
      <c r="I30" s="1">
        <v>7.0609999999999996E-3</v>
      </c>
      <c r="J30" s="1">
        <v>7.0609999999999996E-3</v>
      </c>
      <c r="K30" s="1">
        <v>7.0609999999999996E-3</v>
      </c>
      <c r="L30" s="1">
        <v>7.0609999999999996E-3</v>
      </c>
      <c r="M30" s="1">
        <v>7.0609999999999996E-3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7.0609999999999996E-3</v>
      </c>
      <c r="V30" s="1">
        <v>7.0609999999999996E-3</v>
      </c>
      <c r="W30" s="1">
        <v>7.0609999999999996E-3</v>
      </c>
      <c r="X30" s="1">
        <v>7.0609999999999996E-3</v>
      </c>
    </row>
    <row r="31" spans="1:24" x14ac:dyDescent="0.25">
      <c r="A31" s="1" t="s">
        <v>32</v>
      </c>
      <c r="B31" s="1" t="s">
        <v>117</v>
      </c>
      <c r="C31" s="1" t="s">
        <v>118</v>
      </c>
      <c r="D31" s="1">
        <v>0.47223300000000001</v>
      </c>
      <c r="E31" s="1">
        <v>0.47223300000000001</v>
      </c>
      <c r="F31" s="1">
        <v>0.47223300000000001</v>
      </c>
      <c r="G31" s="1">
        <v>0.47223300000000001</v>
      </c>
      <c r="H31" s="1">
        <v>0.47223300000000001</v>
      </c>
      <c r="I31" s="1">
        <v>0.47223300000000001</v>
      </c>
      <c r="J31" s="1">
        <v>0.47223300000000001</v>
      </c>
      <c r="K31" s="1">
        <v>0.47223300000000001</v>
      </c>
      <c r="L31" s="1">
        <v>0.47223300000000001</v>
      </c>
      <c r="M31" s="1">
        <v>0.47223300000000001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0.47223300000000001</v>
      </c>
      <c r="V31" s="1">
        <v>0.47223300000000001</v>
      </c>
      <c r="W31" s="1">
        <v>0.47223300000000001</v>
      </c>
      <c r="X31" s="1">
        <v>0.47223300000000001</v>
      </c>
    </row>
    <row r="32" spans="1:24" x14ac:dyDescent="0.25">
      <c r="A32" s="1" t="s">
        <v>17</v>
      </c>
      <c r="B32" s="1" t="s">
        <v>119</v>
      </c>
      <c r="C32" s="1" t="s">
        <v>120</v>
      </c>
      <c r="D32" s="1">
        <v>9.2050000000000007E-2</v>
      </c>
      <c r="E32" s="1">
        <v>9.2050000000000007E-2</v>
      </c>
      <c r="F32" s="1">
        <v>9.2050000000000007E-2</v>
      </c>
      <c r="G32" s="1">
        <v>9.2050000000000007E-2</v>
      </c>
      <c r="H32" s="1">
        <v>9.2050000000000007E-2</v>
      </c>
      <c r="I32" s="1">
        <v>9.2050000000000007E-2</v>
      </c>
      <c r="J32" s="1">
        <v>9.2050000000000007E-2</v>
      </c>
      <c r="K32" s="1">
        <v>9.2050000000000007E-2</v>
      </c>
      <c r="L32" s="1">
        <v>9.2050000000000007E-2</v>
      </c>
      <c r="M32" s="1">
        <v>9.2050000000000007E-2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9.2050000000000007E-2</v>
      </c>
      <c r="V32" s="1">
        <v>9.2050000000000007E-2</v>
      </c>
      <c r="W32" s="1">
        <v>9.2050000000000007E-2</v>
      </c>
      <c r="X32" s="1">
        <v>9.2050000000000007E-2</v>
      </c>
    </row>
    <row r="33" spans="1:24" x14ac:dyDescent="0.25">
      <c r="A33" s="1" t="s">
        <v>18</v>
      </c>
      <c r="B33" s="1" t="s">
        <v>121</v>
      </c>
      <c r="C33" s="1" t="s">
        <v>122</v>
      </c>
      <c r="D33" s="1">
        <v>0.18087800000000001</v>
      </c>
      <c r="E33" s="1">
        <v>0.18087800000000001</v>
      </c>
      <c r="F33" s="1">
        <v>0.18087800000000001</v>
      </c>
      <c r="G33" s="1">
        <v>0.18087800000000001</v>
      </c>
      <c r="H33" s="1">
        <v>0.18087800000000001</v>
      </c>
      <c r="I33" s="1">
        <v>0.18087800000000001</v>
      </c>
      <c r="J33" s="1">
        <v>0.18087800000000001</v>
      </c>
      <c r="K33" s="1">
        <v>0.18087800000000001</v>
      </c>
      <c r="L33" s="1">
        <v>0.18087800000000001</v>
      </c>
      <c r="M33" s="1">
        <v>0.18087800000000001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0.18087800000000001</v>
      </c>
      <c r="V33" s="1">
        <v>0.18087800000000001</v>
      </c>
      <c r="W33" s="1">
        <v>0.18087800000000001</v>
      </c>
      <c r="X33" s="1">
        <v>0.18087800000000001</v>
      </c>
    </row>
    <row r="34" spans="1:24" x14ac:dyDescent="0.25">
      <c r="A34" s="1" t="s">
        <v>39</v>
      </c>
      <c r="B34" s="1" t="s">
        <v>123</v>
      </c>
      <c r="C34" s="1" t="s">
        <v>124</v>
      </c>
      <c r="D34" s="1">
        <v>0.16661000000000001</v>
      </c>
      <c r="E34" s="1">
        <v>0.16661000000000001</v>
      </c>
      <c r="F34" s="1">
        <v>0.16661000000000001</v>
      </c>
      <c r="G34" s="1">
        <v>0.16661000000000001</v>
      </c>
      <c r="H34" s="1">
        <v>0.16661000000000001</v>
      </c>
      <c r="I34" s="1">
        <v>0.16661000000000001</v>
      </c>
      <c r="J34" s="1">
        <v>0.16661000000000001</v>
      </c>
      <c r="K34" s="1">
        <v>0.16661000000000001</v>
      </c>
      <c r="L34" s="1">
        <v>0.16661000000000001</v>
      </c>
      <c r="M34" s="1">
        <v>0.16661000000000001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0.16661000000000001</v>
      </c>
      <c r="V34" s="1">
        <v>0.16661000000000001</v>
      </c>
      <c r="W34" s="1">
        <v>0.16661000000000001</v>
      </c>
      <c r="X34" s="1">
        <v>0.16661000000000001</v>
      </c>
    </row>
    <row r="35" spans="1:24" x14ac:dyDescent="0.25">
      <c r="A35" s="1" t="s">
        <v>125</v>
      </c>
      <c r="B35" s="1" t="s">
        <v>126</v>
      </c>
      <c r="C35" s="1" t="s">
        <v>127</v>
      </c>
      <c r="D35" s="1">
        <v>-0.01</v>
      </c>
      <c r="E35" s="1">
        <v>-0.01</v>
      </c>
      <c r="F35" s="1">
        <v>-0.01</v>
      </c>
      <c r="G35" s="1">
        <v>-0.01</v>
      </c>
      <c r="H35" s="1">
        <v>-0.01</v>
      </c>
      <c r="I35" s="1">
        <v>-0.01</v>
      </c>
      <c r="J35" s="1">
        <v>-0.01</v>
      </c>
      <c r="K35" s="1">
        <v>-0.01</v>
      </c>
      <c r="L35" s="1">
        <v>-0.01</v>
      </c>
      <c r="M35" s="1">
        <v>-0.01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-0.01</v>
      </c>
      <c r="V35" s="1">
        <v>-0.01</v>
      </c>
      <c r="W35" s="1">
        <v>-0.01</v>
      </c>
      <c r="X35" s="1">
        <v>-0.01</v>
      </c>
    </row>
    <row r="36" spans="1:24" x14ac:dyDescent="0.25">
      <c r="A36" s="1" t="s">
        <v>19</v>
      </c>
      <c r="B36" s="1" t="s">
        <v>128</v>
      </c>
      <c r="C36" s="1" t="s">
        <v>129</v>
      </c>
      <c r="D36" s="1">
        <v>7.0609999999999996E-3</v>
      </c>
      <c r="E36" s="1">
        <v>7.0609999999999996E-3</v>
      </c>
      <c r="F36" s="1">
        <v>7.0609999999999996E-3</v>
      </c>
      <c r="G36" s="1">
        <v>7.0609999999999996E-3</v>
      </c>
      <c r="H36" s="1">
        <v>7.0609999999999996E-3</v>
      </c>
      <c r="I36" s="1">
        <v>7.0609999999999996E-3</v>
      </c>
      <c r="J36" s="1">
        <v>7.0609999999999996E-3</v>
      </c>
      <c r="K36" s="1">
        <v>7.0609999999999996E-3</v>
      </c>
      <c r="L36" s="1">
        <v>7.0609999999999996E-3</v>
      </c>
      <c r="M36" s="1">
        <v>7.0609999999999996E-3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7.0609999999999996E-3</v>
      </c>
      <c r="V36" s="1">
        <v>7.0609999999999996E-3</v>
      </c>
      <c r="W36" s="1">
        <v>7.0609999999999996E-3</v>
      </c>
      <c r="X36" s="1">
        <v>7.0609999999999996E-3</v>
      </c>
    </row>
    <row r="37" spans="1:24" x14ac:dyDescent="0.25">
      <c r="A37" s="1" t="s">
        <v>20</v>
      </c>
      <c r="B37" s="1" t="s">
        <v>130</v>
      </c>
      <c r="C37" s="1" t="s">
        <v>131</v>
      </c>
      <c r="D37" s="1">
        <v>0.34564699999999998</v>
      </c>
      <c r="E37" s="1">
        <v>0.34564699999999998</v>
      </c>
      <c r="F37" s="1">
        <v>0.34564699999999998</v>
      </c>
      <c r="G37" s="1">
        <v>0.34564699999999998</v>
      </c>
      <c r="H37" s="1">
        <v>0.34564699999999998</v>
      </c>
      <c r="I37" s="1">
        <v>0.34564699999999998</v>
      </c>
      <c r="J37" s="1">
        <v>0.34564699999999998</v>
      </c>
      <c r="K37" s="1">
        <v>0.34564699999999998</v>
      </c>
      <c r="L37" s="1">
        <v>0.34564699999999998</v>
      </c>
      <c r="M37" s="1">
        <v>0.34564699999999998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0.34564699999999998</v>
      </c>
      <c r="V37" s="1">
        <v>0.34564699999999998</v>
      </c>
      <c r="W37" s="1">
        <v>0.34564699999999998</v>
      </c>
      <c r="X37" s="1">
        <v>0.34564699999999998</v>
      </c>
    </row>
    <row r="38" spans="1:24" x14ac:dyDescent="0.25">
      <c r="A38" s="1" t="s">
        <v>21</v>
      </c>
      <c r="B38" s="1" t="s">
        <v>132</v>
      </c>
      <c r="C38" s="1" t="s">
        <v>133</v>
      </c>
      <c r="D38" s="1">
        <v>0.209873</v>
      </c>
      <c r="E38" s="1">
        <v>0.209873</v>
      </c>
      <c r="F38" s="1">
        <v>0.209873</v>
      </c>
      <c r="G38" s="1">
        <v>0.209873</v>
      </c>
      <c r="H38" s="1">
        <v>0.209873</v>
      </c>
      <c r="I38" s="1">
        <v>0.209873</v>
      </c>
      <c r="J38" s="1">
        <v>0.209873</v>
      </c>
      <c r="K38" s="1">
        <v>0.209873</v>
      </c>
      <c r="L38" s="1">
        <v>0.209873</v>
      </c>
      <c r="M38" s="1">
        <v>0.209873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0.209873</v>
      </c>
      <c r="V38" s="1">
        <v>0.209873</v>
      </c>
      <c r="W38" s="1">
        <v>0.209873</v>
      </c>
      <c r="X38" s="1">
        <v>0.209873</v>
      </c>
    </row>
    <row r="39" spans="1:24" x14ac:dyDescent="0.25">
      <c r="A39" s="1" t="s">
        <v>55</v>
      </c>
      <c r="B39" s="1" t="s">
        <v>134</v>
      </c>
      <c r="C39" s="1" t="s">
        <v>135</v>
      </c>
      <c r="D39" s="1">
        <v>9.5038999999999998E-2</v>
      </c>
      <c r="E39" s="1">
        <v>9.9039000000000002E-2</v>
      </c>
      <c r="F39" s="1">
        <v>9.8039000000000001E-2</v>
      </c>
      <c r="G39" s="1">
        <v>9.7039E-2</v>
      </c>
      <c r="H39" s="1">
        <v>9.6038999999999999E-2</v>
      </c>
      <c r="I39" s="1">
        <v>9.5038999999999998E-2</v>
      </c>
      <c r="J39" s="1">
        <v>9.5038999999999998E-2</v>
      </c>
      <c r="K39" s="1">
        <v>9.5038999999999998E-2</v>
      </c>
      <c r="L39" s="1">
        <v>9.5038999999999998E-2</v>
      </c>
      <c r="M39" s="1">
        <v>9.5038999999999998E-2</v>
      </c>
      <c r="N39" s="1">
        <v>9.5038999999999998E-2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9.5038999999999998E-2</v>
      </c>
      <c r="V39" s="1">
        <v>9.5038999999999998E-2</v>
      </c>
      <c r="W39" s="1">
        <v>9.5038999999999998E-2</v>
      </c>
      <c r="X39" s="1">
        <v>9.5038999999999998E-2</v>
      </c>
    </row>
    <row r="40" spans="1:24" x14ac:dyDescent="0.25">
      <c r="A40" s="1" t="s">
        <v>56</v>
      </c>
      <c r="B40" s="1" t="s">
        <v>136</v>
      </c>
      <c r="C40" s="1" t="s">
        <v>137</v>
      </c>
      <c r="D40" s="1">
        <v>1.3820000000000001E-2</v>
      </c>
      <c r="E40" s="1">
        <v>1.3820000000000001E-2</v>
      </c>
      <c r="F40" s="1">
        <v>1.3820000000000001E-2</v>
      </c>
      <c r="G40" s="1">
        <v>1.3820000000000001E-2</v>
      </c>
      <c r="H40" s="1">
        <v>1.3820000000000001E-2</v>
      </c>
      <c r="I40" s="1">
        <v>1.3820000000000001E-2</v>
      </c>
      <c r="J40" s="1">
        <v>1.3820000000000001E-2</v>
      </c>
      <c r="K40" s="1">
        <v>1.3820000000000001E-2</v>
      </c>
      <c r="L40" s="1">
        <v>1.3820000000000001E-2</v>
      </c>
      <c r="M40" s="1">
        <v>1.3820000000000001E-2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1.3820000000000001E-2</v>
      </c>
      <c r="V40" s="1">
        <v>1.3820000000000001E-2</v>
      </c>
      <c r="W40" s="1">
        <v>1.3820000000000001E-2</v>
      </c>
      <c r="X40" s="1">
        <v>1.3820000000000001E-2</v>
      </c>
    </row>
    <row r="41" spans="1:24" x14ac:dyDescent="0.25">
      <c r="A41" s="1" t="s">
        <v>43</v>
      </c>
      <c r="B41" s="1" t="s">
        <v>138</v>
      </c>
      <c r="C41" s="1" t="s">
        <v>139</v>
      </c>
      <c r="D41" s="1">
        <v>7.0609999999999996E-3</v>
      </c>
      <c r="E41" s="1">
        <v>7.0609999999999996E-3</v>
      </c>
      <c r="F41" s="1">
        <v>7.0609999999999996E-3</v>
      </c>
      <c r="G41" s="1">
        <v>7.0609999999999996E-3</v>
      </c>
      <c r="H41" s="1">
        <v>7.0609999999999996E-3</v>
      </c>
      <c r="I41" s="1">
        <v>7.0609999999999996E-3</v>
      </c>
      <c r="J41" s="1">
        <v>7.0609999999999996E-3</v>
      </c>
      <c r="K41" s="1">
        <v>7.0609999999999996E-3</v>
      </c>
      <c r="L41" s="1">
        <v>7.0609999999999996E-3</v>
      </c>
      <c r="M41" s="1">
        <v>7.0609999999999996E-3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7.0609999999999996E-3</v>
      </c>
      <c r="V41" s="1">
        <v>7.0609999999999996E-3</v>
      </c>
      <c r="W41" s="1">
        <v>7.0609999999999996E-3</v>
      </c>
      <c r="X41" s="1">
        <v>7.0609999999999996E-3</v>
      </c>
    </row>
    <row r="42" spans="1:24" x14ac:dyDescent="0.25">
      <c r="A42" s="1" t="s">
        <v>52</v>
      </c>
      <c r="B42" s="1" t="s">
        <v>140</v>
      </c>
      <c r="C42" s="1" t="s">
        <v>141</v>
      </c>
      <c r="D42" s="1">
        <v>0.01</v>
      </c>
      <c r="E42" s="1">
        <v>0.01</v>
      </c>
      <c r="F42" s="1">
        <v>0.01</v>
      </c>
      <c r="G42" s="1">
        <v>0.01</v>
      </c>
      <c r="H42" s="1">
        <v>0.01</v>
      </c>
      <c r="I42" s="1">
        <v>0.01</v>
      </c>
      <c r="J42" s="1">
        <v>0.01</v>
      </c>
      <c r="K42" s="1">
        <v>0.01</v>
      </c>
      <c r="L42" s="1">
        <v>0.01</v>
      </c>
      <c r="M42" s="1">
        <v>0.01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</row>
    <row r="43" spans="1:24" x14ac:dyDescent="0.25">
      <c r="A43" s="1" t="s">
        <v>51</v>
      </c>
      <c r="B43" s="1" t="s">
        <v>142</v>
      </c>
      <c r="C43" s="1" t="s">
        <v>143</v>
      </c>
      <c r="D43" s="1">
        <v>0.01</v>
      </c>
      <c r="E43" s="1">
        <v>0.01</v>
      </c>
      <c r="F43" s="1">
        <v>0.01</v>
      </c>
      <c r="G43" s="1">
        <v>0.01</v>
      </c>
      <c r="H43" s="1">
        <v>0.01</v>
      </c>
      <c r="I43" s="1">
        <v>0.01</v>
      </c>
      <c r="J43" s="1">
        <v>0.01</v>
      </c>
      <c r="K43" s="1">
        <v>0.01</v>
      </c>
      <c r="L43" s="1">
        <v>0.01</v>
      </c>
      <c r="M43" s="1">
        <v>0.01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0.01</v>
      </c>
      <c r="V43" s="1">
        <v>0.01</v>
      </c>
      <c r="W43" s="1">
        <v>0.01</v>
      </c>
      <c r="X43" s="1">
        <v>0.01</v>
      </c>
    </row>
    <row r="44" spans="1:24" x14ac:dyDescent="0.25">
      <c r="A44" s="1" t="s">
        <v>144</v>
      </c>
      <c r="B44" s="1" t="s">
        <v>145</v>
      </c>
      <c r="C44" s="1" t="s">
        <v>146</v>
      </c>
      <c r="D44" s="1">
        <v>-5.0000000000000001E-3</v>
      </c>
      <c r="E44" s="1">
        <v>-5.0000000000000001E-3</v>
      </c>
      <c r="F44" s="1">
        <v>-5.0000000000000001E-3</v>
      </c>
      <c r="G44" s="1">
        <v>-5.0000000000000001E-3</v>
      </c>
      <c r="H44" s="1">
        <v>-5.0000000000000001E-3</v>
      </c>
      <c r="I44" s="1">
        <v>-5.0000000000000001E-3</v>
      </c>
      <c r="J44" s="1">
        <v>-5.0000000000000001E-3</v>
      </c>
      <c r="K44" s="1">
        <v>-5.0000000000000001E-3</v>
      </c>
      <c r="L44" s="1">
        <v>-5.0000000000000001E-3</v>
      </c>
      <c r="M44" s="1">
        <v>-5.0000000000000001E-3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-5.0000000000000001E-3</v>
      </c>
      <c r="V44" s="1">
        <v>-5.0000000000000001E-3</v>
      </c>
      <c r="W44" s="1">
        <v>-5.0000000000000001E-3</v>
      </c>
      <c r="X44" s="1">
        <v>-5.0000000000000001E-3</v>
      </c>
    </row>
    <row r="45" spans="1:24" x14ac:dyDescent="0.25">
      <c r="A45" s="1" t="s">
        <v>147</v>
      </c>
      <c r="B45" s="1" t="s">
        <v>148</v>
      </c>
      <c r="C45" s="1" t="s">
        <v>149</v>
      </c>
      <c r="D45" s="1">
        <v>-0.01</v>
      </c>
      <c r="E45" s="1">
        <v>-0.01</v>
      </c>
      <c r="F45" s="1">
        <v>-0.01</v>
      </c>
      <c r="G45" s="1">
        <v>-0.01</v>
      </c>
      <c r="H45" s="1">
        <v>-0.01</v>
      </c>
      <c r="I45" s="1">
        <v>-0.01</v>
      </c>
      <c r="J45" s="1">
        <v>-0.01</v>
      </c>
      <c r="K45" s="1">
        <v>-0.01</v>
      </c>
      <c r="L45" s="1">
        <v>-0.01</v>
      </c>
      <c r="M45" s="1">
        <v>-0.01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-0.01</v>
      </c>
      <c r="V45" s="1">
        <v>-0.01</v>
      </c>
      <c r="W45" s="1">
        <v>-0.01</v>
      </c>
      <c r="X45" s="1">
        <v>-0.01</v>
      </c>
    </row>
    <row r="46" spans="1:24" x14ac:dyDescent="0.25">
      <c r="A46" s="1" t="s">
        <v>47</v>
      </c>
      <c r="B46" s="1" t="s">
        <v>150</v>
      </c>
      <c r="C46" s="1" t="s">
        <v>151</v>
      </c>
      <c r="D46" s="1">
        <v>7.0609999999999996E-3</v>
      </c>
      <c r="E46" s="1">
        <v>7.0609999999999996E-3</v>
      </c>
      <c r="F46" s="1">
        <v>7.0609999999999996E-3</v>
      </c>
      <c r="G46" s="1">
        <v>7.0609999999999996E-3</v>
      </c>
      <c r="H46" s="1">
        <v>7.0609999999999996E-3</v>
      </c>
      <c r="I46" s="1">
        <v>7.0609999999999996E-3</v>
      </c>
      <c r="J46" s="1">
        <v>7.0609999999999996E-3</v>
      </c>
      <c r="K46" s="1">
        <v>7.0609999999999996E-3</v>
      </c>
      <c r="L46" s="1">
        <v>7.0609999999999996E-3</v>
      </c>
      <c r="M46" s="1">
        <v>7.0609999999999996E-3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7.0609999999999996E-3</v>
      </c>
      <c r="V46" s="1">
        <v>7.0609999999999996E-3</v>
      </c>
      <c r="W46" s="1">
        <v>7.0609999999999996E-3</v>
      </c>
      <c r="X46" s="1">
        <v>7.0609999999999996E-3</v>
      </c>
    </row>
    <row r="47" spans="1:24" x14ac:dyDescent="0.25">
      <c r="A47" s="10" t="s">
        <v>22</v>
      </c>
      <c r="B47" s="1" t="s">
        <v>152</v>
      </c>
      <c r="C47" s="1" t="s">
        <v>153</v>
      </c>
      <c r="D47" s="1">
        <v>5.0000000000000001E-3</v>
      </c>
      <c r="E47" s="1">
        <v>1E-3</v>
      </c>
      <c r="F47" s="1">
        <v>2E-3</v>
      </c>
      <c r="G47" s="1">
        <v>3.0000000000000001E-3</v>
      </c>
      <c r="H47" s="1">
        <v>4.0000000000000001E-3</v>
      </c>
      <c r="I47" s="1">
        <v>5.0000000000000001E-3</v>
      </c>
      <c r="J47" s="1">
        <v>5.0000000000000001E-3</v>
      </c>
      <c r="K47" s="1">
        <v>5.0000000000000001E-3</v>
      </c>
      <c r="L47" s="1">
        <v>5.0000000000000001E-3</v>
      </c>
      <c r="M47" s="1">
        <v>5.0000000000000001E-3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5.0000000000000001E-3</v>
      </c>
      <c r="V47" s="1">
        <v>5.0000000000000001E-3</v>
      </c>
      <c r="W47" s="1">
        <v>5.0000000000000001E-3</v>
      </c>
      <c r="X47" s="1">
        <v>5.0000000000000001E-3</v>
      </c>
    </row>
    <row r="48" spans="1:24" x14ac:dyDescent="0.25">
      <c r="A48" s="1" t="s">
        <v>154</v>
      </c>
      <c r="B48" s="1" t="s">
        <v>155</v>
      </c>
      <c r="C48" s="1" t="s">
        <v>156</v>
      </c>
      <c r="D48" s="1">
        <v>-0.1</v>
      </c>
      <c r="E48" s="1">
        <v>-0.1</v>
      </c>
      <c r="F48" s="1">
        <v>-0.1</v>
      </c>
      <c r="G48" s="1">
        <v>-0.1</v>
      </c>
      <c r="H48" s="1">
        <v>-0.1</v>
      </c>
      <c r="I48" s="1">
        <v>-0.1</v>
      </c>
      <c r="J48" s="1">
        <v>-0.1</v>
      </c>
      <c r="K48" s="1">
        <v>-0.1</v>
      </c>
      <c r="L48" s="1">
        <v>-0.1</v>
      </c>
      <c r="M48" s="1">
        <v>-0.1</v>
      </c>
      <c r="N48" s="1">
        <v>-0.1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-0.1</v>
      </c>
      <c r="V48" s="1">
        <v>-0.1</v>
      </c>
      <c r="W48" s="1">
        <v>-0.1</v>
      </c>
      <c r="X48" s="1">
        <v>-0.1</v>
      </c>
    </row>
    <row r="49" spans="1:24" x14ac:dyDescent="0.25">
      <c r="A49" s="1" t="s">
        <v>26</v>
      </c>
      <c r="B49" s="1" t="s">
        <v>157</v>
      </c>
      <c r="C49" s="1" t="s">
        <v>158</v>
      </c>
      <c r="D49" s="1">
        <v>9.5044000000000003E-2</v>
      </c>
      <c r="E49" s="1">
        <v>9.5044000000000003E-2</v>
      </c>
      <c r="F49" s="1">
        <v>9.5044000000000003E-2</v>
      </c>
      <c r="G49" s="1">
        <v>9.5044000000000003E-2</v>
      </c>
      <c r="H49" s="1">
        <v>9.5044000000000003E-2</v>
      </c>
      <c r="I49" s="1">
        <v>9.5044000000000003E-2</v>
      </c>
      <c r="J49" s="1">
        <v>9.5044000000000003E-2</v>
      </c>
      <c r="K49" s="1">
        <v>9.5044000000000003E-2</v>
      </c>
      <c r="L49" s="1">
        <v>9.5044000000000003E-2</v>
      </c>
      <c r="M49" s="1">
        <v>9.5044000000000003E-2</v>
      </c>
      <c r="N49" s="1">
        <v>9.5044000000000003E-2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9.5044000000000003E-2</v>
      </c>
      <c r="V49" s="1">
        <v>9.5044000000000003E-2</v>
      </c>
      <c r="W49" s="1">
        <v>9.5044000000000003E-2</v>
      </c>
      <c r="X49" s="1">
        <v>9.5044000000000003E-2</v>
      </c>
    </row>
    <row r="50" spans="1:24" x14ac:dyDescent="0.25">
      <c r="A50" s="1" t="s">
        <v>33</v>
      </c>
      <c r="B50" s="1" t="s">
        <v>159</v>
      </c>
      <c r="C50" s="1" t="s">
        <v>160</v>
      </c>
      <c r="D50" s="1">
        <v>0.38570599999999999</v>
      </c>
      <c r="E50" s="1">
        <v>0.38570599999999999</v>
      </c>
      <c r="F50" s="1">
        <v>0.38570599999999999</v>
      </c>
      <c r="G50" s="1">
        <v>0.38570599999999999</v>
      </c>
      <c r="H50" s="1">
        <v>0.38570599999999999</v>
      </c>
      <c r="I50" s="1">
        <v>0.38570599999999999</v>
      </c>
      <c r="J50" s="1">
        <v>0.38570599999999999</v>
      </c>
      <c r="K50" s="1">
        <v>0.38570599999999999</v>
      </c>
      <c r="L50" s="1">
        <v>0.38570599999999999</v>
      </c>
      <c r="M50" s="1">
        <v>0.38570599999999999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0.38570599999999999</v>
      </c>
      <c r="V50" s="1">
        <v>0.38570599999999999</v>
      </c>
      <c r="W50" s="1">
        <v>0.38570599999999999</v>
      </c>
      <c r="X50" s="1">
        <v>0.38570599999999999</v>
      </c>
    </row>
    <row r="51" spans="1:24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>
        <v>0.01</v>
      </c>
      <c r="F51" s="1">
        <v>0.01</v>
      </c>
      <c r="G51" s="1">
        <v>0.01</v>
      </c>
      <c r="H51" s="1">
        <v>0.01</v>
      </c>
      <c r="I51" s="1">
        <v>0.01</v>
      </c>
      <c r="J51" s="1">
        <v>0.01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</row>
    <row r="52" spans="1:24" x14ac:dyDescent="0.25">
      <c r="A52" s="1" t="s">
        <v>53</v>
      </c>
      <c r="B52" s="1" t="s">
        <v>163</v>
      </c>
      <c r="C52" s="1" t="s">
        <v>164</v>
      </c>
      <c r="D52" s="1">
        <v>0.01</v>
      </c>
      <c r="E52" s="1">
        <v>0.01</v>
      </c>
      <c r="F52" s="1">
        <v>0.01</v>
      </c>
      <c r="G52" s="1">
        <v>0.01</v>
      </c>
      <c r="H52" s="1">
        <v>0.01</v>
      </c>
      <c r="I52" s="1">
        <v>0.01</v>
      </c>
      <c r="J52" s="1">
        <v>0.01</v>
      </c>
      <c r="K52" s="1">
        <v>0.01</v>
      </c>
      <c r="L52" s="1">
        <v>0.01</v>
      </c>
      <c r="M52" s="1">
        <v>0.01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0.01</v>
      </c>
      <c r="V52" s="1">
        <v>0.01</v>
      </c>
      <c r="W52" s="1">
        <v>0.01</v>
      </c>
      <c r="X52" s="1">
        <v>0.01</v>
      </c>
    </row>
    <row r="53" spans="1:24" x14ac:dyDescent="0.25">
      <c r="A53" s="1" t="s">
        <v>46</v>
      </c>
      <c r="B53" s="1" t="s">
        <v>165</v>
      </c>
      <c r="C53" s="1" t="s">
        <v>166</v>
      </c>
      <c r="D53" s="1">
        <v>0.1</v>
      </c>
      <c r="E53" s="1">
        <v>0.1</v>
      </c>
      <c r="F53" s="1">
        <v>0.1</v>
      </c>
      <c r="G53" s="1">
        <v>0.1</v>
      </c>
      <c r="H53" s="1">
        <v>0.1</v>
      </c>
      <c r="I53" s="1">
        <v>0.1</v>
      </c>
      <c r="J53" s="1">
        <v>0.1</v>
      </c>
      <c r="K53" s="1">
        <v>0.1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</row>
    <row r="54" spans="1:24" x14ac:dyDescent="0.25">
      <c r="A54" s="1" t="s">
        <v>167</v>
      </c>
      <c r="B54" s="1" t="s">
        <v>168</v>
      </c>
      <c r="C54" s="1" t="s">
        <v>169</v>
      </c>
      <c r="D54" s="1">
        <v>-5.0000000000000001E-3</v>
      </c>
      <c r="E54" s="1">
        <v>-5.0000000000000001E-3</v>
      </c>
      <c r="F54" s="1">
        <v>-5.0000000000000001E-3</v>
      </c>
      <c r="G54" s="1">
        <v>-5.0000000000000001E-3</v>
      </c>
      <c r="H54" s="1">
        <v>-5.0000000000000001E-3</v>
      </c>
      <c r="I54" s="1">
        <v>-5.0000000000000001E-3</v>
      </c>
      <c r="J54" s="1">
        <v>-5.0000000000000001E-3</v>
      </c>
      <c r="K54" s="1">
        <v>-5.0000000000000001E-3</v>
      </c>
      <c r="L54" s="1">
        <v>-5.0000000000000001E-3</v>
      </c>
      <c r="M54" s="1">
        <v>-5.0000000000000001E-3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-5.0000000000000001E-3</v>
      </c>
      <c r="V54" s="1">
        <v>-5.0000000000000001E-3</v>
      </c>
      <c r="W54" s="1">
        <v>-5.0000000000000001E-3</v>
      </c>
      <c r="X54" s="1">
        <v>-5.0000000000000001E-3</v>
      </c>
    </row>
    <row r="55" spans="1:24" x14ac:dyDescent="0.25">
      <c r="A55" s="1" t="s">
        <v>42</v>
      </c>
      <c r="B55" s="1" t="s">
        <v>170</v>
      </c>
      <c r="C55" s="1" t="s">
        <v>171</v>
      </c>
      <c r="D55" s="1">
        <v>1.2061000000000001E-2</v>
      </c>
      <c r="E55" s="1">
        <v>1.2061000000000001E-2</v>
      </c>
      <c r="F55" s="1">
        <v>1.2061000000000001E-2</v>
      </c>
      <c r="G55" s="1">
        <v>1.2061000000000001E-2</v>
      </c>
      <c r="H55" s="1">
        <v>1.2061000000000001E-2</v>
      </c>
      <c r="I55" s="1">
        <v>1.2061000000000001E-2</v>
      </c>
      <c r="J55" s="1">
        <v>1.2061000000000001E-2</v>
      </c>
      <c r="K55" s="1">
        <v>1.2061000000000001E-2</v>
      </c>
      <c r="L55" s="1">
        <v>1.2061000000000001E-2</v>
      </c>
      <c r="M55" s="1">
        <v>1.2061000000000001E-2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1.2061000000000001E-2</v>
      </c>
      <c r="V55" s="1">
        <v>1.2061000000000001E-2</v>
      </c>
      <c r="W55" s="1">
        <v>1.2061000000000001E-2</v>
      </c>
      <c r="X55" s="1">
        <v>1.2061000000000001E-2</v>
      </c>
    </row>
    <row r="56" spans="1:24" x14ac:dyDescent="0.25">
      <c r="A56" s="1" t="s">
        <v>23</v>
      </c>
      <c r="B56" s="1" t="s">
        <v>172</v>
      </c>
      <c r="C56" s="1" t="s">
        <v>173</v>
      </c>
      <c r="D56" s="1">
        <v>7.0609999999999996E-3</v>
      </c>
      <c r="E56" s="1">
        <v>7.0609999999999996E-3</v>
      </c>
      <c r="F56" s="1">
        <v>7.0609999999999996E-3</v>
      </c>
      <c r="G56" s="1">
        <v>7.0609999999999996E-3</v>
      </c>
      <c r="H56" s="1">
        <v>7.0609999999999996E-3</v>
      </c>
      <c r="I56" s="1">
        <v>7.0609999999999996E-3</v>
      </c>
      <c r="J56" s="1">
        <v>7.0609999999999996E-3</v>
      </c>
      <c r="K56" s="1">
        <v>7.0609999999999996E-3</v>
      </c>
      <c r="L56" s="1">
        <v>7.0609999999999996E-3</v>
      </c>
      <c r="M56" s="1">
        <v>7.0609999999999996E-3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7.0609999999999996E-3</v>
      </c>
      <c r="V56" s="1">
        <v>7.0609999999999996E-3</v>
      </c>
      <c r="W56" s="1">
        <v>7.0609999999999996E-3</v>
      </c>
      <c r="X56" s="1">
        <v>7.0609999999999996E-3</v>
      </c>
    </row>
    <row r="57" spans="1:24" x14ac:dyDescent="0.25">
      <c r="A57" s="1" t="s">
        <v>174</v>
      </c>
      <c r="B57" s="1" t="s">
        <v>175</v>
      </c>
      <c r="C57" s="1" t="s">
        <v>176</v>
      </c>
      <c r="D57" s="1">
        <v>-0.96796099999999996</v>
      </c>
      <c r="E57" s="1">
        <v>-0.96796099999999996</v>
      </c>
      <c r="F57" s="1">
        <v>-0.96796099999999996</v>
      </c>
      <c r="G57" s="1">
        <v>-0.96796099999999996</v>
      </c>
      <c r="H57" s="1">
        <v>-0.96796099999999996</v>
      </c>
      <c r="I57" s="1">
        <v>-0.96796099999999996</v>
      </c>
      <c r="J57" s="1">
        <v>-0.96796099999999996</v>
      </c>
      <c r="K57" s="1">
        <v>-0.96796099999999996</v>
      </c>
      <c r="L57" s="1">
        <v>-0.96796099999999996</v>
      </c>
      <c r="M57" s="1">
        <v>-0.96796099999999996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-0.96796099999999996</v>
      </c>
      <c r="V57" s="1">
        <v>-0.96796099999999996</v>
      </c>
      <c r="W57" s="1">
        <v>-0.96796099999999996</v>
      </c>
      <c r="X57" s="1">
        <v>-0.96796099999999996</v>
      </c>
    </row>
    <row r="58" spans="1:24" x14ac:dyDescent="0.25">
      <c r="A58" s="1" t="s">
        <v>186</v>
      </c>
      <c r="B58" s="1" t="s">
        <v>187</v>
      </c>
      <c r="C58" s="1" t="s">
        <v>188</v>
      </c>
      <c r="D58" s="1">
        <v>0</v>
      </c>
      <c r="E58" s="1">
        <v>-4.0000000000000001E-3</v>
      </c>
      <c r="F58" s="1">
        <v>-3.0000000000000001E-3</v>
      </c>
      <c r="G58" s="1">
        <v>-2E-3</v>
      </c>
      <c r="H58" s="1">
        <v>-1E-3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</row>
    <row r="59" spans="1:24" x14ac:dyDescent="0.25">
      <c r="A59" s="1" t="s">
        <v>189</v>
      </c>
      <c r="B59" s="1" t="s">
        <v>190</v>
      </c>
      <c r="C59" s="1" t="s">
        <v>191</v>
      </c>
      <c r="D59" s="1">
        <v>0</v>
      </c>
      <c r="E59" s="1">
        <v>-4.0000000000000001E-3</v>
      </c>
      <c r="F59" s="1">
        <v>-3.0000000000000001E-3</v>
      </c>
      <c r="G59" s="1">
        <v>-2E-3</v>
      </c>
      <c r="H59" s="1">
        <v>-1E-3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</row>
  </sheetData>
  <conditionalFormatting sqref="D2:X59">
    <cfRule type="expression" dxfId="13" priority="1">
      <formula>$D2=D2</formula>
    </cfRule>
  </conditionalFormatting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0DD6-5F6F-49C2-953C-A7E7EF9B4AEF}">
  <dimension ref="A1:X57"/>
  <sheetViews>
    <sheetView zoomScale="85" zoomScaleNormal="85" workbookViewId="0">
      <selection activeCell="A49" sqref="A49"/>
    </sheetView>
  </sheetViews>
  <sheetFormatPr defaultRowHeight="15" x14ac:dyDescent="0.25"/>
  <cols>
    <col min="1" max="1" width="15.5703125" style="1" bestFit="1" customWidth="1"/>
    <col min="2" max="2" width="15.42578125" style="1" bestFit="1" customWidth="1"/>
    <col min="3" max="3" width="24.140625" style="1" bestFit="1" customWidth="1"/>
    <col min="4" max="4" width="12.28515625" style="1" bestFit="1" customWidth="1"/>
    <col min="5" max="13" width="13" style="1" bestFit="1" customWidth="1"/>
    <col min="14" max="24" width="14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</row>
    <row r="2" spans="1:24" x14ac:dyDescent="0.25">
      <c r="A2" s="1" t="s">
        <v>4</v>
      </c>
      <c r="B2" s="1" t="s">
        <v>57</v>
      </c>
      <c r="C2" s="1" t="s">
        <v>58</v>
      </c>
      <c r="D2" s="1">
        <v>-9.0390859999999993</v>
      </c>
      <c r="E2" s="1">
        <v>-9.1109019999999994</v>
      </c>
      <c r="F2" s="1">
        <v>-9.1009019999999996</v>
      </c>
      <c r="G2" s="1">
        <v>-9.0909019999999998</v>
      </c>
      <c r="H2" s="1">
        <v>-9.080902</v>
      </c>
      <c r="I2" s="1">
        <v>-9.0709020000000002</v>
      </c>
      <c r="J2" s="1">
        <v>-9.0609020000000005</v>
      </c>
      <c r="K2" s="1">
        <v>-9.0509020000000007</v>
      </c>
      <c r="L2" s="1">
        <v>-9.0409020000000009</v>
      </c>
      <c r="M2" s="1">
        <v>-9.0309019999999993</v>
      </c>
      <c r="N2" s="1">
        <v>-9.0390859999999993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-9.0390859999999993</v>
      </c>
      <c r="V2" s="1">
        <v>-9.0390859999999993</v>
      </c>
      <c r="W2" s="1">
        <v>-9.0390859999999993</v>
      </c>
      <c r="X2" s="1">
        <v>-9.0390859999999993</v>
      </c>
    </row>
    <row r="3" spans="1:24" x14ac:dyDescent="0.25">
      <c r="A3" s="1" t="s">
        <v>6</v>
      </c>
      <c r="B3" s="1" t="s">
        <v>59</v>
      </c>
      <c r="C3" s="1" t="s">
        <v>60</v>
      </c>
      <c r="D3" s="1">
        <v>1.2986420000000001</v>
      </c>
      <c r="E3" s="1">
        <v>1.2986420000000001</v>
      </c>
      <c r="F3" s="1">
        <v>1.2986420000000001</v>
      </c>
      <c r="G3" s="1">
        <v>1.2986420000000001</v>
      </c>
      <c r="H3" s="1">
        <v>1.2986420000000001</v>
      </c>
      <c r="I3" s="1">
        <v>1.2986420000000001</v>
      </c>
      <c r="J3" s="1">
        <v>1.2986420000000001</v>
      </c>
      <c r="K3" s="1">
        <v>1.2986420000000001</v>
      </c>
      <c r="L3" s="1">
        <v>1.2986420000000001</v>
      </c>
      <c r="M3" s="1">
        <v>1.2986420000000001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1.2986420000000001</v>
      </c>
      <c r="V3" s="1">
        <v>1.2986420000000001</v>
      </c>
      <c r="W3" s="1">
        <v>1.2986420000000001</v>
      </c>
      <c r="X3" s="1">
        <v>1.2986420000000001</v>
      </c>
    </row>
    <row r="4" spans="1:24" x14ac:dyDescent="0.25">
      <c r="A4" s="1" t="s">
        <v>50</v>
      </c>
      <c r="B4" s="1" t="s">
        <v>61</v>
      </c>
      <c r="C4" s="1" t="s">
        <v>62</v>
      </c>
      <c r="D4" s="1">
        <v>-1.7625329999999999</v>
      </c>
      <c r="E4" s="1">
        <v>-1.759226</v>
      </c>
      <c r="F4" s="1">
        <v>-1.759226</v>
      </c>
      <c r="G4" s="1">
        <v>-1.759226</v>
      </c>
      <c r="H4" s="1">
        <v>-1.759226</v>
      </c>
      <c r="I4" s="1">
        <v>-1.759226</v>
      </c>
      <c r="J4" s="1">
        <v>-1.759226</v>
      </c>
      <c r="K4" s="1">
        <v>-1.759226</v>
      </c>
      <c r="L4" s="1">
        <v>-1.759226</v>
      </c>
      <c r="M4" s="1">
        <v>-1.759226</v>
      </c>
      <c r="N4" s="1">
        <v>-1.7625329999999999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-1.7625329999999999</v>
      </c>
      <c r="V4" s="1">
        <v>-1.7625329999999999</v>
      </c>
      <c r="W4" s="1">
        <v>-1.7625329999999999</v>
      </c>
      <c r="X4" s="1">
        <v>-1.7625329999999999</v>
      </c>
    </row>
    <row r="5" spans="1:24" x14ac:dyDescent="0.25">
      <c r="A5" s="1" t="s">
        <v>37</v>
      </c>
      <c r="B5" s="1" t="s">
        <v>63</v>
      </c>
      <c r="C5" s="1" t="s">
        <v>64</v>
      </c>
      <c r="D5" s="1">
        <v>-0.14841399999999999</v>
      </c>
      <c r="E5" s="1">
        <v>-0.15337500000000001</v>
      </c>
      <c r="F5" s="1">
        <v>-0.15337500000000001</v>
      </c>
      <c r="G5" s="1">
        <v>-0.15337500000000001</v>
      </c>
      <c r="H5" s="1">
        <v>-0.15337500000000001</v>
      </c>
      <c r="I5" s="1">
        <v>-0.15337500000000001</v>
      </c>
      <c r="J5" s="1">
        <v>-0.15337500000000001</v>
      </c>
      <c r="K5" s="1">
        <v>-0.15337500000000001</v>
      </c>
      <c r="L5" s="1">
        <v>-0.15337500000000001</v>
      </c>
      <c r="M5" s="1">
        <v>-0.15337500000000001</v>
      </c>
      <c r="N5" s="1">
        <v>-0.14841399999999999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-0.14841399999999999</v>
      </c>
      <c r="V5" s="1">
        <v>-0.14841399999999999</v>
      </c>
      <c r="W5" s="1">
        <v>-0.14841399999999999</v>
      </c>
      <c r="X5" s="1">
        <v>-0.14841399999999999</v>
      </c>
    </row>
    <row r="6" spans="1:24" x14ac:dyDescent="0.25">
      <c r="A6" s="1" t="s">
        <v>7</v>
      </c>
      <c r="B6" s="1" t="s">
        <v>65</v>
      </c>
      <c r="C6" s="1" t="s">
        <v>66</v>
      </c>
      <c r="D6" s="1">
        <v>0.133525</v>
      </c>
      <c r="E6" s="1">
        <v>4.8481000000000003E-2</v>
      </c>
      <c r="F6" s="1">
        <v>5.8480999999999998E-2</v>
      </c>
      <c r="G6" s="1">
        <v>6.8481E-2</v>
      </c>
      <c r="H6" s="1">
        <v>7.8480999999999995E-2</v>
      </c>
      <c r="I6" s="1">
        <v>8.8481000000000004E-2</v>
      </c>
      <c r="J6" s="1">
        <v>9.8480999999999999E-2</v>
      </c>
      <c r="K6" s="1">
        <v>0.10848099999999999</v>
      </c>
      <c r="L6" s="1">
        <v>0.118481</v>
      </c>
      <c r="M6" s="1">
        <v>0.12848100000000001</v>
      </c>
      <c r="N6" s="1">
        <v>0.133525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0.133525</v>
      </c>
      <c r="V6" s="1">
        <v>0.133525</v>
      </c>
      <c r="W6" s="1">
        <v>0.133525</v>
      </c>
      <c r="X6" s="1">
        <v>0.133525</v>
      </c>
    </row>
    <row r="7" spans="1:24" x14ac:dyDescent="0.25">
      <c r="A7" s="1" t="s">
        <v>8</v>
      </c>
      <c r="B7" s="1" t="s">
        <v>67</v>
      </c>
      <c r="C7" s="1" t="s">
        <v>68</v>
      </c>
      <c r="D7" s="1">
        <v>2.2638240000000001</v>
      </c>
      <c r="E7" s="1">
        <v>2.3030390000000001</v>
      </c>
      <c r="F7" s="1">
        <v>2.2980390000000002</v>
      </c>
      <c r="G7" s="1">
        <v>2.2930389999999998</v>
      </c>
      <c r="H7" s="1">
        <v>2.2880389999999999</v>
      </c>
      <c r="I7" s="1">
        <v>2.283039</v>
      </c>
      <c r="J7" s="1">
        <v>2.2780390000000001</v>
      </c>
      <c r="K7" s="1">
        <v>2.2730389999999998</v>
      </c>
      <c r="L7" s="1">
        <v>2.2680389999999999</v>
      </c>
      <c r="M7" s="1">
        <v>2.263039</v>
      </c>
      <c r="N7" s="1">
        <v>2.2638240000000001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2.2638240000000001</v>
      </c>
      <c r="V7" s="1">
        <v>2.2638240000000001</v>
      </c>
      <c r="W7" s="1">
        <v>2.2638240000000001</v>
      </c>
      <c r="X7" s="1">
        <v>2.2638240000000001</v>
      </c>
    </row>
    <row r="8" spans="1:24" x14ac:dyDescent="0.25">
      <c r="A8" s="1" t="s">
        <v>9</v>
      </c>
      <c r="B8" s="1" t="s">
        <v>69</v>
      </c>
      <c r="C8" s="1" t="s">
        <v>70</v>
      </c>
      <c r="D8" s="1">
        <v>5.0000000000000001E-3</v>
      </c>
      <c r="E8" s="1">
        <v>5.0000000000000001E-3</v>
      </c>
      <c r="F8" s="1">
        <v>5.0000000000000001E-3</v>
      </c>
      <c r="G8" s="1">
        <v>5.0000000000000001E-3</v>
      </c>
      <c r="H8" s="1">
        <v>5.0000000000000001E-3</v>
      </c>
      <c r="I8" s="1">
        <v>5.0000000000000001E-3</v>
      </c>
      <c r="J8" s="1">
        <v>5.0000000000000001E-3</v>
      </c>
      <c r="K8" s="1">
        <v>5.0000000000000001E-3</v>
      </c>
      <c r="L8" s="1">
        <v>5.0000000000000001E-3</v>
      </c>
      <c r="M8" s="1">
        <v>5.0000000000000001E-3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5.0000000000000001E-3</v>
      </c>
      <c r="V8" s="1">
        <v>5.0000000000000001E-3</v>
      </c>
      <c r="W8" s="1">
        <v>5.0000000000000001E-3</v>
      </c>
      <c r="X8" s="1">
        <v>5.0000000000000001E-3</v>
      </c>
    </row>
    <row r="9" spans="1:24" x14ac:dyDescent="0.25">
      <c r="A9" s="1" t="s">
        <v>38</v>
      </c>
      <c r="B9" s="1" t="s">
        <v>71</v>
      </c>
      <c r="C9" s="1" t="s">
        <v>72</v>
      </c>
      <c r="D9" s="1">
        <v>-0.48302</v>
      </c>
      <c r="E9" s="1">
        <v>-0.401283</v>
      </c>
      <c r="F9" s="1">
        <v>-0.41128300000000001</v>
      </c>
      <c r="G9" s="1">
        <v>-0.42128300000000002</v>
      </c>
      <c r="H9" s="1">
        <v>-0.43128300000000003</v>
      </c>
      <c r="I9" s="1">
        <v>-0.44128299999999998</v>
      </c>
      <c r="J9" s="1">
        <v>-0.45128299999999999</v>
      </c>
      <c r="K9" s="1">
        <v>-0.461283</v>
      </c>
      <c r="L9" s="1">
        <v>-0.47128300000000001</v>
      </c>
      <c r="M9" s="1">
        <v>-0.48128300000000002</v>
      </c>
      <c r="N9" s="1">
        <v>-0.48302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-0.48302</v>
      </c>
      <c r="V9" s="1">
        <v>-0.48302</v>
      </c>
      <c r="W9" s="1">
        <v>-0.48302</v>
      </c>
      <c r="X9" s="1">
        <v>-0.48302</v>
      </c>
    </row>
    <row r="10" spans="1:24" x14ac:dyDescent="0.25">
      <c r="A10" s="1" t="s">
        <v>10</v>
      </c>
      <c r="B10" s="1" t="s">
        <v>73</v>
      </c>
      <c r="C10" s="1" t="s">
        <v>74</v>
      </c>
      <c r="D10" s="1">
        <v>7.0609999999999996E-3</v>
      </c>
      <c r="E10" s="1">
        <v>7.0609999999999996E-3</v>
      </c>
      <c r="F10" s="1">
        <v>7.0609999999999996E-3</v>
      </c>
      <c r="G10" s="1">
        <v>7.0609999999999996E-3</v>
      </c>
      <c r="H10" s="1">
        <v>7.0609999999999996E-3</v>
      </c>
      <c r="I10" s="1">
        <v>7.0609999999999996E-3</v>
      </c>
      <c r="J10" s="1">
        <v>7.0609999999999996E-3</v>
      </c>
      <c r="K10" s="1">
        <v>7.0609999999999996E-3</v>
      </c>
      <c r="L10" s="1">
        <v>7.0609999999999996E-3</v>
      </c>
      <c r="M10" s="1">
        <v>7.0609999999999996E-3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7.0609999999999996E-3</v>
      </c>
      <c r="V10" s="1">
        <v>7.0609999999999996E-3</v>
      </c>
      <c r="W10" s="1">
        <v>7.0609999999999996E-3</v>
      </c>
      <c r="X10" s="1">
        <v>7.0609999999999996E-3</v>
      </c>
    </row>
    <row r="11" spans="1:24" x14ac:dyDescent="0.25">
      <c r="A11" s="1" t="s">
        <v>5</v>
      </c>
      <c r="B11" s="1" t="s">
        <v>75</v>
      </c>
      <c r="C11" s="1" t="s">
        <v>76</v>
      </c>
      <c r="D11" s="1">
        <v>0.49478899999999998</v>
      </c>
      <c r="E11" s="1">
        <v>0.49478899999999998</v>
      </c>
      <c r="F11" s="1">
        <v>0.49478899999999998</v>
      </c>
      <c r="G11" s="1">
        <v>0.49478899999999998</v>
      </c>
      <c r="H11" s="1">
        <v>0.49478899999999998</v>
      </c>
      <c r="I11" s="1">
        <v>0.49478899999999998</v>
      </c>
      <c r="J11" s="1">
        <v>0.49478899999999998</v>
      </c>
      <c r="K11" s="1">
        <v>0.49478899999999998</v>
      </c>
      <c r="L11" s="1">
        <v>0.49478899999999998</v>
      </c>
      <c r="M11" s="1">
        <v>0.49478899999999998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0.49478899999999998</v>
      </c>
      <c r="V11" s="1">
        <v>0.49478899999999998</v>
      </c>
      <c r="W11" s="1">
        <v>0.49478899999999998</v>
      </c>
      <c r="X11" s="1">
        <v>0.49478899999999998</v>
      </c>
    </row>
    <row r="12" spans="1:24" x14ac:dyDescent="0.25">
      <c r="A12" s="1" t="s">
        <v>11</v>
      </c>
      <c r="B12" s="1" t="s">
        <v>77</v>
      </c>
      <c r="C12" s="1" t="s">
        <v>78</v>
      </c>
      <c r="D12" s="1">
        <v>7.0609999999999996E-3</v>
      </c>
      <c r="E12" s="1">
        <v>7.0609999999999996E-3</v>
      </c>
      <c r="F12" s="1">
        <v>7.0609999999999996E-3</v>
      </c>
      <c r="G12" s="1">
        <v>7.0609999999999996E-3</v>
      </c>
      <c r="H12" s="1">
        <v>7.0609999999999996E-3</v>
      </c>
      <c r="I12" s="1">
        <v>7.0609999999999996E-3</v>
      </c>
      <c r="J12" s="1">
        <v>7.0609999999999996E-3</v>
      </c>
      <c r="K12" s="1">
        <v>7.0609999999999996E-3</v>
      </c>
      <c r="L12" s="1">
        <v>7.0609999999999996E-3</v>
      </c>
      <c r="M12" s="1">
        <v>7.0609999999999996E-3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7.0609999999999996E-3</v>
      </c>
      <c r="V12" s="1">
        <v>7.0609999999999996E-3</v>
      </c>
      <c r="W12" s="1">
        <v>7.0609999999999996E-3</v>
      </c>
      <c r="X12" s="1">
        <v>7.0609999999999996E-3</v>
      </c>
    </row>
    <row r="13" spans="1:24" x14ac:dyDescent="0.25">
      <c r="A13" s="1" t="s">
        <v>28</v>
      </c>
      <c r="B13" s="1" t="s">
        <v>79</v>
      </c>
      <c r="C13" s="1" t="s">
        <v>80</v>
      </c>
      <c r="D13" s="1">
        <v>0.52034400000000003</v>
      </c>
      <c r="E13" s="1">
        <v>0.52034400000000003</v>
      </c>
      <c r="F13" s="1">
        <v>0.52034400000000003</v>
      </c>
      <c r="G13" s="1">
        <v>0.52034400000000003</v>
      </c>
      <c r="H13" s="1">
        <v>0.52034400000000003</v>
      </c>
      <c r="I13" s="1">
        <v>0.52034400000000003</v>
      </c>
      <c r="J13" s="1">
        <v>0.52034400000000003</v>
      </c>
      <c r="K13" s="1">
        <v>0.52034400000000003</v>
      </c>
      <c r="L13" s="1">
        <v>0.52034400000000003</v>
      </c>
      <c r="M13" s="1">
        <v>0.52034400000000003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0.52034400000000003</v>
      </c>
      <c r="V13" s="1">
        <v>0.52034400000000003</v>
      </c>
      <c r="W13" s="1">
        <v>0.52034400000000003</v>
      </c>
      <c r="X13" s="1">
        <v>0.52034400000000003</v>
      </c>
    </row>
    <row r="14" spans="1:24" x14ac:dyDescent="0.25">
      <c r="A14" s="1" t="s">
        <v>12</v>
      </c>
      <c r="B14" s="1" t="s">
        <v>81</v>
      </c>
      <c r="C14" s="1" t="s">
        <v>82</v>
      </c>
      <c r="D14" s="1">
        <v>0.363597</v>
      </c>
      <c r="E14" s="1">
        <v>0.363597</v>
      </c>
      <c r="F14" s="1">
        <v>0.363597</v>
      </c>
      <c r="G14" s="1">
        <v>0.363597</v>
      </c>
      <c r="H14" s="1">
        <v>0.363597</v>
      </c>
      <c r="I14" s="1">
        <v>0.363597</v>
      </c>
      <c r="J14" s="1">
        <v>0.363597</v>
      </c>
      <c r="K14" s="1">
        <v>0.363597</v>
      </c>
      <c r="L14" s="1">
        <v>0.363597</v>
      </c>
      <c r="M14" s="1">
        <v>0.363597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0.363597</v>
      </c>
      <c r="V14" s="1">
        <v>0.363597</v>
      </c>
      <c r="W14" s="1">
        <v>0.363597</v>
      </c>
      <c r="X14" s="1">
        <v>0.363597</v>
      </c>
    </row>
    <row r="15" spans="1:24" x14ac:dyDescent="0.25">
      <c r="A15" s="1" t="s">
        <v>13</v>
      </c>
      <c r="B15" s="1" t="s">
        <v>83</v>
      </c>
      <c r="C15" s="1" t="s">
        <v>84</v>
      </c>
      <c r="D15" s="1">
        <v>0.17627599999999999</v>
      </c>
      <c r="E15" s="1">
        <v>0.17627599999999999</v>
      </c>
      <c r="F15" s="1">
        <v>0.17627599999999999</v>
      </c>
      <c r="G15" s="1">
        <v>0.17627599999999999</v>
      </c>
      <c r="H15" s="1">
        <v>0.17627599999999999</v>
      </c>
      <c r="I15" s="1">
        <v>0.17627599999999999</v>
      </c>
      <c r="J15" s="1">
        <v>0.17627599999999999</v>
      </c>
      <c r="K15" s="1">
        <v>0.17627599999999999</v>
      </c>
      <c r="L15" s="1">
        <v>0.17627599999999999</v>
      </c>
      <c r="M15" s="1">
        <v>0.17627599999999999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0.17627599999999999</v>
      </c>
      <c r="V15" s="1">
        <v>0.17627599999999999</v>
      </c>
      <c r="W15" s="1">
        <v>0.17627599999999999</v>
      </c>
      <c r="X15" s="1">
        <v>0.17627599999999999</v>
      </c>
    </row>
    <row r="16" spans="1:24" x14ac:dyDescent="0.25">
      <c r="A16" s="1" t="s">
        <v>85</v>
      </c>
      <c r="B16" s="1" t="s">
        <v>86</v>
      </c>
      <c r="C16" s="1" t="s">
        <v>87</v>
      </c>
      <c r="D16" s="1">
        <v>-1.0602959999999999</v>
      </c>
      <c r="E16" s="1">
        <v>-1.0619499999999999</v>
      </c>
      <c r="F16" s="1">
        <v>-1.0619499999999999</v>
      </c>
      <c r="G16" s="1">
        <v>-1.0619499999999999</v>
      </c>
      <c r="H16" s="1">
        <v>-1.0619499999999999</v>
      </c>
      <c r="I16" s="1">
        <v>-1.0619499999999999</v>
      </c>
      <c r="J16" s="1">
        <v>-1.0619499999999999</v>
      </c>
      <c r="K16" s="1">
        <v>-1.0619499999999999</v>
      </c>
      <c r="L16" s="1">
        <v>-1.0619499999999999</v>
      </c>
      <c r="M16" s="1">
        <v>-1.0619499999999999</v>
      </c>
      <c r="N16" s="1">
        <v>-1.0602959999999999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-1.0602959999999999</v>
      </c>
      <c r="V16" s="1">
        <v>-1.0602959999999999</v>
      </c>
      <c r="W16" s="1">
        <v>-1.0602959999999999</v>
      </c>
      <c r="X16" s="1">
        <v>-1.0602959999999999</v>
      </c>
    </row>
    <row r="17" spans="1:24" x14ac:dyDescent="0.25">
      <c r="A17" s="1" t="s">
        <v>14</v>
      </c>
      <c r="B17" s="1" t="s">
        <v>88</v>
      </c>
      <c r="C17" s="1" t="s">
        <v>89</v>
      </c>
      <c r="D17" s="1">
        <v>7.0609999999999996E-3</v>
      </c>
      <c r="E17" s="1">
        <v>7.0609999999999996E-3</v>
      </c>
      <c r="F17" s="1">
        <v>7.0609999999999996E-3</v>
      </c>
      <c r="G17" s="1">
        <v>7.0609999999999996E-3</v>
      </c>
      <c r="H17" s="1">
        <v>7.0609999999999996E-3</v>
      </c>
      <c r="I17" s="1">
        <v>7.0609999999999996E-3</v>
      </c>
      <c r="J17" s="1">
        <v>7.0609999999999996E-3</v>
      </c>
      <c r="K17" s="1">
        <v>7.0609999999999996E-3</v>
      </c>
      <c r="L17" s="1">
        <v>7.0609999999999996E-3</v>
      </c>
      <c r="M17" s="1">
        <v>7.0609999999999996E-3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7.0609999999999996E-3</v>
      </c>
      <c r="V17" s="1">
        <v>7.0609999999999996E-3</v>
      </c>
      <c r="W17" s="1">
        <v>7.0609999999999996E-3</v>
      </c>
      <c r="X17" s="1">
        <v>7.0609999999999996E-3</v>
      </c>
    </row>
    <row r="18" spans="1:24" x14ac:dyDescent="0.25">
      <c r="A18" s="1" t="s">
        <v>15</v>
      </c>
      <c r="B18" s="1" t="s">
        <v>90</v>
      </c>
      <c r="C18" s="1" t="s">
        <v>91</v>
      </c>
      <c r="D18" s="1">
        <v>0.22723699999999999</v>
      </c>
      <c r="E18" s="1">
        <v>0.22723699999999999</v>
      </c>
      <c r="F18" s="1">
        <v>0.22723699999999999</v>
      </c>
      <c r="G18" s="1">
        <v>0.22723699999999999</v>
      </c>
      <c r="H18" s="1">
        <v>0.22723699999999999</v>
      </c>
      <c r="I18" s="1">
        <v>0.22723699999999999</v>
      </c>
      <c r="J18" s="1">
        <v>0.22723699999999999</v>
      </c>
      <c r="K18" s="1">
        <v>0.22723699999999999</v>
      </c>
      <c r="L18" s="1">
        <v>0.22723699999999999</v>
      </c>
      <c r="M18" s="1">
        <v>0.22723699999999999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0.22723699999999999</v>
      </c>
      <c r="V18" s="1">
        <v>0.22723699999999999</v>
      </c>
      <c r="W18" s="1">
        <v>0.22723699999999999</v>
      </c>
      <c r="X18" s="1">
        <v>0.22723699999999999</v>
      </c>
    </row>
    <row r="19" spans="1:24" x14ac:dyDescent="0.25">
      <c r="A19" s="1" t="s">
        <v>16</v>
      </c>
      <c r="B19" s="1" t="s">
        <v>92</v>
      </c>
      <c r="C19" s="1" t="s">
        <v>93</v>
      </c>
      <c r="D19" s="1">
        <v>0.504664</v>
      </c>
      <c r="E19" s="1">
        <v>0.58970800000000001</v>
      </c>
      <c r="F19" s="1">
        <v>0.579708</v>
      </c>
      <c r="G19" s="1">
        <v>0.56970799999999999</v>
      </c>
      <c r="H19" s="1">
        <v>0.55970799999999998</v>
      </c>
      <c r="I19" s="1">
        <v>0.54970799999999997</v>
      </c>
      <c r="J19" s="1">
        <v>0.53970799999999997</v>
      </c>
      <c r="K19" s="1">
        <v>0.52970799999999996</v>
      </c>
      <c r="L19" s="1">
        <v>0.51970799999999995</v>
      </c>
      <c r="M19" s="1">
        <v>0.50970800000000005</v>
      </c>
      <c r="N19" s="1">
        <v>0.504664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0.504664</v>
      </c>
      <c r="V19" s="1">
        <v>0.504664</v>
      </c>
      <c r="W19" s="1">
        <v>0.504664</v>
      </c>
      <c r="X19" s="1">
        <v>0.504664</v>
      </c>
    </row>
    <row r="20" spans="1:24" x14ac:dyDescent="0.25">
      <c r="A20" s="1" t="s">
        <v>36</v>
      </c>
      <c r="B20" s="1" t="s">
        <v>94</v>
      </c>
      <c r="C20" s="1" t="s">
        <v>95</v>
      </c>
      <c r="D20" s="1">
        <v>0.27870499999999998</v>
      </c>
      <c r="E20" s="1">
        <v>0.27870499999999998</v>
      </c>
      <c r="F20" s="1">
        <v>0.27870499999999998</v>
      </c>
      <c r="G20" s="1">
        <v>0.27870499999999998</v>
      </c>
      <c r="H20" s="1">
        <v>0.27870499999999998</v>
      </c>
      <c r="I20" s="1">
        <v>0.27870499999999998</v>
      </c>
      <c r="J20" s="1">
        <v>0.27870499999999998</v>
      </c>
      <c r="K20" s="1">
        <v>0.27870499999999998</v>
      </c>
      <c r="L20" s="1">
        <v>0.27870499999999998</v>
      </c>
      <c r="M20" s="1">
        <v>0.27870499999999998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0.27870499999999998</v>
      </c>
      <c r="V20" s="1">
        <v>0.27870499999999998</v>
      </c>
      <c r="W20" s="1">
        <v>0.27870499999999998</v>
      </c>
      <c r="X20" s="1">
        <v>0.27870499999999998</v>
      </c>
    </row>
    <row r="21" spans="1:24" x14ac:dyDescent="0.25">
      <c r="A21" s="1" t="s">
        <v>41</v>
      </c>
      <c r="B21" s="1" t="s">
        <v>96</v>
      </c>
      <c r="C21" s="1" t="s">
        <v>97</v>
      </c>
      <c r="D21" s="1">
        <v>7.0609999999999996E-3</v>
      </c>
      <c r="E21" s="1">
        <v>7.0609999999999996E-3</v>
      </c>
      <c r="F21" s="1">
        <v>7.0609999999999996E-3</v>
      </c>
      <c r="G21" s="1">
        <v>7.0609999999999996E-3</v>
      </c>
      <c r="H21" s="1">
        <v>7.0609999999999996E-3</v>
      </c>
      <c r="I21" s="1">
        <v>7.0609999999999996E-3</v>
      </c>
      <c r="J21" s="1">
        <v>7.0609999999999996E-3</v>
      </c>
      <c r="K21" s="1">
        <v>7.0609999999999996E-3</v>
      </c>
      <c r="L21" s="1">
        <v>7.0609999999999996E-3</v>
      </c>
      <c r="M21" s="1">
        <v>7.0609999999999996E-3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7.0609999999999996E-3</v>
      </c>
      <c r="V21" s="1">
        <v>7.0609999999999996E-3</v>
      </c>
      <c r="W21" s="1">
        <v>7.0609999999999996E-3</v>
      </c>
      <c r="X21" s="1">
        <v>7.0609999999999996E-3</v>
      </c>
    </row>
    <row r="22" spans="1:24" x14ac:dyDescent="0.25">
      <c r="A22" s="1" t="s">
        <v>29</v>
      </c>
      <c r="B22" s="1" t="s">
        <v>98</v>
      </c>
      <c r="C22" s="1" t="s">
        <v>99</v>
      </c>
      <c r="D22" s="1">
        <v>0.14748900000000001</v>
      </c>
      <c r="E22" s="1">
        <v>0.14748900000000001</v>
      </c>
      <c r="F22" s="1">
        <v>0.14748900000000001</v>
      </c>
      <c r="G22" s="1">
        <v>0.14748900000000001</v>
      </c>
      <c r="H22" s="1">
        <v>0.14748900000000001</v>
      </c>
      <c r="I22" s="1">
        <v>0.14748900000000001</v>
      </c>
      <c r="J22" s="1">
        <v>0.14748900000000001</v>
      </c>
      <c r="K22" s="1">
        <v>0.14748900000000001</v>
      </c>
      <c r="L22" s="1">
        <v>0.14748900000000001</v>
      </c>
      <c r="M22" s="1">
        <v>0.14748900000000001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0.14748900000000001</v>
      </c>
      <c r="V22" s="1">
        <v>0.14748900000000001</v>
      </c>
      <c r="W22" s="1">
        <v>0.14748900000000001</v>
      </c>
      <c r="X22" s="1">
        <v>0.14748900000000001</v>
      </c>
    </row>
    <row r="23" spans="1:24" x14ac:dyDescent="0.25">
      <c r="A23" s="1" t="s">
        <v>40</v>
      </c>
      <c r="B23" s="1" t="s">
        <v>100</v>
      </c>
      <c r="C23" s="1" t="s">
        <v>101</v>
      </c>
      <c r="D23" s="1">
        <v>7.0609999999999996E-3</v>
      </c>
      <c r="E23" s="1">
        <v>7.0609999999999996E-3</v>
      </c>
      <c r="F23" s="1">
        <v>7.0609999999999996E-3</v>
      </c>
      <c r="G23" s="1">
        <v>7.0609999999999996E-3</v>
      </c>
      <c r="H23" s="1">
        <v>7.0609999999999996E-3</v>
      </c>
      <c r="I23" s="1">
        <v>7.0609999999999996E-3</v>
      </c>
      <c r="J23" s="1">
        <v>7.0609999999999996E-3</v>
      </c>
      <c r="K23" s="1">
        <v>7.0609999999999996E-3</v>
      </c>
      <c r="L23" s="1">
        <v>7.0609999999999996E-3</v>
      </c>
      <c r="M23" s="1">
        <v>7.0609999999999996E-3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7.0609999999999996E-3</v>
      </c>
      <c r="V23" s="1">
        <v>7.0609999999999996E-3</v>
      </c>
      <c r="W23" s="1">
        <v>7.0609999999999996E-3</v>
      </c>
      <c r="X23" s="1">
        <v>7.0609999999999996E-3</v>
      </c>
    </row>
    <row r="24" spans="1:24" x14ac:dyDescent="0.25">
      <c r="A24" s="1" t="s">
        <v>45</v>
      </c>
      <c r="B24" s="1" t="s">
        <v>102</v>
      </c>
      <c r="C24" s="1" t="s">
        <v>103</v>
      </c>
      <c r="D24" s="1">
        <v>6.1212999999999997E-2</v>
      </c>
      <c r="E24" s="1">
        <v>6.1212999999999997E-2</v>
      </c>
      <c r="F24" s="1">
        <v>6.1212999999999997E-2</v>
      </c>
      <c r="G24" s="1">
        <v>6.1212999999999997E-2</v>
      </c>
      <c r="H24" s="1">
        <v>6.1212999999999997E-2</v>
      </c>
      <c r="I24" s="1">
        <v>6.1212999999999997E-2</v>
      </c>
      <c r="J24" s="1">
        <v>6.1212999999999997E-2</v>
      </c>
      <c r="K24" s="1">
        <v>6.1212999999999997E-2</v>
      </c>
      <c r="L24" s="1">
        <v>6.1212999999999997E-2</v>
      </c>
      <c r="M24" s="1">
        <v>6.1212999999999997E-2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6.1212999999999997E-2</v>
      </c>
      <c r="V24" s="1">
        <v>6.1212999999999997E-2</v>
      </c>
      <c r="W24" s="1">
        <v>6.1212999999999997E-2</v>
      </c>
      <c r="X24" s="1">
        <v>6.1212999999999997E-2</v>
      </c>
    </row>
    <row r="25" spans="1:24" x14ac:dyDescent="0.25">
      <c r="A25" s="1" t="s">
        <v>35</v>
      </c>
      <c r="B25" s="1" t="s">
        <v>104</v>
      </c>
      <c r="C25" s="1" t="s">
        <v>105</v>
      </c>
      <c r="D25" s="1">
        <v>0.197907</v>
      </c>
      <c r="E25" s="1">
        <v>0.197907</v>
      </c>
      <c r="F25" s="1">
        <v>0.197907</v>
      </c>
      <c r="G25" s="1">
        <v>0.197907</v>
      </c>
      <c r="H25" s="1">
        <v>0.197907</v>
      </c>
      <c r="I25" s="1">
        <v>0.197907</v>
      </c>
      <c r="J25" s="1">
        <v>0.197907</v>
      </c>
      <c r="K25" s="1">
        <v>0.197907</v>
      </c>
      <c r="L25" s="1">
        <v>0.197907</v>
      </c>
      <c r="M25" s="1">
        <v>0.197907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0.197907</v>
      </c>
      <c r="V25" s="1">
        <v>0.197907</v>
      </c>
      <c r="W25" s="1">
        <v>0.197907</v>
      </c>
      <c r="X25" s="1">
        <v>0.197907</v>
      </c>
    </row>
    <row r="26" spans="1:24" x14ac:dyDescent="0.25">
      <c r="A26" s="1" t="s">
        <v>34</v>
      </c>
      <c r="B26" s="1" t="s">
        <v>106</v>
      </c>
      <c r="C26" s="1" t="s">
        <v>107</v>
      </c>
      <c r="D26" s="1">
        <v>0.124727</v>
      </c>
      <c r="E26" s="1">
        <v>0.124727</v>
      </c>
      <c r="F26" s="1">
        <v>0.124727</v>
      </c>
      <c r="G26" s="1">
        <v>0.124727</v>
      </c>
      <c r="H26" s="1">
        <v>0.124727</v>
      </c>
      <c r="I26" s="1">
        <v>0.124727</v>
      </c>
      <c r="J26" s="1">
        <v>0.124727</v>
      </c>
      <c r="K26" s="1">
        <v>0.124727</v>
      </c>
      <c r="L26" s="1">
        <v>0.124727</v>
      </c>
      <c r="M26" s="1">
        <v>0.124727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0.124727</v>
      </c>
      <c r="V26" s="1">
        <v>0.124727</v>
      </c>
      <c r="W26" s="1">
        <v>0.124727</v>
      </c>
      <c r="X26" s="1">
        <v>0.124727</v>
      </c>
    </row>
    <row r="27" spans="1:24" x14ac:dyDescent="0.25">
      <c r="A27" s="1" t="s">
        <v>108</v>
      </c>
      <c r="B27" s="1" t="s">
        <v>109</v>
      </c>
      <c r="C27" s="1" t="s">
        <v>110</v>
      </c>
      <c r="D27" s="1">
        <v>-0.01</v>
      </c>
      <c r="E27" s="1">
        <v>-0.01</v>
      </c>
      <c r="F27" s="1">
        <v>-0.01</v>
      </c>
      <c r="G27" s="1">
        <v>-0.01</v>
      </c>
      <c r="H27" s="1">
        <v>-0.01</v>
      </c>
      <c r="I27" s="1">
        <v>-0.01</v>
      </c>
      <c r="J27" s="1">
        <v>-0.01</v>
      </c>
      <c r="K27" s="1">
        <v>-0.01</v>
      </c>
      <c r="L27" s="1">
        <v>-0.01</v>
      </c>
      <c r="M27" s="1">
        <v>-0.01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-0.01</v>
      </c>
      <c r="V27" s="1">
        <v>-0.01</v>
      </c>
      <c r="W27" s="1">
        <v>-0.01</v>
      </c>
      <c r="X27" s="1">
        <v>-0.01</v>
      </c>
    </row>
    <row r="28" spans="1:24" x14ac:dyDescent="0.25">
      <c r="A28" s="1" t="s">
        <v>31</v>
      </c>
      <c r="B28" s="1" t="s">
        <v>111</v>
      </c>
      <c r="C28" s="1" t="s">
        <v>112</v>
      </c>
      <c r="D28" s="1">
        <v>7.8975000000000004E-2</v>
      </c>
      <c r="E28" s="1">
        <v>7.8975000000000004E-2</v>
      </c>
      <c r="F28" s="1">
        <v>7.8975000000000004E-2</v>
      </c>
      <c r="G28" s="1">
        <v>7.8975000000000004E-2</v>
      </c>
      <c r="H28" s="1">
        <v>7.8975000000000004E-2</v>
      </c>
      <c r="I28" s="1">
        <v>7.8975000000000004E-2</v>
      </c>
      <c r="J28" s="1">
        <v>7.8975000000000004E-2</v>
      </c>
      <c r="K28" s="1">
        <v>7.8975000000000004E-2</v>
      </c>
      <c r="L28" s="1">
        <v>7.8975000000000004E-2</v>
      </c>
      <c r="M28" s="1">
        <v>7.8975000000000004E-2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7.8975000000000004E-2</v>
      </c>
      <c r="V28" s="1">
        <v>7.8975000000000004E-2</v>
      </c>
      <c r="W28" s="1">
        <v>7.8975000000000004E-2</v>
      </c>
      <c r="X28" s="1">
        <v>7.8975000000000004E-2</v>
      </c>
    </row>
    <row r="29" spans="1:24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>
        <v>0.1</v>
      </c>
      <c r="F29" s="1">
        <v>0.1</v>
      </c>
      <c r="G29" s="1">
        <v>0.1</v>
      </c>
      <c r="H29" s="1">
        <v>0.1</v>
      </c>
      <c r="I29" s="1">
        <v>0.1</v>
      </c>
      <c r="J29" s="1">
        <v>0.1</v>
      </c>
      <c r="K29" s="1">
        <v>0.1</v>
      </c>
      <c r="L29" s="1">
        <v>0.1</v>
      </c>
      <c r="M29" s="1">
        <v>0.1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</row>
    <row r="30" spans="1:24" x14ac:dyDescent="0.25">
      <c r="A30" s="1" t="s">
        <v>54</v>
      </c>
      <c r="B30" s="1" t="s">
        <v>115</v>
      </c>
      <c r="C30" s="1" t="s">
        <v>116</v>
      </c>
      <c r="D30" s="1">
        <v>7.0609999999999996E-3</v>
      </c>
      <c r="E30" s="1">
        <v>7.0609999999999996E-3</v>
      </c>
      <c r="F30" s="1">
        <v>7.0609999999999996E-3</v>
      </c>
      <c r="G30" s="1">
        <v>7.0609999999999996E-3</v>
      </c>
      <c r="H30" s="1">
        <v>7.0609999999999996E-3</v>
      </c>
      <c r="I30" s="1">
        <v>7.0609999999999996E-3</v>
      </c>
      <c r="J30" s="1">
        <v>7.0609999999999996E-3</v>
      </c>
      <c r="K30" s="1">
        <v>7.0609999999999996E-3</v>
      </c>
      <c r="L30" s="1">
        <v>7.0609999999999996E-3</v>
      </c>
      <c r="M30" s="1">
        <v>7.0609999999999996E-3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7.0609999999999996E-3</v>
      </c>
      <c r="V30" s="1">
        <v>7.0609999999999996E-3</v>
      </c>
      <c r="W30" s="1">
        <v>7.0609999999999996E-3</v>
      </c>
      <c r="X30" s="1">
        <v>7.0609999999999996E-3</v>
      </c>
    </row>
    <row r="31" spans="1:24" x14ac:dyDescent="0.25">
      <c r="A31" s="1" t="s">
        <v>32</v>
      </c>
      <c r="B31" s="1" t="s">
        <v>117</v>
      </c>
      <c r="C31" s="1" t="s">
        <v>118</v>
      </c>
      <c r="D31" s="1">
        <v>0.47223300000000001</v>
      </c>
      <c r="E31" s="1">
        <v>0.47223300000000001</v>
      </c>
      <c r="F31" s="1">
        <v>0.47223300000000001</v>
      </c>
      <c r="G31" s="1">
        <v>0.47223300000000001</v>
      </c>
      <c r="H31" s="1">
        <v>0.47223300000000001</v>
      </c>
      <c r="I31" s="1">
        <v>0.47223300000000001</v>
      </c>
      <c r="J31" s="1">
        <v>0.47223300000000001</v>
      </c>
      <c r="K31" s="1">
        <v>0.47223300000000001</v>
      </c>
      <c r="L31" s="1">
        <v>0.47223300000000001</v>
      </c>
      <c r="M31" s="1">
        <v>0.47223300000000001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0.47223300000000001</v>
      </c>
      <c r="V31" s="1">
        <v>0.47223300000000001</v>
      </c>
      <c r="W31" s="1">
        <v>0.47223300000000001</v>
      </c>
      <c r="X31" s="1">
        <v>0.47223300000000001</v>
      </c>
    </row>
    <row r="32" spans="1:24" x14ac:dyDescent="0.25">
      <c r="A32" s="1" t="s">
        <v>17</v>
      </c>
      <c r="B32" s="1" t="s">
        <v>119</v>
      </c>
      <c r="C32" s="1" t="s">
        <v>120</v>
      </c>
      <c r="D32" s="1">
        <v>9.2050000000000007E-2</v>
      </c>
      <c r="E32" s="1">
        <v>9.2050000000000007E-2</v>
      </c>
      <c r="F32" s="1">
        <v>9.2050000000000007E-2</v>
      </c>
      <c r="G32" s="1">
        <v>9.2050000000000007E-2</v>
      </c>
      <c r="H32" s="1">
        <v>9.2050000000000007E-2</v>
      </c>
      <c r="I32" s="1">
        <v>9.2050000000000007E-2</v>
      </c>
      <c r="J32" s="1">
        <v>9.2050000000000007E-2</v>
      </c>
      <c r="K32" s="1">
        <v>9.2050000000000007E-2</v>
      </c>
      <c r="L32" s="1">
        <v>9.2050000000000007E-2</v>
      </c>
      <c r="M32" s="1">
        <v>9.2050000000000007E-2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9.2050000000000007E-2</v>
      </c>
      <c r="V32" s="1">
        <v>9.2050000000000007E-2</v>
      </c>
      <c r="W32" s="1">
        <v>9.2050000000000007E-2</v>
      </c>
      <c r="X32" s="1">
        <v>9.2050000000000007E-2</v>
      </c>
    </row>
    <row r="33" spans="1:24" x14ac:dyDescent="0.25">
      <c r="A33" s="1" t="s">
        <v>18</v>
      </c>
      <c r="B33" s="1" t="s">
        <v>121</v>
      </c>
      <c r="C33" s="1" t="s">
        <v>122</v>
      </c>
      <c r="D33" s="1">
        <v>0.18087800000000001</v>
      </c>
      <c r="E33" s="1">
        <v>0.18087800000000001</v>
      </c>
      <c r="F33" s="1">
        <v>0.18087800000000001</v>
      </c>
      <c r="G33" s="1">
        <v>0.18087800000000001</v>
      </c>
      <c r="H33" s="1">
        <v>0.18087800000000001</v>
      </c>
      <c r="I33" s="1">
        <v>0.18087800000000001</v>
      </c>
      <c r="J33" s="1">
        <v>0.18087800000000001</v>
      </c>
      <c r="K33" s="1">
        <v>0.18087800000000001</v>
      </c>
      <c r="L33" s="1">
        <v>0.18087800000000001</v>
      </c>
      <c r="M33" s="1">
        <v>0.18087800000000001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0.18087800000000001</v>
      </c>
      <c r="V33" s="1">
        <v>0.18087800000000001</v>
      </c>
      <c r="W33" s="1">
        <v>0.18087800000000001</v>
      </c>
      <c r="X33" s="1">
        <v>0.18087800000000001</v>
      </c>
    </row>
    <row r="34" spans="1:24" x14ac:dyDescent="0.25">
      <c r="A34" s="1" t="s">
        <v>39</v>
      </c>
      <c r="B34" s="1" t="s">
        <v>123</v>
      </c>
      <c r="C34" s="1" t="s">
        <v>124</v>
      </c>
      <c r="D34" s="1">
        <v>0.16661000000000001</v>
      </c>
      <c r="E34" s="1">
        <v>0.16661000000000001</v>
      </c>
      <c r="F34" s="1">
        <v>0.16661000000000001</v>
      </c>
      <c r="G34" s="1">
        <v>0.16661000000000001</v>
      </c>
      <c r="H34" s="1">
        <v>0.16661000000000001</v>
      </c>
      <c r="I34" s="1">
        <v>0.16661000000000001</v>
      </c>
      <c r="J34" s="1">
        <v>0.16661000000000001</v>
      </c>
      <c r="K34" s="1">
        <v>0.16661000000000001</v>
      </c>
      <c r="L34" s="1">
        <v>0.16661000000000001</v>
      </c>
      <c r="M34" s="1">
        <v>0.16661000000000001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0.16661000000000001</v>
      </c>
      <c r="V34" s="1">
        <v>0.16661000000000001</v>
      </c>
      <c r="W34" s="1">
        <v>0.16661000000000001</v>
      </c>
      <c r="X34" s="1">
        <v>0.16661000000000001</v>
      </c>
    </row>
    <row r="35" spans="1:24" x14ac:dyDescent="0.25">
      <c r="A35" s="1" t="s">
        <v>125</v>
      </c>
      <c r="B35" s="1" t="s">
        <v>126</v>
      </c>
      <c r="C35" s="1" t="s">
        <v>127</v>
      </c>
      <c r="D35" s="1">
        <v>-0.01</v>
      </c>
      <c r="E35" s="1">
        <v>-0.01</v>
      </c>
      <c r="F35" s="1">
        <v>-0.01</v>
      </c>
      <c r="G35" s="1">
        <v>-0.01</v>
      </c>
      <c r="H35" s="1">
        <v>-0.01</v>
      </c>
      <c r="I35" s="1">
        <v>-0.01</v>
      </c>
      <c r="J35" s="1">
        <v>-0.01</v>
      </c>
      <c r="K35" s="1">
        <v>-0.01</v>
      </c>
      <c r="L35" s="1">
        <v>-0.01</v>
      </c>
      <c r="M35" s="1">
        <v>-0.01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-0.01</v>
      </c>
      <c r="V35" s="1">
        <v>-0.01</v>
      </c>
      <c r="W35" s="1">
        <v>-0.01</v>
      </c>
      <c r="X35" s="1">
        <v>-0.01</v>
      </c>
    </row>
    <row r="36" spans="1:24" x14ac:dyDescent="0.25">
      <c r="A36" s="1" t="s">
        <v>19</v>
      </c>
      <c r="B36" s="1" t="s">
        <v>128</v>
      </c>
      <c r="C36" s="1" t="s">
        <v>129</v>
      </c>
      <c r="D36" s="1">
        <v>7.0609999999999996E-3</v>
      </c>
      <c r="E36" s="1">
        <v>7.0609999999999996E-3</v>
      </c>
      <c r="F36" s="1">
        <v>7.0609999999999996E-3</v>
      </c>
      <c r="G36" s="1">
        <v>7.0609999999999996E-3</v>
      </c>
      <c r="H36" s="1">
        <v>7.0609999999999996E-3</v>
      </c>
      <c r="I36" s="1">
        <v>7.0609999999999996E-3</v>
      </c>
      <c r="J36" s="1">
        <v>7.0609999999999996E-3</v>
      </c>
      <c r="K36" s="1">
        <v>7.0609999999999996E-3</v>
      </c>
      <c r="L36" s="1">
        <v>7.0609999999999996E-3</v>
      </c>
      <c r="M36" s="1">
        <v>7.0609999999999996E-3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7.0609999999999996E-3</v>
      </c>
      <c r="V36" s="1">
        <v>7.0609999999999996E-3</v>
      </c>
      <c r="W36" s="1">
        <v>7.0609999999999996E-3</v>
      </c>
      <c r="X36" s="1">
        <v>7.0609999999999996E-3</v>
      </c>
    </row>
    <row r="37" spans="1:24" x14ac:dyDescent="0.25">
      <c r="A37" s="1" t="s">
        <v>20</v>
      </c>
      <c r="B37" s="1" t="s">
        <v>130</v>
      </c>
      <c r="C37" s="1" t="s">
        <v>131</v>
      </c>
      <c r="D37" s="1">
        <v>0.34564699999999998</v>
      </c>
      <c r="E37" s="1">
        <v>0.34564699999999998</v>
      </c>
      <c r="F37" s="1">
        <v>0.34564699999999998</v>
      </c>
      <c r="G37" s="1">
        <v>0.34564699999999998</v>
      </c>
      <c r="H37" s="1">
        <v>0.34564699999999998</v>
      </c>
      <c r="I37" s="1">
        <v>0.34564699999999998</v>
      </c>
      <c r="J37" s="1">
        <v>0.34564699999999998</v>
      </c>
      <c r="K37" s="1">
        <v>0.34564699999999998</v>
      </c>
      <c r="L37" s="1">
        <v>0.34564699999999998</v>
      </c>
      <c r="M37" s="1">
        <v>0.34564699999999998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0.34564699999999998</v>
      </c>
      <c r="V37" s="1">
        <v>0.34564699999999998</v>
      </c>
      <c r="W37" s="1">
        <v>0.34564699999999998</v>
      </c>
      <c r="X37" s="1">
        <v>0.34564699999999998</v>
      </c>
    </row>
    <row r="38" spans="1:24" x14ac:dyDescent="0.25">
      <c r="A38" s="1" t="s">
        <v>21</v>
      </c>
      <c r="B38" s="1" t="s">
        <v>132</v>
      </c>
      <c r="C38" s="1" t="s">
        <v>133</v>
      </c>
      <c r="D38" s="1">
        <v>0.209873</v>
      </c>
      <c r="E38" s="1">
        <v>0.209873</v>
      </c>
      <c r="F38" s="1">
        <v>0.209873</v>
      </c>
      <c r="G38" s="1">
        <v>0.209873</v>
      </c>
      <c r="H38" s="1">
        <v>0.209873</v>
      </c>
      <c r="I38" s="1">
        <v>0.209873</v>
      </c>
      <c r="J38" s="1">
        <v>0.209873</v>
      </c>
      <c r="K38" s="1">
        <v>0.209873</v>
      </c>
      <c r="L38" s="1">
        <v>0.209873</v>
      </c>
      <c r="M38" s="1">
        <v>0.209873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0.209873</v>
      </c>
      <c r="V38" s="1">
        <v>0.209873</v>
      </c>
      <c r="W38" s="1">
        <v>0.209873</v>
      </c>
      <c r="X38" s="1">
        <v>0.209873</v>
      </c>
    </row>
    <row r="39" spans="1:24" x14ac:dyDescent="0.25">
      <c r="A39" s="1" t="s">
        <v>55</v>
      </c>
      <c r="B39" s="1" t="s">
        <v>134</v>
      </c>
      <c r="C39" s="1" t="s">
        <v>135</v>
      </c>
      <c r="D39" s="1">
        <v>9.5038999999999998E-2</v>
      </c>
      <c r="E39" s="1">
        <v>0.1</v>
      </c>
      <c r="F39" s="1">
        <v>0.1</v>
      </c>
      <c r="G39" s="1">
        <v>0.1</v>
      </c>
      <c r="H39" s="1">
        <v>0.1</v>
      </c>
      <c r="I39" s="1">
        <v>0.1</v>
      </c>
      <c r="J39" s="1">
        <v>0.1</v>
      </c>
      <c r="K39" s="1">
        <v>0.1</v>
      </c>
      <c r="L39" s="1">
        <v>0.1</v>
      </c>
      <c r="M39" s="1">
        <v>0.1</v>
      </c>
      <c r="N39" s="1">
        <v>9.5038999999999998E-2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9.5038999999999998E-2</v>
      </c>
      <c r="V39" s="1">
        <v>9.5038999999999998E-2</v>
      </c>
      <c r="W39" s="1">
        <v>9.5038999999999998E-2</v>
      </c>
      <c r="X39" s="1">
        <v>9.5038999999999998E-2</v>
      </c>
    </row>
    <row r="40" spans="1:24" x14ac:dyDescent="0.25">
      <c r="A40" s="1" t="s">
        <v>56</v>
      </c>
      <c r="B40" s="1" t="s">
        <v>136</v>
      </c>
      <c r="C40" s="1" t="s">
        <v>137</v>
      </c>
      <c r="D40" s="1">
        <v>1.3820000000000001E-2</v>
      </c>
      <c r="E40" s="1">
        <v>1.3820000000000001E-2</v>
      </c>
      <c r="F40" s="1">
        <v>1.3820000000000001E-2</v>
      </c>
      <c r="G40" s="1">
        <v>1.3820000000000001E-2</v>
      </c>
      <c r="H40" s="1">
        <v>1.3820000000000001E-2</v>
      </c>
      <c r="I40" s="1">
        <v>1.3820000000000001E-2</v>
      </c>
      <c r="J40" s="1">
        <v>1.3820000000000001E-2</v>
      </c>
      <c r="K40" s="1">
        <v>1.3820000000000001E-2</v>
      </c>
      <c r="L40" s="1">
        <v>1.3820000000000001E-2</v>
      </c>
      <c r="M40" s="1">
        <v>1.3820000000000001E-2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1.3820000000000001E-2</v>
      </c>
      <c r="V40" s="1">
        <v>1.3820000000000001E-2</v>
      </c>
      <c r="W40" s="1">
        <v>1.3820000000000001E-2</v>
      </c>
      <c r="X40" s="1">
        <v>1.3820000000000001E-2</v>
      </c>
    </row>
    <row r="41" spans="1:24" x14ac:dyDescent="0.25">
      <c r="A41" s="1" t="s">
        <v>43</v>
      </c>
      <c r="B41" s="1" t="s">
        <v>138</v>
      </c>
      <c r="C41" s="1" t="s">
        <v>139</v>
      </c>
      <c r="D41" s="1">
        <v>7.0609999999999996E-3</v>
      </c>
      <c r="E41" s="1">
        <v>7.0609999999999996E-3</v>
      </c>
      <c r="F41" s="1">
        <v>7.0609999999999996E-3</v>
      </c>
      <c r="G41" s="1">
        <v>7.0609999999999996E-3</v>
      </c>
      <c r="H41" s="1">
        <v>7.0609999999999996E-3</v>
      </c>
      <c r="I41" s="1">
        <v>7.0609999999999996E-3</v>
      </c>
      <c r="J41" s="1">
        <v>7.0609999999999996E-3</v>
      </c>
      <c r="K41" s="1">
        <v>7.0609999999999996E-3</v>
      </c>
      <c r="L41" s="1">
        <v>7.0609999999999996E-3</v>
      </c>
      <c r="M41" s="1">
        <v>7.0609999999999996E-3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7.0609999999999996E-3</v>
      </c>
      <c r="V41" s="1">
        <v>7.0609999999999996E-3</v>
      </c>
      <c r="W41" s="1">
        <v>7.0609999999999996E-3</v>
      </c>
      <c r="X41" s="1">
        <v>7.0609999999999996E-3</v>
      </c>
    </row>
    <row r="42" spans="1:24" x14ac:dyDescent="0.25">
      <c r="A42" s="1" t="s">
        <v>52</v>
      </c>
      <c r="B42" s="1" t="s">
        <v>140</v>
      </c>
      <c r="C42" s="1" t="s">
        <v>141</v>
      </c>
      <c r="D42" s="1">
        <v>0.01</v>
      </c>
      <c r="E42" s="1">
        <v>0.01</v>
      </c>
      <c r="F42" s="1">
        <v>0.01</v>
      </c>
      <c r="G42" s="1">
        <v>0.01</v>
      </c>
      <c r="H42" s="1">
        <v>0.01</v>
      </c>
      <c r="I42" s="1">
        <v>0.01</v>
      </c>
      <c r="J42" s="1">
        <v>0.01</v>
      </c>
      <c r="K42" s="1">
        <v>0.01</v>
      </c>
      <c r="L42" s="1">
        <v>0.01</v>
      </c>
      <c r="M42" s="1">
        <v>0.01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</row>
    <row r="43" spans="1:24" x14ac:dyDescent="0.25">
      <c r="A43" s="1" t="s">
        <v>51</v>
      </c>
      <c r="B43" s="1" t="s">
        <v>142</v>
      </c>
      <c r="C43" s="1" t="s">
        <v>143</v>
      </c>
      <c r="D43" s="1">
        <v>0.01</v>
      </c>
      <c r="E43" s="1">
        <v>0.01</v>
      </c>
      <c r="F43" s="1">
        <v>0.01</v>
      </c>
      <c r="G43" s="1">
        <v>0.01</v>
      </c>
      <c r="H43" s="1">
        <v>0.01</v>
      </c>
      <c r="I43" s="1">
        <v>0.01</v>
      </c>
      <c r="J43" s="1">
        <v>0.01</v>
      </c>
      <c r="K43" s="1">
        <v>0.01</v>
      </c>
      <c r="L43" s="1">
        <v>0.01</v>
      </c>
      <c r="M43" s="1">
        <v>0.01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0.01</v>
      </c>
      <c r="V43" s="1">
        <v>0.01</v>
      </c>
      <c r="W43" s="1">
        <v>0.01</v>
      </c>
      <c r="X43" s="1">
        <v>0.01</v>
      </c>
    </row>
    <row r="44" spans="1:24" x14ac:dyDescent="0.25">
      <c r="A44" s="1" t="s">
        <v>144</v>
      </c>
      <c r="B44" s="1" t="s">
        <v>145</v>
      </c>
      <c r="C44" s="1" t="s">
        <v>146</v>
      </c>
      <c r="D44" s="1">
        <v>-5.0000000000000001E-3</v>
      </c>
      <c r="E44" s="1">
        <v>-5.0000000000000001E-3</v>
      </c>
      <c r="F44" s="1">
        <v>-5.0000000000000001E-3</v>
      </c>
      <c r="G44" s="1">
        <v>-5.0000000000000001E-3</v>
      </c>
      <c r="H44" s="1">
        <v>-5.0000000000000001E-3</v>
      </c>
      <c r="I44" s="1">
        <v>-5.0000000000000001E-3</v>
      </c>
      <c r="J44" s="1">
        <v>-5.0000000000000001E-3</v>
      </c>
      <c r="K44" s="1">
        <v>-5.0000000000000001E-3</v>
      </c>
      <c r="L44" s="1">
        <v>-5.0000000000000001E-3</v>
      </c>
      <c r="M44" s="1">
        <v>-5.0000000000000001E-3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-5.0000000000000001E-3</v>
      </c>
      <c r="V44" s="1">
        <v>-5.0000000000000001E-3</v>
      </c>
      <c r="W44" s="1">
        <v>-5.0000000000000001E-3</v>
      </c>
      <c r="X44" s="1">
        <v>-5.0000000000000001E-3</v>
      </c>
    </row>
    <row r="45" spans="1:24" x14ac:dyDescent="0.25">
      <c r="A45" s="1" t="s">
        <v>147</v>
      </c>
      <c r="B45" s="1" t="s">
        <v>148</v>
      </c>
      <c r="C45" s="1" t="s">
        <v>149</v>
      </c>
      <c r="D45" s="1">
        <v>-0.01</v>
      </c>
      <c r="E45" s="1">
        <v>-0.01</v>
      </c>
      <c r="F45" s="1">
        <v>-0.01</v>
      </c>
      <c r="G45" s="1">
        <v>-0.01</v>
      </c>
      <c r="H45" s="1">
        <v>-0.01</v>
      </c>
      <c r="I45" s="1">
        <v>-0.01</v>
      </c>
      <c r="J45" s="1">
        <v>-0.01</v>
      </c>
      <c r="K45" s="1">
        <v>-0.01</v>
      </c>
      <c r="L45" s="1">
        <v>-0.01</v>
      </c>
      <c r="M45" s="1">
        <v>-0.01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-0.01</v>
      </c>
      <c r="V45" s="1">
        <v>-0.01</v>
      </c>
      <c r="W45" s="1">
        <v>-0.01</v>
      </c>
      <c r="X45" s="1">
        <v>-0.01</v>
      </c>
    </row>
    <row r="46" spans="1:24" x14ac:dyDescent="0.25">
      <c r="A46" s="1" t="s">
        <v>47</v>
      </c>
      <c r="B46" s="1" t="s">
        <v>150</v>
      </c>
      <c r="C46" s="1" t="s">
        <v>151</v>
      </c>
      <c r="D46" s="1">
        <v>7.0609999999999996E-3</v>
      </c>
      <c r="E46" s="1">
        <v>7.0609999999999996E-3</v>
      </c>
      <c r="F46" s="1">
        <v>7.0609999999999996E-3</v>
      </c>
      <c r="G46" s="1">
        <v>7.0609999999999996E-3</v>
      </c>
      <c r="H46" s="1">
        <v>7.0609999999999996E-3</v>
      </c>
      <c r="I46" s="1">
        <v>7.0609999999999996E-3</v>
      </c>
      <c r="J46" s="1">
        <v>7.0609999999999996E-3</v>
      </c>
      <c r="K46" s="1">
        <v>7.0609999999999996E-3</v>
      </c>
      <c r="L46" s="1">
        <v>7.0609999999999996E-3</v>
      </c>
      <c r="M46" s="1">
        <v>7.0609999999999996E-3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7.0609999999999996E-3</v>
      </c>
      <c r="V46" s="1">
        <v>7.0609999999999996E-3</v>
      </c>
      <c r="W46" s="1">
        <v>7.0609999999999996E-3</v>
      </c>
      <c r="X46" s="1">
        <v>7.0609999999999996E-3</v>
      </c>
    </row>
    <row r="47" spans="1:24" x14ac:dyDescent="0.25">
      <c r="A47" s="1" t="s">
        <v>22</v>
      </c>
      <c r="B47" s="1" t="s">
        <v>152</v>
      </c>
      <c r="C47" s="1" t="s">
        <v>153</v>
      </c>
      <c r="D47" s="1">
        <v>5.0000000000000001E-3</v>
      </c>
      <c r="E47" s="1">
        <v>5.0000000000000001E-3</v>
      </c>
      <c r="F47" s="1">
        <v>5.0000000000000001E-3</v>
      </c>
      <c r="G47" s="1">
        <v>5.0000000000000001E-3</v>
      </c>
      <c r="H47" s="1">
        <v>5.0000000000000001E-3</v>
      </c>
      <c r="I47" s="1">
        <v>5.0000000000000001E-3</v>
      </c>
      <c r="J47" s="1">
        <v>5.0000000000000001E-3</v>
      </c>
      <c r="K47" s="1">
        <v>5.0000000000000001E-3</v>
      </c>
      <c r="L47" s="1">
        <v>5.0000000000000001E-3</v>
      </c>
      <c r="M47" s="1">
        <v>5.0000000000000001E-3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5.0000000000000001E-3</v>
      </c>
      <c r="V47" s="1">
        <v>5.0000000000000001E-3</v>
      </c>
      <c r="W47" s="1">
        <v>5.0000000000000001E-3</v>
      </c>
      <c r="X47" s="1">
        <v>5.0000000000000001E-3</v>
      </c>
    </row>
    <row r="48" spans="1:24" x14ac:dyDescent="0.25">
      <c r="A48" s="1" t="s">
        <v>154</v>
      </c>
      <c r="B48" s="1" t="s">
        <v>155</v>
      </c>
      <c r="C48" s="1" t="s">
        <v>156</v>
      </c>
      <c r="D48" s="1">
        <v>-0.1</v>
      </c>
      <c r="E48" s="1">
        <v>-1.9916E-2</v>
      </c>
      <c r="F48" s="1">
        <v>-2.9916000000000002E-2</v>
      </c>
      <c r="G48" s="1">
        <v>-3.9916E-2</v>
      </c>
      <c r="H48" s="1">
        <v>-4.9916000000000002E-2</v>
      </c>
      <c r="I48" s="1">
        <v>-5.9915999999999997E-2</v>
      </c>
      <c r="J48" s="1">
        <v>-6.9916000000000006E-2</v>
      </c>
      <c r="K48" s="1">
        <v>-7.9916000000000001E-2</v>
      </c>
      <c r="L48" s="1">
        <v>-8.9915999999999996E-2</v>
      </c>
      <c r="M48" s="1">
        <v>-9.9916000000000005E-2</v>
      </c>
      <c r="N48" s="1">
        <v>-0.1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-0.1</v>
      </c>
      <c r="V48" s="1">
        <v>-0.1</v>
      </c>
      <c r="W48" s="1">
        <v>-0.1</v>
      </c>
      <c r="X48" s="1">
        <v>-0.1</v>
      </c>
    </row>
    <row r="49" spans="1:24" x14ac:dyDescent="0.25">
      <c r="A49" s="10" t="s">
        <v>26</v>
      </c>
      <c r="B49" s="1" t="s">
        <v>157</v>
      </c>
      <c r="C49" s="1" t="s">
        <v>158</v>
      </c>
      <c r="D49" s="1">
        <v>9.5044000000000003E-2</v>
      </c>
      <c r="E49" s="1">
        <v>0.01</v>
      </c>
      <c r="F49" s="1">
        <v>0.02</v>
      </c>
      <c r="G49" s="1">
        <v>0.03</v>
      </c>
      <c r="H49" s="1">
        <v>0.04</v>
      </c>
      <c r="I49" s="1">
        <v>0.05</v>
      </c>
      <c r="J49" s="1">
        <v>0.06</v>
      </c>
      <c r="K49" s="1">
        <v>7.0000000000000007E-2</v>
      </c>
      <c r="L49" s="1">
        <v>0.08</v>
      </c>
      <c r="M49" s="1">
        <v>0.09</v>
      </c>
      <c r="N49" s="1">
        <v>9.5044000000000003E-2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9.5044000000000003E-2</v>
      </c>
      <c r="V49" s="1">
        <v>9.5044000000000003E-2</v>
      </c>
      <c r="W49" s="1">
        <v>9.5044000000000003E-2</v>
      </c>
      <c r="X49" s="1">
        <v>9.5044000000000003E-2</v>
      </c>
    </row>
    <row r="50" spans="1:24" x14ac:dyDescent="0.25">
      <c r="A50" s="1" t="s">
        <v>33</v>
      </c>
      <c r="B50" s="1" t="s">
        <v>159</v>
      </c>
      <c r="C50" s="1" t="s">
        <v>160</v>
      </c>
      <c r="D50" s="1">
        <v>0.38570599999999999</v>
      </c>
      <c r="E50" s="1">
        <v>0.38570599999999999</v>
      </c>
      <c r="F50" s="1">
        <v>0.38570599999999999</v>
      </c>
      <c r="G50" s="1">
        <v>0.38570599999999999</v>
      </c>
      <c r="H50" s="1">
        <v>0.38570599999999999</v>
      </c>
      <c r="I50" s="1">
        <v>0.38570599999999999</v>
      </c>
      <c r="J50" s="1">
        <v>0.38570599999999999</v>
      </c>
      <c r="K50" s="1">
        <v>0.38570599999999999</v>
      </c>
      <c r="L50" s="1">
        <v>0.38570599999999999</v>
      </c>
      <c r="M50" s="1">
        <v>0.38570599999999999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0.38570599999999999</v>
      </c>
      <c r="V50" s="1">
        <v>0.38570599999999999</v>
      </c>
      <c r="W50" s="1">
        <v>0.38570599999999999</v>
      </c>
      <c r="X50" s="1">
        <v>0.38570599999999999</v>
      </c>
    </row>
    <row r="51" spans="1:24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>
        <v>0.01</v>
      </c>
      <c r="F51" s="1">
        <v>0.01</v>
      </c>
      <c r="G51" s="1">
        <v>0.01</v>
      </c>
      <c r="H51" s="1">
        <v>0.01</v>
      </c>
      <c r="I51" s="1">
        <v>0.01</v>
      </c>
      <c r="J51" s="1">
        <v>0.01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</row>
    <row r="52" spans="1:24" x14ac:dyDescent="0.25">
      <c r="A52" s="1" t="s">
        <v>53</v>
      </c>
      <c r="B52" s="1" t="s">
        <v>163</v>
      </c>
      <c r="C52" s="1" t="s">
        <v>164</v>
      </c>
      <c r="D52" s="1">
        <v>0.01</v>
      </c>
      <c r="E52" s="1">
        <v>0.01</v>
      </c>
      <c r="F52" s="1">
        <v>0.01</v>
      </c>
      <c r="G52" s="1">
        <v>0.01</v>
      </c>
      <c r="H52" s="1">
        <v>0.01</v>
      </c>
      <c r="I52" s="1">
        <v>0.01</v>
      </c>
      <c r="J52" s="1">
        <v>0.01</v>
      </c>
      <c r="K52" s="1">
        <v>0.01</v>
      </c>
      <c r="L52" s="1">
        <v>0.01</v>
      </c>
      <c r="M52" s="1">
        <v>0.01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0.01</v>
      </c>
      <c r="V52" s="1">
        <v>0.01</v>
      </c>
      <c r="W52" s="1">
        <v>0.01</v>
      </c>
      <c r="X52" s="1">
        <v>0.01</v>
      </c>
    </row>
    <row r="53" spans="1:24" x14ac:dyDescent="0.25">
      <c r="A53" s="1" t="s">
        <v>46</v>
      </c>
      <c r="B53" s="1" t="s">
        <v>165</v>
      </c>
      <c r="C53" s="1" t="s">
        <v>166</v>
      </c>
      <c r="D53" s="1">
        <v>0.1</v>
      </c>
      <c r="E53" s="1">
        <v>0.1</v>
      </c>
      <c r="F53" s="1">
        <v>0.1</v>
      </c>
      <c r="G53" s="1">
        <v>0.1</v>
      </c>
      <c r="H53" s="1">
        <v>0.1</v>
      </c>
      <c r="I53" s="1">
        <v>0.1</v>
      </c>
      <c r="J53" s="1">
        <v>0.1</v>
      </c>
      <c r="K53" s="1">
        <v>0.1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</row>
    <row r="54" spans="1:24" x14ac:dyDescent="0.25">
      <c r="A54" s="1" t="s">
        <v>167</v>
      </c>
      <c r="B54" s="1" t="s">
        <v>168</v>
      </c>
      <c r="C54" s="1" t="s">
        <v>169</v>
      </c>
      <c r="D54" s="1">
        <v>-5.0000000000000001E-3</v>
      </c>
      <c r="E54" s="1">
        <v>-5.0000000000000001E-3</v>
      </c>
      <c r="F54" s="1">
        <v>-5.0000000000000001E-3</v>
      </c>
      <c r="G54" s="1">
        <v>-5.0000000000000001E-3</v>
      </c>
      <c r="H54" s="1">
        <v>-5.0000000000000001E-3</v>
      </c>
      <c r="I54" s="1">
        <v>-5.0000000000000001E-3</v>
      </c>
      <c r="J54" s="1">
        <v>-5.0000000000000001E-3</v>
      </c>
      <c r="K54" s="1">
        <v>-5.0000000000000001E-3</v>
      </c>
      <c r="L54" s="1">
        <v>-5.0000000000000001E-3</v>
      </c>
      <c r="M54" s="1">
        <v>-5.0000000000000001E-3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-5.0000000000000001E-3</v>
      </c>
      <c r="V54" s="1">
        <v>-5.0000000000000001E-3</v>
      </c>
      <c r="W54" s="1">
        <v>-5.0000000000000001E-3</v>
      </c>
      <c r="X54" s="1">
        <v>-5.0000000000000001E-3</v>
      </c>
    </row>
    <row r="55" spans="1:24" x14ac:dyDescent="0.25">
      <c r="A55" s="1" t="s">
        <v>42</v>
      </c>
      <c r="B55" s="1" t="s">
        <v>170</v>
      </c>
      <c r="C55" s="1" t="s">
        <v>171</v>
      </c>
      <c r="D55" s="1">
        <v>1.2061000000000001E-2</v>
      </c>
      <c r="E55" s="1">
        <v>1.2061000000000001E-2</v>
      </c>
      <c r="F55" s="1">
        <v>1.2061000000000001E-2</v>
      </c>
      <c r="G55" s="1">
        <v>1.2061000000000001E-2</v>
      </c>
      <c r="H55" s="1">
        <v>1.2061000000000001E-2</v>
      </c>
      <c r="I55" s="1">
        <v>1.2061000000000001E-2</v>
      </c>
      <c r="J55" s="1">
        <v>1.2061000000000001E-2</v>
      </c>
      <c r="K55" s="1">
        <v>1.2061000000000001E-2</v>
      </c>
      <c r="L55" s="1">
        <v>1.2061000000000001E-2</v>
      </c>
      <c r="M55" s="1">
        <v>1.2061000000000001E-2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1.2061000000000001E-2</v>
      </c>
      <c r="V55" s="1">
        <v>1.2061000000000001E-2</v>
      </c>
      <c r="W55" s="1">
        <v>1.2061000000000001E-2</v>
      </c>
      <c r="X55" s="1">
        <v>1.2061000000000001E-2</v>
      </c>
    </row>
    <row r="56" spans="1:24" x14ac:dyDescent="0.25">
      <c r="A56" s="1" t="s">
        <v>23</v>
      </c>
      <c r="B56" s="1" t="s">
        <v>172</v>
      </c>
      <c r="C56" s="1" t="s">
        <v>173</v>
      </c>
      <c r="D56" s="1">
        <v>7.0609999999999996E-3</v>
      </c>
      <c r="E56" s="1">
        <v>7.0609999999999996E-3</v>
      </c>
      <c r="F56" s="1">
        <v>7.0609999999999996E-3</v>
      </c>
      <c r="G56" s="1">
        <v>7.0609999999999996E-3</v>
      </c>
      <c r="H56" s="1">
        <v>7.0609999999999996E-3</v>
      </c>
      <c r="I56" s="1">
        <v>7.0609999999999996E-3</v>
      </c>
      <c r="J56" s="1">
        <v>7.0609999999999996E-3</v>
      </c>
      <c r="K56" s="1">
        <v>7.0609999999999996E-3</v>
      </c>
      <c r="L56" s="1">
        <v>7.0609999999999996E-3</v>
      </c>
      <c r="M56" s="1">
        <v>7.0609999999999996E-3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7.0609999999999996E-3</v>
      </c>
      <c r="V56" s="1">
        <v>7.0609999999999996E-3</v>
      </c>
      <c r="W56" s="1">
        <v>7.0609999999999996E-3</v>
      </c>
      <c r="X56" s="1">
        <v>7.0609999999999996E-3</v>
      </c>
    </row>
    <row r="57" spans="1:24" x14ac:dyDescent="0.25">
      <c r="A57" s="1" t="s">
        <v>174</v>
      </c>
      <c r="B57" s="1" t="s">
        <v>175</v>
      </c>
      <c r="C57" s="1" t="s">
        <v>176</v>
      </c>
      <c r="D57" s="1">
        <v>-0.96796099999999996</v>
      </c>
      <c r="E57" s="1">
        <v>-0.96796099999999996</v>
      </c>
      <c r="F57" s="1">
        <v>-0.96796099999999996</v>
      </c>
      <c r="G57" s="1">
        <v>-0.96796099999999996</v>
      </c>
      <c r="H57" s="1">
        <v>-0.96796099999999996</v>
      </c>
      <c r="I57" s="1">
        <v>-0.96796099999999996</v>
      </c>
      <c r="J57" s="1">
        <v>-0.96796099999999996</v>
      </c>
      <c r="K57" s="1">
        <v>-0.96796099999999996</v>
      </c>
      <c r="L57" s="1">
        <v>-0.96796099999999996</v>
      </c>
      <c r="M57" s="1">
        <v>-0.96796099999999996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-0.96796099999999996</v>
      </c>
      <c r="V57" s="1">
        <v>-0.96796099999999996</v>
      </c>
      <c r="W57" s="1">
        <v>-0.96796099999999996</v>
      </c>
      <c r="X57" s="1">
        <v>-0.96796099999999996</v>
      </c>
    </row>
  </sheetData>
  <conditionalFormatting sqref="D2:X57">
    <cfRule type="expression" dxfId="12" priority="1">
      <formula>$D2=D2</formula>
    </cfRule>
  </conditionalFormatting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A2E3-F091-45AD-B466-A8D813894A53}">
  <dimension ref="A1:X57"/>
  <sheetViews>
    <sheetView zoomScale="85" zoomScaleNormal="85" workbookViewId="0">
      <selection activeCell="A52" sqref="A52"/>
    </sheetView>
  </sheetViews>
  <sheetFormatPr defaultRowHeight="15" x14ac:dyDescent="0.25"/>
  <cols>
    <col min="1" max="1" width="15.5703125" style="1" bestFit="1" customWidth="1"/>
    <col min="2" max="2" width="15.42578125" style="1" bestFit="1" customWidth="1"/>
    <col min="3" max="3" width="24.140625" style="1" bestFit="1" customWidth="1"/>
    <col min="4" max="4" width="12.28515625" style="1" bestFit="1" customWidth="1"/>
    <col min="5" max="13" width="13" style="1" bestFit="1" customWidth="1"/>
    <col min="14" max="24" width="14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</row>
    <row r="2" spans="1:24" x14ac:dyDescent="0.25">
      <c r="A2" s="1" t="s">
        <v>4</v>
      </c>
      <c r="B2" s="1" t="s">
        <v>57</v>
      </c>
      <c r="C2" s="1" t="s">
        <v>58</v>
      </c>
      <c r="D2" s="1">
        <v>-9.0390859999999993</v>
      </c>
      <c r="E2" s="1">
        <v>-0.89689200000000002</v>
      </c>
      <c r="F2" s="1">
        <v>-1.7937829999999999</v>
      </c>
      <c r="G2" s="1">
        <v>-2.6906750000000001</v>
      </c>
      <c r="H2" s="1">
        <v>-3.5875659999999998</v>
      </c>
      <c r="I2" s="1">
        <v>-4.4844580000000001</v>
      </c>
      <c r="J2" s="1">
        <v>-5.3813490000000002</v>
      </c>
      <c r="K2" s="1">
        <v>-6.281574</v>
      </c>
      <c r="L2" s="1">
        <v>-7.189978</v>
      </c>
      <c r="M2" s="1">
        <v>-8.1053909999999991</v>
      </c>
      <c r="N2" s="1">
        <v>-9.0390859999999993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-9.0390859999999993</v>
      </c>
      <c r="V2" s="1">
        <v>-9.0390859999999993</v>
      </c>
      <c r="W2" s="1">
        <v>-9.0390859999999993</v>
      </c>
      <c r="X2" s="1">
        <v>-9.0390859999999993</v>
      </c>
    </row>
    <row r="3" spans="1:24" x14ac:dyDescent="0.25">
      <c r="A3" s="1" t="s">
        <v>6</v>
      </c>
      <c r="B3" s="1" t="s">
        <v>59</v>
      </c>
      <c r="C3" s="1" t="s">
        <v>60</v>
      </c>
      <c r="D3" s="1">
        <v>1.2986420000000001</v>
      </c>
      <c r="E3" s="1">
        <v>0.12986400000000001</v>
      </c>
      <c r="F3" s="1">
        <v>0.25972800000000001</v>
      </c>
      <c r="G3" s="1">
        <v>0.38959300000000002</v>
      </c>
      <c r="H3" s="1">
        <v>0.51945699999999995</v>
      </c>
      <c r="I3" s="1">
        <v>0.64932100000000004</v>
      </c>
      <c r="J3" s="1">
        <v>0.77918500000000002</v>
      </c>
      <c r="K3" s="1">
        <v>0.909049</v>
      </c>
      <c r="L3" s="1">
        <v>1.038913</v>
      </c>
      <c r="M3" s="1">
        <v>1.1687780000000001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1.2986420000000001</v>
      </c>
      <c r="V3" s="1">
        <v>1.2986420000000001</v>
      </c>
      <c r="W3" s="1">
        <v>1.2986420000000001</v>
      </c>
      <c r="X3" s="1">
        <v>1.2986420000000001</v>
      </c>
    </row>
    <row r="4" spans="1:24" x14ac:dyDescent="0.25">
      <c r="A4" s="1" t="s">
        <v>50</v>
      </c>
      <c r="B4" s="1" t="s">
        <v>61</v>
      </c>
      <c r="C4" s="1" t="s">
        <v>62</v>
      </c>
      <c r="D4" s="1">
        <v>-1.7625329999999999</v>
      </c>
      <c r="E4" s="1">
        <v>-0.17737</v>
      </c>
      <c r="F4" s="1">
        <v>-0.35474</v>
      </c>
      <c r="G4" s="1">
        <v>-0.53210999999999997</v>
      </c>
      <c r="H4" s="1">
        <v>-0.70948</v>
      </c>
      <c r="I4" s="1">
        <v>-0.88685000000000003</v>
      </c>
      <c r="J4" s="1">
        <v>-1.0642199999999999</v>
      </c>
      <c r="K4" s="1">
        <v>-1.241924</v>
      </c>
      <c r="L4" s="1">
        <v>-1.419538</v>
      </c>
      <c r="M4" s="1">
        <v>-1.593647</v>
      </c>
      <c r="N4" s="1">
        <v>-1.7625329999999999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-1.7625329999999999</v>
      </c>
      <c r="V4" s="1">
        <v>-1.7625329999999999</v>
      </c>
      <c r="W4" s="1">
        <v>-1.7625329999999999</v>
      </c>
      <c r="X4" s="1">
        <v>-1.7625329999999999</v>
      </c>
    </row>
    <row r="5" spans="1:24" x14ac:dyDescent="0.25">
      <c r="A5" s="1" t="s">
        <v>37</v>
      </c>
      <c r="B5" s="1" t="s">
        <v>63</v>
      </c>
      <c r="C5" s="1" t="s">
        <v>64</v>
      </c>
      <c r="D5" s="1">
        <v>-0.14841399999999999</v>
      </c>
      <c r="E5" s="1">
        <v>-1.5625E-2</v>
      </c>
      <c r="F5" s="1">
        <v>-3.125E-2</v>
      </c>
      <c r="G5" s="1">
        <v>-4.6875E-2</v>
      </c>
      <c r="H5" s="1">
        <v>-6.25E-2</v>
      </c>
      <c r="I5" s="1">
        <v>-7.8123999999999999E-2</v>
      </c>
      <c r="J5" s="1">
        <v>-9.3748999999999999E-2</v>
      </c>
      <c r="K5" s="1">
        <v>-0.109374</v>
      </c>
      <c r="L5" s="1">
        <v>-0.124999</v>
      </c>
      <c r="M5" s="1">
        <v>-0.140624</v>
      </c>
      <c r="N5" s="1">
        <v>-0.14841399999999999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-0.14841399999999999</v>
      </c>
      <c r="V5" s="1">
        <v>-0.14841399999999999</v>
      </c>
      <c r="W5" s="1">
        <v>-0.14841399999999999</v>
      </c>
      <c r="X5" s="1">
        <v>-0.14841399999999999</v>
      </c>
    </row>
    <row r="6" spans="1:24" x14ac:dyDescent="0.25">
      <c r="A6" s="1" t="s">
        <v>7</v>
      </c>
      <c r="B6" s="1" t="s">
        <v>65</v>
      </c>
      <c r="C6" s="1" t="s">
        <v>66</v>
      </c>
      <c r="D6" s="1">
        <v>0.133525</v>
      </c>
      <c r="E6" s="1">
        <v>1.3353E-2</v>
      </c>
      <c r="F6" s="1">
        <v>2.6705E-2</v>
      </c>
      <c r="G6" s="1">
        <v>4.0058000000000003E-2</v>
      </c>
      <c r="H6" s="1">
        <v>5.3409999999999999E-2</v>
      </c>
      <c r="I6" s="1">
        <v>6.6763000000000003E-2</v>
      </c>
      <c r="J6" s="1">
        <v>8.0115000000000006E-2</v>
      </c>
      <c r="K6" s="1">
        <v>9.3467999999999996E-2</v>
      </c>
      <c r="L6" s="1">
        <v>0.10682</v>
      </c>
      <c r="M6" s="1">
        <v>0.120173</v>
      </c>
      <c r="N6" s="1">
        <v>0.133525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0.133525</v>
      </c>
      <c r="V6" s="1">
        <v>0.133525</v>
      </c>
      <c r="W6" s="1">
        <v>0.133525</v>
      </c>
      <c r="X6" s="1">
        <v>0.133525</v>
      </c>
    </row>
    <row r="7" spans="1:24" x14ac:dyDescent="0.25">
      <c r="A7" s="1" t="s">
        <v>8</v>
      </c>
      <c r="B7" s="1" t="s">
        <v>67</v>
      </c>
      <c r="C7" s="1" t="s">
        <v>68</v>
      </c>
      <c r="D7" s="1">
        <v>2.2638240000000001</v>
      </c>
      <c r="E7" s="1">
        <v>0.224324</v>
      </c>
      <c r="F7" s="1">
        <v>0.44864799999999999</v>
      </c>
      <c r="G7" s="1">
        <v>0.67297200000000001</v>
      </c>
      <c r="H7" s="1">
        <v>0.89729599999999998</v>
      </c>
      <c r="I7" s="1">
        <v>1.1216200000000001</v>
      </c>
      <c r="J7" s="1">
        <v>1.345944</v>
      </c>
      <c r="K7" s="1">
        <v>1.5706009999999999</v>
      </c>
      <c r="L7" s="1">
        <v>1.797437</v>
      </c>
      <c r="M7" s="1">
        <v>2.0312830000000002</v>
      </c>
      <c r="N7" s="1">
        <v>2.2638240000000001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2.2638240000000001</v>
      </c>
      <c r="V7" s="1">
        <v>2.2638240000000001</v>
      </c>
      <c r="W7" s="1">
        <v>2.2638240000000001</v>
      </c>
      <c r="X7" s="1">
        <v>2.2638240000000001</v>
      </c>
    </row>
    <row r="8" spans="1:24" x14ac:dyDescent="0.25">
      <c r="A8" s="1" t="s">
        <v>9</v>
      </c>
      <c r="B8" s="1" t="s">
        <v>69</v>
      </c>
      <c r="C8" s="1" t="s">
        <v>70</v>
      </c>
      <c r="D8" s="1">
        <v>5.0000000000000001E-3</v>
      </c>
      <c r="E8" s="1">
        <v>5.0000000000000001E-4</v>
      </c>
      <c r="F8" s="1">
        <v>1E-3</v>
      </c>
      <c r="G8" s="1">
        <v>1.5E-3</v>
      </c>
      <c r="H8" s="1">
        <v>2E-3</v>
      </c>
      <c r="I8" s="1">
        <v>2.5000000000000001E-3</v>
      </c>
      <c r="J8" s="1">
        <v>3.0000000000000001E-3</v>
      </c>
      <c r="K8" s="1">
        <v>3.5000000000000001E-3</v>
      </c>
      <c r="L8" s="1">
        <v>4.0000000000000001E-3</v>
      </c>
      <c r="M8" s="1">
        <v>4.4999999999999997E-3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5.0000000000000001E-3</v>
      </c>
      <c r="V8" s="1">
        <v>5.0000000000000001E-3</v>
      </c>
      <c r="W8" s="1">
        <v>5.0000000000000001E-3</v>
      </c>
      <c r="X8" s="1">
        <v>5.0000000000000001E-3</v>
      </c>
    </row>
    <row r="9" spans="1:24" x14ac:dyDescent="0.25">
      <c r="A9" s="1" t="s">
        <v>38</v>
      </c>
      <c r="B9" s="1" t="s">
        <v>71</v>
      </c>
      <c r="C9" s="1" t="s">
        <v>72</v>
      </c>
      <c r="D9" s="1">
        <v>-0.48302</v>
      </c>
      <c r="E9" s="1">
        <v>-5.0751999999999999E-2</v>
      </c>
      <c r="F9" s="1">
        <v>-0.101504</v>
      </c>
      <c r="G9" s="1">
        <v>-0.152256</v>
      </c>
      <c r="H9" s="1">
        <v>-0.203009</v>
      </c>
      <c r="I9" s="1">
        <v>-0.25376100000000001</v>
      </c>
      <c r="J9" s="1">
        <v>-0.30451299999999998</v>
      </c>
      <c r="K9" s="1">
        <v>-0.35493200000000003</v>
      </c>
      <c r="L9" s="1">
        <v>-0.40317199999999997</v>
      </c>
      <c r="M9" s="1">
        <v>-0.44440200000000002</v>
      </c>
      <c r="N9" s="1">
        <v>-0.48302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-0.48302</v>
      </c>
      <c r="V9" s="1">
        <v>-0.48302</v>
      </c>
      <c r="W9" s="1">
        <v>-0.48302</v>
      </c>
      <c r="X9" s="1">
        <v>-0.48302</v>
      </c>
    </row>
    <row r="10" spans="1:24" x14ac:dyDescent="0.25">
      <c r="A10" s="1" t="s">
        <v>10</v>
      </c>
      <c r="B10" s="1" t="s">
        <v>73</v>
      </c>
      <c r="C10" s="1" t="s">
        <v>74</v>
      </c>
      <c r="D10" s="1">
        <v>7.0609999999999996E-3</v>
      </c>
      <c r="E10" s="1">
        <v>7.0600000000000003E-4</v>
      </c>
      <c r="F10" s="1">
        <v>1.4120000000000001E-3</v>
      </c>
      <c r="G10" s="1">
        <v>2.1180000000000001E-3</v>
      </c>
      <c r="H10" s="1">
        <v>2.8240000000000001E-3</v>
      </c>
      <c r="I10" s="1">
        <v>3.5300000000000002E-3</v>
      </c>
      <c r="J10" s="1">
        <v>4.2360000000000002E-3</v>
      </c>
      <c r="K10" s="1">
        <v>4.9420000000000002E-3</v>
      </c>
      <c r="L10" s="1">
        <v>5.6490000000000004E-3</v>
      </c>
      <c r="M10" s="1">
        <v>6.3550000000000004E-3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7.0609999999999996E-3</v>
      </c>
      <c r="V10" s="1">
        <v>7.0609999999999996E-3</v>
      </c>
      <c r="W10" s="1">
        <v>7.0609999999999996E-3</v>
      </c>
      <c r="X10" s="1">
        <v>7.0609999999999996E-3</v>
      </c>
    </row>
    <row r="11" spans="1:24" x14ac:dyDescent="0.25">
      <c r="A11" s="1" t="s">
        <v>5</v>
      </c>
      <c r="B11" s="1" t="s">
        <v>75</v>
      </c>
      <c r="C11" s="1" t="s">
        <v>76</v>
      </c>
      <c r="D11" s="1">
        <v>0.49478899999999998</v>
      </c>
      <c r="E11" s="1">
        <v>4.9479000000000002E-2</v>
      </c>
      <c r="F11" s="1">
        <v>9.8958000000000004E-2</v>
      </c>
      <c r="G11" s="1">
        <v>0.14843700000000001</v>
      </c>
      <c r="H11" s="1">
        <v>0.19791500000000001</v>
      </c>
      <c r="I11" s="1">
        <v>0.247394</v>
      </c>
      <c r="J11" s="1">
        <v>0.296873</v>
      </c>
      <c r="K11" s="1">
        <v>0.34635199999999999</v>
      </c>
      <c r="L11" s="1">
        <v>0.39583099999999999</v>
      </c>
      <c r="M11" s="1">
        <v>0.44530999999999998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0.49478899999999998</v>
      </c>
      <c r="V11" s="1">
        <v>0.49478899999999998</v>
      </c>
      <c r="W11" s="1">
        <v>0.49478899999999998</v>
      </c>
      <c r="X11" s="1">
        <v>0.49478899999999998</v>
      </c>
    </row>
    <row r="12" spans="1:24" x14ac:dyDescent="0.25">
      <c r="A12" s="1" t="s">
        <v>11</v>
      </c>
      <c r="B12" s="1" t="s">
        <v>77</v>
      </c>
      <c r="C12" s="1" t="s">
        <v>78</v>
      </c>
      <c r="D12" s="1">
        <v>7.0609999999999996E-3</v>
      </c>
      <c r="E12" s="1">
        <v>7.0600000000000003E-4</v>
      </c>
      <c r="F12" s="1">
        <v>1.4120000000000001E-3</v>
      </c>
      <c r="G12" s="1">
        <v>2.1180000000000001E-3</v>
      </c>
      <c r="H12" s="1">
        <v>2.8240000000000001E-3</v>
      </c>
      <c r="I12" s="1">
        <v>3.5300000000000002E-3</v>
      </c>
      <c r="J12" s="1">
        <v>4.2360000000000002E-3</v>
      </c>
      <c r="K12" s="1">
        <v>4.9420000000000002E-3</v>
      </c>
      <c r="L12" s="1">
        <v>5.6490000000000004E-3</v>
      </c>
      <c r="M12" s="1">
        <v>6.3550000000000004E-3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7.0609999999999996E-3</v>
      </c>
      <c r="V12" s="1">
        <v>7.0609999999999996E-3</v>
      </c>
      <c r="W12" s="1">
        <v>7.0609999999999996E-3</v>
      </c>
      <c r="X12" s="1">
        <v>7.0609999999999996E-3</v>
      </c>
    </row>
    <row r="13" spans="1:24" x14ac:dyDescent="0.25">
      <c r="A13" s="1" t="s">
        <v>28</v>
      </c>
      <c r="B13" s="1" t="s">
        <v>79</v>
      </c>
      <c r="C13" s="1" t="s">
        <v>80</v>
      </c>
      <c r="D13" s="1">
        <v>0.52034400000000003</v>
      </c>
      <c r="E13" s="1">
        <v>5.2033999999999997E-2</v>
      </c>
      <c r="F13" s="1">
        <v>0.10406899999999999</v>
      </c>
      <c r="G13" s="1">
        <v>0.15610299999999999</v>
      </c>
      <c r="H13" s="1">
        <v>0.20813799999999999</v>
      </c>
      <c r="I13" s="1">
        <v>0.26017200000000001</v>
      </c>
      <c r="J13" s="1">
        <v>0.31220700000000001</v>
      </c>
      <c r="K13" s="1">
        <v>0.36424099999999998</v>
      </c>
      <c r="L13" s="1">
        <v>0.41627599999999998</v>
      </c>
      <c r="M13" s="1">
        <v>0.46831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0.52034400000000003</v>
      </c>
      <c r="V13" s="1">
        <v>0.52034400000000003</v>
      </c>
      <c r="W13" s="1">
        <v>0.52034400000000003</v>
      </c>
      <c r="X13" s="1">
        <v>0.52034400000000003</v>
      </c>
    </row>
    <row r="14" spans="1:24" x14ac:dyDescent="0.25">
      <c r="A14" s="1" t="s">
        <v>12</v>
      </c>
      <c r="B14" s="1" t="s">
        <v>81</v>
      </c>
      <c r="C14" s="1" t="s">
        <v>82</v>
      </c>
      <c r="D14" s="1">
        <v>0.363597</v>
      </c>
      <c r="E14" s="1">
        <v>3.6360000000000003E-2</v>
      </c>
      <c r="F14" s="1">
        <v>7.2719000000000006E-2</v>
      </c>
      <c r="G14" s="1">
        <v>0.109079</v>
      </c>
      <c r="H14" s="1">
        <v>0.14543900000000001</v>
      </c>
      <c r="I14" s="1">
        <v>0.18179799999999999</v>
      </c>
      <c r="J14" s="1">
        <v>0.21815799999999999</v>
      </c>
      <c r="K14" s="1">
        <v>0.25451800000000002</v>
      </c>
      <c r="L14" s="1">
        <v>0.290877</v>
      </c>
      <c r="M14" s="1">
        <v>0.327237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0.363597</v>
      </c>
      <c r="V14" s="1">
        <v>0.363597</v>
      </c>
      <c r="W14" s="1">
        <v>0.363597</v>
      </c>
      <c r="X14" s="1">
        <v>0.363597</v>
      </c>
    </row>
    <row r="15" spans="1:24" x14ac:dyDescent="0.25">
      <c r="A15" s="1" t="s">
        <v>13</v>
      </c>
      <c r="B15" s="1" t="s">
        <v>83</v>
      </c>
      <c r="C15" s="1" t="s">
        <v>84</v>
      </c>
      <c r="D15" s="1">
        <v>0.17627599999999999</v>
      </c>
      <c r="E15" s="1">
        <v>1.6844000000000001E-2</v>
      </c>
      <c r="F15" s="1">
        <v>3.3688000000000003E-2</v>
      </c>
      <c r="G15" s="1">
        <v>5.0533000000000002E-2</v>
      </c>
      <c r="H15" s="1">
        <v>6.7377000000000006E-2</v>
      </c>
      <c r="I15" s="1">
        <v>8.4221000000000004E-2</v>
      </c>
      <c r="J15" s="1">
        <v>0.101065</v>
      </c>
      <c r="K15" s="1">
        <v>0.117909</v>
      </c>
      <c r="L15" s="1">
        <v>0.13475300000000001</v>
      </c>
      <c r="M15" s="1">
        <v>0.15159800000000001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0.17627599999999999</v>
      </c>
      <c r="V15" s="1">
        <v>0.17627599999999999</v>
      </c>
      <c r="W15" s="1">
        <v>0.17627599999999999</v>
      </c>
      <c r="X15" s="1">
        <v>0.17627599999999999</v>
      </c>
    </row>
    <row r="16" spans="1:24" x14ac:dyDescent="0.25">
      <c r="A16" s="1" t="s">
        <v>85</v>
      </c>
      <c r="B16" s="1" t="s">
        <v>86</v>
      </c>
      <c r="C16" s="1" t="s">
        <v>87</v>
      </c>
      <c r="D16" s="1">
        <v>-1.0602959999999999</v>
      </c>
      <c r="E16" s="1">
        <v>-0.10457900000000001</v>
      </c>
      <c r="F16" s="1">
        <v>-0.20915900000000001</v>
      </c>
      <c r="G16" s="1">
        <v>-0.31373800000000002</v>
      </c>
      <c r="H16" s="1">
        <v>-0.41831800000000002</v>
      </c>
      <c r="I16" s="1">
        <v>-0.52289699999999995</v>
      </c>
      <c r="J16" s="1">
        <v>-0.62747699999999995</v>
      </c>
      <c r="K16" s="1">
        <v>-0.73138999999999998</v>
      </c>
      <c r="L16" s="1">
        <v>-0.83548100000000003</v>
      </c>
      <c r="M16" s="1">
        <v>-0.94658299999999995</v>
      </c>
      <c r="N16" s="1">
        <v>-1.0602959999999999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-1.0602959999999999</v>
      </c>
      <c r="V16" s="1">
        <v>-1.0602959999999999</v>
      </c>
      <c r="W16" s="1">
        <v>-1.0602959999999999</v>
      </c>
      <c r="X16" s="1">
        <v>-1.0602959999999999</v>
      </c>
    </row>
    <row r="17" spans="1:24" x14ac:dyDescent="0.25">
      <c r="A17" s="1" t="s">
        <v>14</v>
      </c>
      <c r="B17" s="1" t="s">
        <v>88</v>
      </c>
      <c r="C17" s="1" t="s">
        <v>89</v>
      </c>
      <c r="D17" s="1">
        <v>7.0609999999999996E-3</v>
      </c>
      <c r="E17" s="1">
        <v>7.0600000000000003E-4</v>
      </c>
      <c r="F17" s="1">
        <v>1.4120000000000001E-3</v>
      </c>
      <c r="G17" s="1">
        <v>2.1180000000000001E-3</v>
      </c>
      <c r="H17" s="1">
        <v>2.8240000000000001E-3</v>
      </c>
      <c r="I17" s="1">
        <v>3.5300000000000002E-3</v>
      </c>
      <c r="J17" s="1">
        <v>4.2360000000000002E-3</v>
      </c>
      <c r="K17" s="1">
        <v>4.9420000000000002E-3</v>
      </c>
      <c r="L17" s="1">
        <v>5.6490000000000004E-3</v>
      </c>
      <c r="M17" s="1">
        <v>6.3550000000000004E-3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7.0609999999999996E-3</v>
      </c>
      <c r="V17" s="1">
        <v>7.0609999999999996E-3</v>
      </c>
      <c r="W17" s="1">
        <v>7.0609999999999996E-3</v>
      </c>
      <c r="X17" s="1">
        <v>7.0609999999999996E-3</v>
      </c>
    </row>
    <row r="18" spans="1:24" x14ac:dyDescent="0.25">
      <c r="A18" s="1" t="s">
        <v>15</v>
      </c>
      <c r="B18" s="1" t="s">
        <v>90</v>
      </c>
      <c r="C18" s="1" t="s">
        <v>91</v>
      </c>
      <c r="D18" s="1">
        <v>0.22723699999999999</v>
      </c>
      <c r="E18" s="1">
        <v>2.2724000000000001E-2</v>
      </c>
      <c r="F18" s="1">
        <v>4.5447000000000001E-2</v>
      </c>
      <c r="G18" s="1">
        <v>6.8170999999999995E-2</v>
      </c>
      <c r="H18" s="1">
        <v>9.0895000000000004E-2</v>
      </c>
      <c r="I18" s="1">
        <v>0.113619</v>
      </c>
      <c r="J18" s="1">
        <v>0.13634199999999999</v>
      </c>
      <c r="K18" s="1">
        <v>0.15906600000000001</v>
      </c>
      <c r="L18" s="1">
        <v>0.18179000000000001</v>
      </c>
      <c r="M18" s="1">
        <v>0.204514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0.22723699999999999</v>
      </c>
      <c r="V18" s="1">
        <v>0.22723699999999999</v>
      </c>
      <c r="W18" s="1">
        <v>0.22723699999999999</v>
      </c>
      <c r="X18" s="1">
        <v>0.22723699999999999</v>
      </c>
    </row>
    <row r="19" spans="1:24" x14ac:dyDescent="0.25">
      <c r="A19" s="1" t="s">
        <v>16</v>
      </c>
      <c r="B19" s="1" t="s">
        <v>92</v>
      </c>
      <c r="C19" s="1" t="s">
        <v>93</v>
      </c>
      <c r="D19" s="1">
        <v>0.504664</v>
      </c>
      <c r="E19" s="1">
        <v>4.9966000000000003E-2</v>
      </c>
      <c r="F19" s="1">
        <v>9.9932999999999994E-2</v>
      </c>
      <c r="G19" s="1">
        <v>0.149899</v>
      </c>
      <c r="H19" s="1">
        <v>0.19986499999999999</v>
      </c>
      <c r="I19" s="1">
        <v>0.249832</v>
      </c>
      <c r="J19" s="1">
        <v>0.29979800000000001</v>
      </c>
      <c r="K19" s="1">
        <v>0.35026499999999999</v>
      </c>
      <c r="L19" s="1">
        <v>0.401731</v>
      </c>
      <c r="M19" s="1">
        <v>0.45319700000000002</v>
      </c>
      <c r="N19" s="1">
        <v>0.504664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0.504664</v>
      </c>
      <c r="V19" s="1">
        <v>0.504664</v>
      </c>
      <c r="W19" s="1">
        <v>0.504664</v>
      </c>
      <c r="X19" s="1">
        <v>0.504664</v>
      </c>
    </row>
    <row r="20" spans="1:24" x14ac:dyDescent="0.25">
      <c r="A20" s="1" t="s">
        <v>36</v>
      </c>
      <c r="B20" s="1" t="s">
        <v>94</v>
      </c>
      <c r="C20" s="1" t="s">
        <v>95</v>
      </c>
      <c r="D20" s="1">
        <v>0.27870499999999998</v>
      </c>
      <c r="E20" s="1">
        <v>2.7869999999999999E-2</v>
      </c>
      <c r="F20" s="1">
        <v>5.5740999999999999E-2</v>
      </c>
      <c r="G20" s="1">
        <v>8.3611000000000005E-2</v>
      </c>
      <c r="H20" s="1">
        <v>0.111482</v>
      </c>
      <c r="I20" s="1">
        <v>0.139352</v>
      </c>
      <c r="J20" s="1">
        <v>0.16722300000000001</v>
      </c>
      <c r="K20" s="1">
        <v>0.19509299999999999</v>
      </c>
      <c r="L20" s="1">
        <v>0.222964</v>
      </c>
      <c r="M20" s="1">
        <v>0.250834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0.27870499999999998</v>
      </c>
      <c r="V20" s="1">
        <v>0.27870499999999998</v>
      </c>
      <c r="W20" s="1">
        <v>0.27870499999999998</v>
      </c>
      <c r="X20" s="1">
        <v>0.27870499999999998</v>
      </c>
    </row>
    <row r="21" spans="1:24" x14ac:dyDescent="0.25">
      <c r="A21" s="1" t="s">
        <v>41</v>
      </c>
      <c r="B21" s="1" t="s">
        <v>96</v>
      </c>
      <c r="C21" s="1" t="s">
        <v>97</v>
      </c>
      <c r="D21" s="1">
        <v>7.0609999999999996E-3</v>
      </c>
      <c r="E21" s="1">
        <v>7.0600000000000003E-4</v>
      </c>
      <c r="F21" s="1">
        <v>1.4120000000000001E-3</v>
      </c>
      <c r="G21" s="1">
        <v>2.1180000000000001E-3</v>
      </c>
      <c r="H21" s="1">
        <v>2.8240000000000001E-3</v>
      </c>
      <c r="I21" s="1">
        <v>3.5300000000000002E-3</v>
      </c>
      <c r="J21" s="1">
        <v>4.2360000000000002E-3</v>
      </c>
      <c r="K21" s="1">
        <v>4.9420000000000002E-3</v>
      </c>
      <c r="L21" s="1">
        <v>5.6490000000000004E-3</v>
      </c>
      <c r="M21" s="1">
        <v>6.3550000000000004E-3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7.0609999999999996E-3</v>
      </c>
      <c r="V21" s="1">
        <v>7.0609999999999996E-3</v>
      </c>
      <c r="W21" s="1">
        <v>7.0609999999999996E-3</v>
      </c>
      <c r="X21" s="1">
        <v>7.0609999999999996E-3</v>
      </c>
    </row>
    <row r="22" spans="1:24" x14ac:dyDescent="0.25">
      <c r="A22" s="1" t="s">
        <v>29</v>
      </c>
      <c r="B22" s="1" t="s">
        <v>98</v>
      </c>
      <c r="C22" s="1" t="s">
        <v>99</v>
      </c>
      <c r="D22" s="1">
        <v>0.14748900000000001</v>
      </c>
      <c r="E22" s="1">
        <v>1.4749E-2</v>
      </c>
      <c r="F22" s="1">
        <v>2.9498E-2</v>
      </c>
      <c r="G22" s="1">
        <v>4.4247000000000002E-2</v>
      </c>
      <c r="H22" s="1">
        <v>5.8996E-2</v>
      </c>
      <c r="I22" s="1">
        <v>7.3744000000000004E-2</v>
      </c>
      <c r="J22" s="1">
        <v>8.8493000000000002E-2</v>
      </c>
      <c r="K22" s="1">
        <v>0.103242</v>
      </c>
      <c r="L22" s="1">
        <v>0.117991</v>
      </c>
      <c r="M22" s="1">
        <v>0.13274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0.14748900000000001</v>
      </c>
      <c r="V22" s="1">
        <v>0.14748900000000001</v>
      </c>
      <c r="W22" s="1">
        <v>0.14748900000000001</v>
      </c>
      <c r="X22" s="1">
        <v>0.14748900000000001</v>
      </c>
    </row>
    <row r="23" spans="1:24" x14ac:dyDescent="0.25">
      <c r="A23" s="1" t="s">
        <v>40</v>
      </c>
      <c r="B23" s="1" t="s">
        <v>100</v>
      </c>
      <c r="C23" s="1" t="s">
        <v>101</v>
      </c>
      <c r="D23" s="1">
        <v>7.0609999999999996E-3</v>
      </c>
      <c r="E23" s="1">
        <v>7.0600000000000003E-4</v>
      </c>
      <c r="F23" s="1">
        <v>1.4120000000000001E-3</v>
      </c>
      <c r="G23" s="1">
        <v>2.1180000000000001E-3</v>
      </c>
      <c r="H23" s="1">
        <v>2.8240000000000001E-3</v>
      </c>
      <c r="I23" s="1">
        <v>3.5300000000000002E-3</v>
      </c>
      <c r="J23" s="1">
        <v>4.2360000000000002E-3</v>
      </c>
      <c r="K23" s="1">
        <v>4.9420000000000002E-3</v>
      </c>
      <c r="L23" s="1">
        <v>5.6490000000000004E-3</v>
      </c>
      <c r="M23" s="1">
        <v>6.3550000000000004E-3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7.0609999999999996E-3</v>
      </c>
      <c r="V23" s="1">
        <v>7.0609999999999996E-3</v>
      </c>
      <c r="W23" s="1">
        <v>7.0609999999999996E-3</v>
      </c>
      <c r="X23" s="1">
        <v>7.0609999999999996E-3</v>
      </c>
    </row>
    <row r="24" spans="1:24" x14ac:dyDescent="0.25">
      <c r="A24" s="1" t="s">
        <v>45</v>
      </c>
      <c r="B24" s="1" t="s">
        <v>102</v>
      </c>
      <c r="C24" s="1" t="s">
        <v>103</v>
      </c>
      <c r="D24" s="1">
        <v>6.1212999999999997E-2</v>
      </c>
      <c r="E24" s="1">
        <v>6.1209999999999997E-3</v>
      </c>
      <c r="F24" s="1">
        <v>1.2243E-2</v>
      </c>
      <c r="G24" s="1">
        <v>1.8363999999999998E-2</v>
      </c>
      <c r="H24" s="1">
        <v>2.4485E-2</v>
      </c>
      <c r="I24" s="1">
        <v>3.0606999999999999E-2</v>
      </c>
      <c r="J24" s="1">
        <v>3.6727999999999997E-2</v>
      </c>
      <c r="K24" s="1">
        <v>4.2848999999999998E-2</v>
      </c>
      <c r="L24" s="1">
        <v>4.897E-2</v>
      </c>
      <c r="M24" s="1">
        <v>5.5092000000000002E-2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6.1212999999999997E-2</v>
      </c>
      <c r="V24" s="1">
        <v>6.1212999999999997E-2</v>
      </c>
      <c r="W24" s="1">
        <v>6.1212999999999997E-2</v>
      </c>
      <c r="X24" s="1">
        <v>6.1212999999999997E-2</v>
      </c>
    </row>
    <row r="25" spans="1:24" x14ac:dyDescent="0.25">
      <c r="A25" s="1" t="s">
        <v>35</v>
      </c>
      <c r="B25" s="1" t="s">
        <v>104</v>
      </c>
      <c r="C25" s="1" t="s">
        <v>105</v>
      </c>
      <c r="D25" s="1">
        <v>0.197907</v>
      </c>
      <c r="E25" s="1">
        <v>1.9791E-2</v>
      </c>
      <c r="F25" s="1">
        <v>3.9580999999999998E-2</v>
      </c>
      <c r="G25" s="1">
        <v>5.9372000000000001E-2</v>
      </c>
      <c r="H25" s="1">
        <v>7.9162999999999997E-2</v>
      </c>
      <c r="I25" s="1">
        <v>9.8954E-2</v>
      </c>
      <c r="J25" s="1">
        <v>0.118744</v>
      </c>
      <c r="K25" s="1">
        <v>0.13853499999999999</v>
      </c>
      <c r="L25" s="1">
        <v>0.15832599999999999</v>
      </c>
      <c r="M25" s="1">
        <v>0.178116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0.197907</v>
      </c>
      <c r="V25" s="1">
        <v>0.197907</v>
      </c>
      <c r="W25" s="1">
        <v>0.197907</v>
      </c>
      <c r="X25" s="1">
        <v>0.197907</v>
      </c>
    </row>
    <row r="26" spans="1:24" x14ac:dyDescent="0.25">
      <c r="A26" s="1" t="s">
        <v>34</v>
      </c>
      <c r="B26" s="1" t="s">
        <v>106</v>
      </c>
      <c r="C26" s="1" t="s">
        <v>107</v>
      </c>
      <c r="D26" s="1">
        <v>0.124727</v>
      </c>
      <c r="E26" s="1">
        <v>1.2473E-2</v>
      </c>
      <c r="F26" s="1">
        <v>2.4944999999999998E-2</v>
      </c>
      <c r="G26" s="1">
        <v>3.7418E-2</v>
      </c>
      <c r="H26" s="1">
        <v>4.9890999999999998E-2</v>
      </c>
      <c r="I26" s="1">
        <v>6.2364000000000003E-2</v>
      </c>
      <c r="J26" s="1">
        <v>7.4836E-2</v>
      </c>
      <c r="K26" s="1">
        <v>8.7308999999999998E-2</v>
      </c>
      <c r="L26" s="1">
        <v>9.9781999999999996E-2</v>
      </c>
      <c r="M26" s="1">
        <v>0.11225499999999999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0.124727</v>
      </c>
      <c r="V26" s="1">
        <v>0.124727</v>
      </c>
      <c r="W26" s="1">
        <v>0.124727</v>
      </c>
      <c r="X26" s="1">
        <v>0.124727</v>
      </c>
    </row>
    <row r="27" spans="1:24" x14ac:dyDescent="0.25">
      <c r="A27" s="1" t="s">
        <v>108</v>
      </c>
      <c r="B27" s="1" t="s">
        <v>109</v>
      </c>
      <c r="C27" s="1" t="s">
        <v>110</v>
      </c>
      <c r="D27" s="1">
        <v>-0.01</v>
      </c>
      <c r="E27" s="1">
        <v>-1E-3</v>
      </c>
      <c r="F27" s="1">
        <v>-2E-3</v>
      </c>
      <c r="G27" s="1">
        <v>-3.0000000000000001E-3</v>
      </c>
      <c r="H27" s="1">
        <v>-4.0000000000000001E-3</v>
      </c>
      <c r="I27" s="1">
        <v>-5.0000000000000001E-3</v>
      </c>
      <c r="J27" s="1">
        <v>-6.0000000000000001E-3</v>
      </c>
      <c r="K27" s="1">
        <v>-7.0000000000000001E-3</v>
      </c>
      <c r="L27" s="1">
        <v>-8.0000000000000002E-3</v>
      </c>
      <c r="M27" s="1">
        <v>-8.9999999999999993E-3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-0.01</v>
      </c>
      <c r="V27" s="1">
        <v>-0.01</v>
      </c>
      <c r="W27" s="1">
        <v>-0.01</v>
      </c>
      <c r="X27" s="1">
        <v>-0.01</v>
      </c>
    </row>
    <row r="28" spans="1:24" x14ac:dyDescent="0.25">
      <c r="A28" s="1" t="s">
        <v>31</v>
      </c>
      <c r="B28" s="1" t="s">
        <v>111</v>
      </c>
      <c r="C28" s="1" t="s">
        <v>112</v>
      </c>
      <c r="D28" s="1">
        <v>7.8975000000000004E-2</v>
      </c>
      <c r="E28" s="1">
        <v>7.8969999999999995E-3</v>
      </c>
      <c r="F28" s="1">
        <v>1.5795E-2</v>
      </c>
      <c r="G28" s="1">
        <v>2.3692000000000001E-2</v>
      </c>
      <c r="H28" s="1">
        <v>3.159E-2</v>
      </c>
      <c r="I28" s="1">
        <v>3.9487000000000001E-2</v>
      </c>
      <c r="J28" s="1">
        <v>4.7384999999999997E-2</v>
      </c>
      <c r="K28" s="1">
        <v>5.5281999999999998E-2</v>
      </c>
      <c r="L28" s="1">
        <v>6.318E-2</v>
      </c>
      <c r="M28" s="1">
        <v>7.1077000000000001E-2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7.8975000000000004E-2</v>
      </c>
      <c r="V28" s="1">
        <v>7.8975000000000004E-2</v>
      </c>
      <c r="W28" s="1">
        <v>7.8975000000000004E-2</v>
      </c>
      <c r="X28" s="1">
        <v>7.8975000000000004E-2</v>
      </c>
    </row>
    <row r="29" spans="1:24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>
        <v>1.0782999999999999E-2</v>
      </c>
      <c r="F29" s="1">
        <v>2.1566999999999999E-2</v>
      </c>
      <c r="G29" s="1">
        <v>3.2349999999999997E-2</v>
      </c>
      <c r="H29" s="1">
        <v>4.3133999999999999E-2</v>
      </c>
      <c r="I29" s="1">
        <v>5.3917E-2</v>
      </c>
      <c r="J29" s="1">
        <v>6.4700999999999995E-2</v>
      </c>
      <c r="K29" s="1">
        <v>7.5483999999999996E-2</v>
      </c>
      <c r="L29" s="1">
        <v>8.6267999999999997E-2</v>
      </c>
      <c r="M29" s="1">
        <v>9.7050999999999998E-2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</row>
    <row r="30" spans="1:24" x14ac:dyDescent="0.25">
      <c r="A30" s="1" t="s">
        <v>54</v>
      </c>
      <c r="B30" s="1" t="s">
        <v>115</v>
      </c>
      <c r="C30" s="1" t="s">
        <v>116</v>
      </c>
      <c r="D30" s="1">
        <v>7.0609999999999996E-3</v>
      </c>
      <c r="E30" s="1">
        <v>7.0600000000000003E-4</v>
      </c>
      <c r="F30" s="1">
        <v>1.4120000000000001E-3</v>
      </c>
      <c r="G30" s="1">
        <v>2.1180000000000001E-3</v>
      </c>
      <c r="H30" s="1">
        <v>2.8240000000000001E-3</v>
      </c>
      <c r="I30" s="1">
        <v>3.5300000000000002E-3</v>
      </c>
      <c r="J30" s="1">
        <v>4.2360000000000002E-3</v>
      </c>
      <c r="K30" s="1">
        <v>4.9420000000000002E-3</v>
      </c>
      <c r="L30" s="1">
        <v>5.6490000000000004E-3</v>
      </c>
      <c r="M30" s="1">
        <v>6.3550000000000004E-3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7.0609999999999996E-3</v>
      </c>
      <c r="V30" s="1">
        <v>7.0609999999999996E-3</v>
      </c>
      <c r="W30" s="1">
        <v>7.0609999999999996E-3</v>
      </c>
      <c r="X30" s="1">
        <v>7.0609999999999996E-3</v>
      </c>
    </row>
    <row r="31" spans="1:24" x14ac:dyDescent="0.25">
      <c r="A31" s="1" t="s">
        <v>32</v>
      </c>
      <c r="B31" s="1" t="s">
        <v>117</v>
      </c>
      <c r="C31" s="1" t="s">
        <v>118</v>
      </c>
      <c r="D31" s="1">
        <v>0.47223300000000001</v>
      </c>
      <c r="E31" s="1">
        <v>4.7223000000000001E-2</v>
      </c>
      <c r="F31" s="1">
        <v>9.4447000000000003E-2</v>
      </c>
      <c r="G31" s="1">
        <v>0.14166999999999999</v>
      </c>
      <c r="H31" s="1">
        <v>0.18889300000000001</v>
      </c>
      <c r="I31" s="1">
        <v>0.23611599999999999</v>
      </c>
      <c r="J31" s="1">
        <v>0.28333999999999998</v>
      </c>
      <c r="K31" s="1">
        <v>0.330563</v>
      </c>
      <c r="L31" s="1">
        <v>0.37778600000000001</v>
      </c>
      <c r="M31" s="1">
        <v>0.42501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0.47223300000000001</v>
      </c>
      <c r="V31" s="1">
        <v>0.47223300000000001</v>
      </c>
      <c r="W31" s="1">
        <v>0.47223300000000001</v>
      </c>
      <c r="X31" s="1">
        <v>0.47223300000000001</v>
      </c>
    </row>
    <row r="32" spans="1:24" x14ac:dyDescent="0.25">
      <c r="A32" s="1" t="s">
        <v>17</v>
      </c>
      <c r="B32" s="1" t="s">
        <v>119</v>
      </c>
      <c r="C32" s="1" t="s">
        <v>120</v>
      </c>
      <c r="D32" s="1">
        <v>9.2050000000000007E-2</v>
      </c>
      <c r="E32" s="1">
        <v>9.2049999999999996E-3</v>
      </c>
      <c r="F32" s="1">
        <v>1.8409999999999999E-2</v>
      </c>
      <c r="G32" s="1">
        <v>2.7615000000000001E-2</v>
      </c>
      <c r="H32" s="1">
        <v>3.6819999999999999E-2</v>
      </c>
      <c r="I32" s="1">
        <v>4.6025000000000003E-2</v>
      </c>
      <c r="J32" s="1">
        <v>5.5230000000000001E-2</v>
      </c>
      <c r="K32" s="1">
        <v>6.4435000000000006E-2</v>
      </c>
      <c r="L32" s="1">
        <v>7.3639999999999997E-2</v>
      </c>
      <c r="M32" s="1">
        <v>8.2845000000000002E-2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9.2050000000000007E-2</v>
      </c>
      <c r="V32" s="1">
        <v>9.2050000000000007E-2</v>
      </c>
      <c r="W32" s="1">
        <v>9.2050000000000007E-2</v>
      </c>
      <c r="X32" s="1">
        <v>9.2050000000000007E-2</v>
      </c>
    </row>
    <row r="33" spans="1:24" x14ac:dyDescent="0.25">
      <c r="A33" s="1" t="s">
        <v>18</v>
      </c>
      <c r="B33" s="1" t="s">
        <v>121</v>
      </c>
      <c r="C33" s="1" t="s">
        <v>122</v>
      </c>
      <c r="D33" s="1">
        <v>0.18087800000000001</v>
      </c>
      <c r="E33" s="1">
        <v>1.8088E-2</v>
      </c>
      <c r="F33" s="1">
        <v>3.6176E-2</v>
      </c>
      <c r="G33" s="1">
        <v>5.4262999999999999E-2</v>
      </c>
      <c r="H33" s="1">
        <v>7.2350999999999999E-2</v>
      </c>
      <c r="I33" s="1">
        <v>9.0439000000000005E-2</v>
      </c>
      <c r="J33" s="1">
        <v>0.108527</v>
      </c>
      <c r="K33" s="1">
        <v>0.126614</v>
      </c>
      <c r="L33" s="1">
        <v>0.144702</v>
      </c>
      <c r="M33" s="1">
        <v>0.16278999999999999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0.18087800000000001</v>
      </c>
      <c r="V33" s="1">
        <v>0.18087800000000001</v>
      </c>
      <c r="W33" s="1">
        <v>0.18087800000000001</v>
      </c>
      <c r="X33" s="1">
        <v>0.18087800000000001</v>
      </c>
    </row>
    <row r="34" spans="1:24" x14ac:dyDescent="0.25">
      <c r="A34" s="1" t="s">
        <v>39</v>
      </c>
      <c r="B34" s="1" t="s">
        <v>123</v>
      </c>
      <c r="C34" s="1" t="s">
        <v>124</v>
      </c>
      <c r="D34" s="1">
        <v>0.16661000000000001</v>
      </c>
      <c r="E34" s="1">
        <v>1.6660999999999999E-2</v>
      </c>
      <c r="F34" s="1">
        <v>3.3321999999999997E-2</v>
      </c>
      <c r="G34" s="1">
        <v>4.9983E-2</v>
      </c>
      <c r="H34" s="1">
        <v>6.6643999999999995E-2</v>
      </c>
      <c r="I34" s="1">
        <v>8.3305000000000004E-2</v>
      </c>
      <c r="J34" s="1">
        <v>9.9965999999999999E-2</v>
      </c>
      <c r="K34" s="1">
        <v>0.11662699999999999</v>
      </c>
      <c r="L34" s="1">
        <v>0.13328799999999999</v>
      </c>
      <c r="M34" s="1">
        <v>0.149949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0.16661000000000001</v>
      </c>
      <c r="V34" s="1">
        <v>0.16661000000000001</v>
      </c>
      <c r="W34" s="1">
        <v>0.16661000000000001</v>
      </c>
      <c r="X34" s="1">
        <v>0.16661000000000001</v>
      </c>
    </row>
    <row r="35" spans="1:24" x14ac:dyDescent="0.25">
      <c r="A35" s="1" t="s">
        <v>125</v>
      </c>
      <c r="B35" s="1" t="s">
        <v>126</v>
      </c>
      <c r="C35" s="1" t="s">
        <v>127</v>
      </c>
      <c r="D35" s="1">
        <v>-0.01</v>
      </c>
      <c r="E35" s="1">
        <v>-1E-3</v>
      </c>
      <c r="F35" s="1">
        <v>-2E-3</v>
      </c>
      <c r="G35" s="1">
        <v>-3.0000000000000001E-3</v>
      </c>
      <c r="H35" s="1">
        <v>-4.0000000000000001E-3</v>
      </c>
      <c r="I35" s="1">
        <v>-5.0000000000000001E-3</v>
      </c>
      <c r="J35" s="1">
        <v>-6.0000000000000001E-3</v>
      </c>
      <c r="K35" s="1">
        <v>-7.0000000000000001E-3</v>
      </c>
      <c r="L35" s="1">
        <v>-8.0000000000000002E-3</v>
      </c>
      <c r="M35" s="1">
        <v>-8.9999999999999993E-3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-0.01</v>
      </c>
      <c r="V35" s="1">
        <v>-0.01</v>
      </c>
      <c r="W35" s="1">
        <v>-0.01</v>
      </c>
      <c r="X35" s="1">
        <v>-0.01</v>
      </c>
    </row>
    <row r="36" spans="1:24" x14ac:dyDescent="0.25">
      <c r="A36" s="1" t="s">
        <v>19</v>
      </c>
      <c r="B36" s="1" t="s">
        <v>128</v>
      </c>
      <c r="C36" s="1" t="s">
        <v>129</v>
      </c>
      <c r="D36" s="1">
        <v>7.0609999999999996E-3</v>
      </c>
      <c r="E36" s="1">
        <v>7.0600000000000003E-4</v>
      </c>
      <c r="F36" s="1">
        <v>1.4120000000000001E-3</v>
      </c>
      <c r="G36" s="1">
        <v>2.1180000000000001E-3</v>
      </c>
      <c r="H36" s="1">
        <v>2.8240000000000001E-3</v>
      </c>
      <c r="I36" s="1">
        <v>3.5300000000000002E-3</v>
      </c>
      <c r="J36" s="1">
        <v>4.2360000000000002E-3</v>
      </c>
      <c r="K36" s="1">
        <v>4.9420000000000002E-3</v>
      </c>
      <c r="L36" s="1">
        <v>5.6490000000000004E-3</v>
      </c>
      <c r="M36" s="1">
        <v>6.3550000000000004E-3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7.0609999999999996E-3</v>
      </c>
      <c r="V36" s="1">
        <v>7.0609999999999996E-3</v>
      </c>
      <c r="W36" s="1">
        <v>7.0609999999999996E-3</v>
      </c>
      <c r="X36" s="1">
        <v>7.0609999999999996E-3</v>
      </c>
    </row>
    <row r="37" spans="1:24" x14ac:dyDescent="0.25">
      <c r="A37" s="1" t="s">
        <v>20</v>
      </c>
      <c r="B37" s="1" t="s">
        <v>130</v>
      </c>
      <c r="C37" s="1" t="s">
        <v>131</v>
      </c>
      <c r="D37" s="1">
        <v>0.34564699999999998</v>
      </c>
      <c r="E37" s="1">
        <v>3.4564999999999999E-2</v>
      </c>
      <c r="F37" s="1">
        <v>6.9128999999999996E-2</v>
      </c>
      <c r="G37" s="1">
        <v>0.10369399999999999</v>
      </c>
      <c r="H37" s="1">
        <v>0.13825899999999999</v>
      </c>
      <c r="I37" s="1">
        <v>0.172823</v>
      </c>
      <c r="J37" s="1">
        <v>0.20738799999999999</v>
      </c>
      <c r="K37" s="1">
        <v>0.241953</v>
      </c>
      <c r="L37" s="1">
        <v>0.27651799999999999</v>
      </c>
      <c r="M37" s="1">
        <v>0.31108200000000003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0.34564699999999998</v>
      </c>
      <c r="V37" s="1">
        <v>0.34564699999999998</v>
      </c>
      <c r="W37" s="1">
        <v>0.34564699999999998</v>
      </c>
      <c r="X37" s="1">
        <v>0.34564699999999998</v>
      </c>
    </row>
    <row r="38" spans="1:24" x14ac:dyDescent="0.25">
      <c r="A38" s="1" t="s">
        <v>21</v>
      </c>
      <c r="B38" s="1" t="s">
        <v>132</v>
      </c>
      <c r="C38" s="1" t="s">
        <v>133</v>
      </c>
      <c r="D38" s="1">
        <v>0.209873</v>
      </c>
      <c r="E38" s="1">
        <v>2.0986999999999999E-2</v>
      </c>
      <c r="F38" s="1">
        <v>4.1974999999999998E-2</v>
      </c>
      <c r="G38" s="1">
        <v>6.2962000000000004E-2</v>
      </c>
      <c r="H38" s="1">
        <v>8.3948999999999996E-2</v>
      </c>
      <c r="I38" s="1">
        <v>0.104937</v>
      </c>
      <c r="J38" s="1">
        <v>0.12592400000000001</v>
      </c>
      <c r="K38" s="1">
        <v>0.14691100000000001</v>
      </c>
      <c r="L38" s="1">
        <v>0.16789899999999999</v>
      </c>
      <c r="M38" s="1">
        <v>0.188886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0.209873</v>
      </c>
      <c r="V38" s="1">
        <v>0.209873</v>
      </c>
      <c r="W38" s="1">
        <v>0.209873</v>
      </c>
      <c r="X38" s="1">
        <v>0.209873</v>
      </c>
    </row>
    <row r="39" spans="1:24" x14ac:dyDescent="0.25">
      <c r="A39" s="1" t="s">
        <v>55</v>
      </c>
      <c r="B39" s="1" t="s">
        <v>134</v>
      </c>
      <c r="C39" s="1" t="s">
        <v>135</v>
      </c>
      <c r="D39" s="1">
        <v>9.5038999999999998E-2</v>
      </c>
      <c r="E39" s="1">
        <v>9.5040000000000003E-3</v>
      </c>
      <c r="F39" s="1">
        <v>1.9008000000000001E-2</v>
      </c>
      <c r="G39" s="1">
        <v>2.8511999999999999E-2</v>
      </c>
      <c r="H39" s="1">
        <v>3.8016000000000001E-2</v>
      </c>
      <c r="I39" s="1">
        <v>4.752E-2</v>
      </c>
      <c r="J39" s="1">
        <v>5.7023999999999998E-2</v>
      </c>
      <c r="K39" s="1">
        <v>6.6528000000000004E-2</v>
      </c>
      <c r="L39" s="1">
        <v>7.6032000000000002E-2</v>
      </c>
      <c r="M39" s="1">
        <v>8.5535E-2</v>
      </c>
      <c r="N39" s="1">
        <v>9.5038999999999998E-2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9.5038999999999998E-2</v>
      </c>
      <c r="V39" s="1">
        <v>9.5038999999999998E-2</v>
      </c>
      <c r="W39" s="1">
        <v>9.5038999999999998E-2</v>
      </c>
      <c r="X39" s="1">
        <v>9.5038999999999998E-2</v>
      </c>
    </row>
    <row r="40" spans="1:24" x14ac:dyDescent="0.25">
      <c r="A40" s="1" t="s">
        <v>56</v>
      </c>
      <c r="B40" s="1" t="s">
        <v>136</v>
      </c>
      <c r="C40" s="1" t="s">
        <v>137</v>
      </c>
      <c r="D40" s="1">
        <v>1.3820000000000001E-2</v>
      </c>
      <c r="E40" s="1">
        <v>1.382E-3</v>
      </c>
      <c r="F40" s="1">
        <v>2.764E-3</v>
      </c>
      <c r="G40" s="1">
        <v>4.1460000000000004E-3</v>
      </c>
      <c r="H40" s="1">
        <v>5.5279999999999999E-3</v>
      </c>
      <c r="I40" s="1">
        <v>6.9100000000000003E-3</v>
      </c>
      <c r="J40" s="1">
        <v>8.2920000000000008E-3</v>
      </c>
      <c r="K40" s="1">
        <v>9.6740000000000003E-3</v>
      </c>
      <c r="L40" s="1">
        <v>1.1056E-2</v>
      </c>
      <c r="M40" s="1">
        <v>1.2437999999999999E-2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1.3820000000000001E-2</v>
      </c>
      <c r="V40" s="1">
        <v>1.3820000000000001E-2</v>
      </c>
      <c r="W40" s="1">
        <v>1.3820000000000001E-2</v>
      </c>
      <c r="X40" s="1">
        <v>1.3820000000000001E-2</v>
      </c>
    </row>
    <row r="41" spans="1:24" x14ac:dyDescent="0.25">
      <c r="A41" s="1" t="s">
        <v>43</v>
      </c>
      <c r="B41" s="1" t="s">
        <v>138</v>
      </c>
      <c r="C41" s="1" t="s">
        <v>139</v>
      </c>
      <c r="D41" s="1">
        <v>7.0609999999999996E-3</v>
      </c>
      <c r="E41" s="1">
        <v>7.0600000000000003E-4</v>
      </c>
      <c r="F41" s="1">
        <v>1.4120000000000001E-3</v>
      </c>
      <c r="G41" s="1">
        <v>2.1180000000000001E-3</v>
      </c>
      <c r="H41" s="1">
        <v>2.8240000000000001E-3</v>
      </c>
      <c r="I41" s="1">
        <v>3.5300000000000002E-3</v>
      </c>
      <c r="J41" s="1">
        <v>4.2360000000000002E-3</v>
      </c>
      <c r="K41" s="1">
        <v>4.9420000000000002E-3</v>
      </c>
      <c r="L41" s="1">
        <v>5.6490000000000004E-3</v>
      </c>
      <c r="M41" s="1">
        <v>6.3550000000000004E-3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7.0609999999999996E-3</v>
      </c>
      <c r="V41" s="1">
        <v>7.0609999999999996E-3</v>
      </c>
      <c r="W41" s="1">
        <v>7.0609999999999996E-3</v>
      </c>
      <c r="X41" s="1">
        <v>7.0609999999999996E-3</v>
      </c>
    </row>
    <row r="42" spans="1:24" x14ac:dyDescent="0.25">
      <c r="A42" s="1" t="s">
        <v>52</v>
      </c>
      <c r="B42" s="1" t="s">
        <v>140</v>
      </c>
      <c r="C42" s="1" t="s">
        <v>141</v>
      </c>
      <c r="D42" s="1">
        <v>0.01</v>
      </c>
      <c r="E42" s="1">
        <v>1E-3</v>
      </c>
      <c r="F42" s="1">
        <v>2E-3</v>
      </c>
      <c r="G42" s="1">
        <v>3.0000000000000001E-3</v>
      </c>
      <c r="H42" s="1">
        <v>4.0000000000000001E-3</v>
      </c>
      <c r="I42" s="1">
        <v>5.0000000000000001E-3</v>
      </c>
      <c r="J42" s="1">
        <v>6.0000000000000001E-3</v>
      </c>
      <c r="K42" s="1">
        <v>7.0000000000000001E-3</v>
      </c>
      <c r="L42" s="1">
        <v>8.0000000000000002E-3</v>
      </c>
      <c r="M42" s="1">
        <v>8.9999999999999993E-3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</row>
    <row r="43" spans="1:24" x14ac:dyDescent="0.25">
      <c r="A43" s="1" t="s">
        <v>51</v>
      </c>
      <c r="B43" s="1" t="s">
        <v>142</v>
      </c>
      <c r="C43" s="1" t="s">
        <v>143</v>
      </c>
      <c r="D43" s="1">
        <v>0.01</v>
      </c>
      <c r="E43" s="1">
        <v>1E-3</v>
      </c>
      <c r="F43" s="1">
        <v>2E-3</v>
      </c>
      <c r="G43" s="1">
        <v>3.0000000000000001E-3</v>
      </c>
      <c r="H43" s="1">
        <v>4.0000000000000001E-3</v>
      </c>
      <c r="I43" s="1">
        <v>5.0000000000000001E-3</v>
      </c>
      <c r="J43" s="1">
        <v>6.0000000000000001E-3</v>
      </c>
      <c r="K43" s="1">
        <v>7.0000000000000001E-3</v>
      </c>
      <c r="L43" s="1">
        <v>8.0000000000000002E-3</v>
      </c>
      <c r="M43" s="1">
        <v>8.9999999999999993E-3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0.01</v>
      </c>
      <c r="V43" s="1">
        <v>0.01</v>
      </c>
      <c r="W43" s="1">
        <v>0.01</v>
      </c>
      <c r="X43" s="1">
        <v>0.01</v>
      </c>
    </row>
    <row r="44" spans="1:24" x14ac:dyDescent="0.25">
      <c r="A44" s="1" t="s">
        <v>144</v>
      </c>
      <c r="B44" s="1" t="s">
        <v>145</v>
      </c>
      <c r="C44" s="1" t="s">
        <v>146</v>
      </c>
      <c r="D44" s="1">
        <v>-5.0000000000000001E-3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-5.0000000000000001E-4</v>
      </c>
      <c r="L44" s="1">
        <v>-2E-3</v>
      </c>
      <c r="M44" s="1">
        <v>-3.5000000000000001E-3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-5.0000000000000001E-3</v>
      </c>
      <c r="V44" s="1">
        <v>-5.0000000000000001E-3</v>
      </c>
      <c r="W44" s="1">
        <v>-5.0000000000000001E-3</v>
      </c>
      <c r="X44" s="1">
        <v>-5.0000000000000001E-3</v>
      </c>
    </row>
    <row r="45" spans="1:24" x14ac:dyDescent="0.25">
      <c r="A45" s="1" t="s">
        <v>147</v>
      </c>
      <c r="B45" s="1" t="s">
        <v>148</v>
      </c>
      <c r="C45" s="1" t="s">
        <v>149</v>
      </c>
      <c r="D45" s="1">
        <v>-0.01</v>
      </c>
      <c r="E45" s="1">
        <v>-1E-3</v>
      </c>
      <c r="F45" s="1">
        <v>-2E-3</v>
      </c>
      <c r="G45" s="1">
        <v>-3.0000000000000001E-3</v>
      </c>
      <c r="H45" s="1">
        <v>-4.0000000000000001E-3</v>
      </c>
      <c r="I45" s="1">
        <v>-5.0000000000000001E-3</v>
      </c>
      <c r="J45" s="1">
        <v>-6.0000000000000001E-3</v>
      </c>
      <c r="K45" s="1">
        <v>-7.0000000000000001E-3</v>
      </c>
      <c r="L45" s="1">
        <v>-8.0000000000000002E-3</v>
      </c>
      <c r="M45" s="1">
        <v>-8.9999999999999993E-3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-0.01</v>
      </c>
      <c r="V45" s="1">
        <v>-0.01</v>
      </c>
      <c r="W45" s="1">
        <v>-0.01</v>
      </c>
      <c r="X45" s="1">
        <v>-0.01</v>
      </c>
    </row>
    <row r="46" spans="1:24" x14ac:dyDescent="0.25">
      <c r="A46" s="1" t="s">
        <v>47</v>
      </c>
      <c r="B46" s="1" t="s">
        <v>150</v>
      </c>
      <c r="C46" s="1" t="s">
        <v>151</v>
      </c>
      <c r="D46" s="1">
        <v>7.0609999999999996E-3</v>
      </c>
      <c r="E46" s="1">
        <v>7.0600000000000003E-4</v>
      </c>
      <c r="F46" s="1">
        <v>1.4120000000000001E-3</v>
      </c>
      <c r="G46" s="1">
        <v>2.1180000000000001E-3</v>
      </c>
      <c r="H46" s="1">
        <v>2.8240000000000001E-3</v>
      </c>
      <c r="I46" s="1">
        <v>3.5300000000000002E-3</v>
      </c>
      <c r="J46" s="1">
        <v>4.2360000000000002E-3</v>
      </c>
      <c r="K46" s="1">
        <v>4.9420000000000002E-3</v>
      </c>
      <c r="L46" s="1">
        <v>5.6490000000000004E-3</v>
      </c>
      <c r="M46" s="1">
        <v>6.3550000000000004E-3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7.0609999999999996E-3</v>
      </c>
      <c r="V46" s="1">
        <v>7.0609999999999996E-3</v>
      </c>
      <c r="W46" s="1">
        <v>7.0609999999999996E-3</v>
      </c>
      <c r="X46" s="1">
        <v>7.0609999999999996E-3</v>
      </c>
    </row>
    <row r="47" spans="1:24" x14ac:dyDescent="0.25">
      <c r="A47" s="1" t="s">
        <v>22</v>
      </c>
      <c r="B47" s="1" t="s">
        <v>152</v>
      </c>
      <c r="C47" s="1" t="s">
        <v>153</v>
      </c>
      <c r="D47" s="1">
        <v>5.0000000000000001E-3</v>
      </c>
      <c r="E47" s="1">
        <v>5.0000000000000001E-4</v>
      </c>
      <c r="F47" s="1">
        <v>1E-3</v>
      </c>
      <c r="G47" s="1">
        <v>1.5E-3</v>
      </c>
      <c r="H47" s="1">
        <v>2E-3</v>
      </c>
      <c r="I47" s="1">
        <v>2.5000000000000001E-3</v>
      </c>
      <c r="J47" s="1">
        <v>3.0000000000000001E-3</v>
      </c>
      <c r="K47" s="1">
        <v>3.5000000000000001E-3</v>
      </c>
      <c r="L47" s="1">
        <v>4.0000000000000001E-3</v>
      </c>
      <c r="M47" s="1">
        <v>4.4999999999999997E-3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5.0000000000000001E-3</v>
      </c>
      <c r="V47" s="1">
        <v>5.0000000000000001E-3</v>
      </c>
      <c r="W47" s="1">
        <v>5.0000000000000001E-3</v>
      </c>
      <c r="X47" s="1">
        <v>5.0000000000000001E-3</v>
      </c>
    </row>
    <row r="48" spans="1:24" x14ac:dyDescent="0.25">
      <c r="A48" s="1" t="s">
        <v>154</v>
      </c>
      <c r="B48" s="1" t="s">
        <v>155</v>
      </c>
      <c r="C48" s="1" t="s">
        <v>156</v>
      </c>
      <c r="D48" s="1">
        <v>-0.1</v>
      </c>
      <c r="E48" s="1">
        <v>-1.2782999999999999E-2</v>
      </c>
      <c r="F48" s="1">
        <v>-2.5566999999999999E-2</v>
      </c>
      <c r="G48" s="1">
        <v>-3.8350000000000002E-2</v>
      </c>
      <c r="H48" s="1">
        <v>-5.1133999999999999E-2</v>
      </c>
      <c r="I48" s="1">
        <v>-6.3917000000000002E-2</v>
      </c>
      <c r="J48" s="1">
        <v>-7.6701000000000005E-2</v>
      </c>
      <c r="K48" s="1">
        <v>-8.9483999999999994E-2</v>
      </c>
      <c r="L48" s="1">
        <v>-0.1</v>
      </c>
      <c r="M48" s="1">
        <v>-0.1</v>
      </c>
      <c r="N48" s="1">
        <v>-0.1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-0.1</v>
      </c>
      <c r="V48" s="1">
        <v>-0.1</v>
      </c>
      <c r="W48" s="1">
        <v>-0.1</v>
      </c>
      <c r="X48" s="1">
        <v>-0.1</v>
      </c>
    </row>
    <row r="49" spans="1:24" x14ac:dyDescent="0.25">
      <c r="A49" s="1" t="s">
        <v>26</v>
      </c>
      <c r="B49" s="1" t="s">
        <v>157</v>
      </c>
      <c r="C49" s="1" t="s">
        <v>158</v>
      </c>
      <c r="D49" s="1">
        <v>9.5044000000000003E-2</v>
      </c>
      <c r="E49" s="1">
        <v>9.0039999999999999E-3</v>
      </c>
      <c r="F49" s="1">
        <v>1.8009000000000001E-2</v>
      </c>
      <c r="G49" s="1">
        <v>2.7012999999999999E-2</v>
      </c>
      <c r="H49" s="1">
        <v>3.6018000000000001E-2</v>
      </c>
      <c r="I49" s="1">
        <v>4.5022E-2</v>
      </c>
      <c r="J49" s="1">
        <v>5.4026999999999999E-2</v>
      </c>
      <c r="K49" s="1">
        <v>6.3531000000000004E-2</v>
      </c>
      <c r="L49" s="1">
        <v>7.4036000000000005E-2</v>
      </c>
      <c r="M49" s="1">
        <v>8.4540000000000004E-2</v>
      </c>
      <c r="N49" s="1">
        <v>9.5044000000000003E-2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9.5044000000000003E-2</v>
      </c>
      <c r="V49" s="1">
        <v>9.5044000000000003E-2</v>
      </c>
      <c r="W49" s="1">
        <v>9.5044000000000003E-2</v>
      </c>
      <c r="X49" s="1">
        <v>9.5044000000000003E-2</v>
      </c>
    </row>
    <row r="50" spans="1:24" x14ac:dyDescent="0.25">
      <c r="A50" s="1" t="s">
        <v>33</v>
      </c>
      <c r="B50" s="1" t="s">
        <v>159</v>
      </c>
      <c r="C50" s="1" t="s">
        <v>160</v>
      </c>
      <c r="D50" s="1">
        <v>0.38570599999999999</v>
      </c>
      <c r="E50" s="1">
        <v>3.8571000000000001E-2</v>
      </c>
      <c r="F50" s="1">
        <v>7.7141000000000001E-2</v>
      </c>
      <c r="G50" s="1">
        <v>0.115712</v>
      </c>
      <c r="H50" s="1">
        <v>0.154282</v>
      </c>
      <c r="I50" s="1">
        <v>0.192853</v>
      </c>
      <c r="J50" s="1">
        <v>0.23142399999999999</v>
      </c>
      <c r="K50" s="1">
        <v>0.26999400000000001</v>
      </c>
      <c r="L50" s="1">
        <v>0.30856499999999998</v>
      </c>
      <c r="M50" s="1">
        <v>0.34713500000000003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0.38570599999999999</v>
      </c>
      <c r="V50" s="1">
        <v>0.38570599999999999</v>
      </c>
      <c r="W50" s="1">
        <v>0.38570599999999999</v>
      </c>
      <c r="X50" s="1">
        <v>0.38570599999999999</v>
      </c>
    </row>
    <row r="51" spans="1:24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>
        <v>1.5E-3</v>
      </c>
      <c r="F51" s="1">
        <v>3.0000000000000001E-3</v>
      </c>
      <c r="G51" s="1">
        <v>4.4999999999999997E-3</v>
      </c>
      <c r="H51" s="1">
        <v>6.0000000000000001E-3</v>
      </c>
      <c r="I51" s="1">
        <v>7.4999999999999997E-3</v>
      </c>
      <c r="J51" s="1">
        <v>8.9999999999999993E-3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</row>
    <row r="52" spans="1:24" x14ac:dyDescent="0.25">
      <c r="A52" s="10" t="s">
        <v>53</v>
      </c>
      <c r="B52" s="1" t="s">
        <v>163</v>
      </c>
      <c r="C52" s="1" t="s">
        <v>164</v>
      </c>
      <c r="D52" s="1">
        <v>0.01</v>
      </c>
      <c r="E52" s="1">
        <v>1E-3</v>
      </c>
      <c r="F52" s="1">
        <v>2E-3</v>
      </c>
      <c r="G52" s="1">
        <v>3.0000000000000001E-3</v>
      </c>
      <c r="H52" s="1">
        <v>4.0000000000000001E-3</v>
      </c>
      <c r="I52" s="1">
        <v>5.0000000000000001E-3</v>
      </c>
      <c r="J52" s="1">
        <v>6.0000000000000001E-3</v>
      </c>
      <c r="K52" s="1">
        <v>7.0000000000000001E-3</v>
      </c>
      <c r="L52" s="1">
        <v>8.0000000000000002E-3</v>
      </c>
      <c r="M52" s="1">
        <v>8.9999999999999993E-3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0.01</v>
      </c>
      <c r="V52" s="1">
        <v>0.01</v>
      </c>
      <c r="W52" s="1">
        <v>0.01</v>
      </c>
      <c r="X52" s="1">
        <v>0.01</v>
      </c>
    </row>
    <row r="53" spans="1:24" x14ac:dyDescent="0.25">
      <c r="A53" s="1" t="s">
        <v>46</v>
      </c>
      <c r="B53" s="1" t="s">
        <v>165</v>
      </c>
      <c r="C53" s="1" t="s">
        <v>166</v>
      </c>
      <c r="D53" s="1">
        <v>0.1</v>
      </c>
      <c r="E53" s="1">
        <v>1.2782999999999999E-2</v>
      </c>
      <c r="F53" s="1">
        <v>2.5566999999999999E-2</v>
      </c>
      <c r="G53" s="1">
        <v>3.8350000000000002E-2</v>
      </c>
      <c r="H53" s="1">
        <v>5.1133999999999999E-2</v>
      </c>
      <c r="I53" s="1">
        <v>6.3917000000000002E-2</v>
      </c>
      <c r="J53" s="1">
        <v>7.6701000000000005E-2</v>
      </c>
      <c r="K53" s="1">
        <v>8.9483999999999994E-2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</row>
    <row r="54" spans="1:24" x14ac:dyDescent="0.25">
      <c r="A54" s="1" t="s">
        <v>167</v>
      </c>
      <c r="B54" s="1" t="s">
        <v>168</v>
      </c>
      <c r="C54" s="1" t="s">
        <v>169</v>
      </c>
      <c r="D54" s="1">
        <v>-5.0000000000000001E-3</v>
      </c>
      <c r="E54" s="1">
        <v>-5.0000000000000001E-4</v>
      </c>
      <c r="F54" s="1">
        <v>-1E-3</v>
      </c>
      <c r="G54" s="1">
        <v>-1.5E-3</v>
      </c>
      <c r="H54" s="1">
        <v>-2E-3</v>
      </c>
      <c r="I54" s="1">
        <v>-2.5000000000000001E-3</v>
      </c>
      <c r="J54" s="1">
        <v>-3.0000000000000001E-3</v>
      </c>
      <c r="K54" s="1">
        <v>-3.5000000000000001E-3</v>
      </c>
      <c r="L54" s="1">
        <v>-4.0000000000000001E-3</v>
      </c>
      <c r="M54" s="1">
        <v>-4.4999999999999997E-3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-5.0000000000000001E-3</v>
      </c>
      <c r="V54" s="1">
        <v>-5.0000000000000001E-3</v>
      </c>
      <c r="W54" s="1">
        <v>-5.0000000000000001E-3</v>
      </c>
      <c r="X54" s="1">
        <v>-5.0000000000000001E-3</v>
      </c>
    </row>
    <row r="55" spans="1:24" x14ac:dyDescent="0.25">
      <c r="A55" s="1" t="s">
        <v>42</v>
      </c>
      <c r="B55" s="1" t="s">
        <v>170</v>
      </c>
      <c r="C55" s="1" t="s">
        <v>171</v>
      </c>
      <c r="D55" s="1">
        <v>1.2061000000000001E-2</v>
      </c>
      <c r="E55" s="1">
        <v>1.206E-3</v>
      </c>
      <c r="F55" s="1">
        <v>2.4120000000000001E-3</v>
      </c>
      <c r="G55" s="1">
        <v>3.6180000000000001E-3</v>
      </c>
      <c r="H55" s="1">
        <v>4.8240000000000002E-3</v>
      </c>
      <c r="I55" s="1">
        <v>6.0299999999999998E-3</v>
      </c>
      <c r="J55" s="1">
        <v>7.2360000000000002E-3</v>
      </c>
      <c r="K55" s="1">
        <v>8.4419999999999999E-3</v>
      </c>
      <c r="L55" s="1">
        <v>9.6489999999999996E-3</v>
      </c>
      <c r="M55" s="1">
        <v>1.0855E-2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1.2061000000000001E-2</v>
      </c>
      <c r="V55" s="1">
        <v>1.2061000000000001E-2</v>
      </c>
      <c r="W55" s="1">
        <v>1.2061000000000001E-2</v>
      </c>
      <c r="X55" s="1">
        <v>1.2061000000000001E-2</v>
      </c>
    </row>
    <row r="56" spans="1:24" x14ac:dyDescent="0.25">
      <c r="A56" s="1" t="s">
        <v>23</v>
      </c>
      <c r="B56" s="1" t="s">
        <v>172</v>
      </c>
      <c r="C56" s="1" t="s">
        <v>173</v>
      </c>
      <c r="D56" s="1">
        <v>7.0609999999999996E-3</v>
      </c>
      <c r="E56" s="1">
        <v>7.0600000000000003E-4</v>
      </c>
      <c r="F56" s="1">
        <v>1.4120000000000001E-3</v>
      </c>
      <c r="G56" s="1">
        <v>2.1180000000000001E-3</v>
      </c>
      <c r="H56" s="1">
        <v>2.8240000000000001E-3</v>
      </c>
      <c r="I56" s="1">
        <v>3.5300000000000002E-3</v>
      </c>
      <c r="J56" s="1">
        <v>4.2360000000000002E-3</v>
      </c>
      <c r="K56" s="1">
        <v>4.9420000000000002E-3</v>
      </c>
      <c r="L56" s="1">
        <v>5.6490000000000004E-3</v>
      </c>
      <c r="M56" s="1">
        <v>6.3550000000000004E-3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7.0609999999999996E-3</v>
      </c>
      <c r="V56" s="1">
        <v>7.0609999999999996E-3</v>
      </c>
      <c r="W56" s="1">
        <v>7.0609999999999996E-3</v>
      </c>
      <c r="X56" s="1">
        <v>7.0609999999999996E-3</v>
      </c>
    </row>
    <row r="57" spans="1:24" x14ac:dyDescent="0.25">
      <c r="A57" s="1" t="s">
        <v>174</v>
      </c>
      <c r="B57" s="1" t="s">
        <v>175</v>
      </c>
      <c r="C57" s="1" t="s">
        <v>176</v>
      </c>
      <c r="D57" s="1">
        <v>-0.96796099999999996</v>
      </c>
      <c r="E57" s="1">
        <v>-9.6795999999999993E-2</v>
      </c>
      <c r="F57" s="1">
        <v>-0.19359199999999999</v>
      </c>
      <c r="G57" s="1">
        <v>-0.29038799999999998</v>
      </c>
      <c r="H57" s="1">
        <v>-0.387185</v>
      </c>
      <c r="I57" s="1">
        <v>-0.48398099999999999</v>
      </c>
      <c r="J57" s="1">
        <v>-0.58077699999999999</v>
      </c>
      <c r="K57" s="1">
        <v>-0.67757299999999998</v>
      </c>
      <c r="L57" s="1">
        <v>-0.77436899999999997</v>
      </c>
      <c r="M57" s="1">
        <v>-0.87116499999999997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-0.96796099999999996</v>
      </c>
      <c r="V57" s="1">
        <v>-0.96796099999999996</v>
      </c>
      <c r="W57" s="1">
        <v>-0.96796099999999996</v>
      </c>
      <c r="X57" s="1">
        <v>-0.96796099999999996</v>
      </c>
    </row>
  </sheetData>
  <conditionalFormatting sqref="D2:X57">
    <cfRule type="expression" dxfId="11" priority="1">
      <formula>$D2=D2</formula>
    </cfRule>
  </conditionalFormatting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153C-78F3-4B5B-BBCC-4D4B8D9BD2CF}">
  <dimension ref="A1:Y57"/>
  <sheetViews>
    <sheetView topLeftCell="A13" workbookViewId="0">
      <selection activeCell="B2" sqref="B2:Y57"/>
    </sheetView>
  </sheetViews>
  <sheetFormatPr defaultRowHeight="15" x14ac:dyDescent="0.25"/>
  <cols>
    <col min="1" max="2" width="15.5703125" style="1" bestFit="1" customWidth="1"/>
    <col min="3" max="3" width="12.28515625" style="1" bestFit="1" customWidth="1"/>
    <col min="4" max="4" width="24.140625" style="1" bestFit="1" customWidth="1"/>
    <col min="5" max="25" width="9.7109375" style="1" bestFit="1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</row>
    <row r="2" spans="1:25" x14ac:dyDescent="0.25">
      <c r="A2" s="1" t="s">
        <v>4</v>
      </c>
      <c r="B2" s="1" t="s">
        <v>4</v>
      </c>
      <c r="C2" s="1" t="s">
        <v>57</v>
      </c>
      <c r="D2" s="1" t="s">
        <v>58</v>
      </c>
      <c r="E2" s="1">
        <v>-9.0390859999999993</v>
      </c>
      <c r="F2" s="1">
        <v>-9.1109019999999994</v>
      </c>
      <c r="G2" s="1">
        <v>-9.1009019999999996</v>
      </c>
      <c r="H2" s="1">
        <v>-9.0909019999999998</v>
      </c>
      <c r="I2" s="1">
        <v>-9.080902</v>
      </c>
      <c r="J2" s="1">
        <v>-9.0709020000000002</v>
      </c>
      <c r="K2" s="1">
        <v>-9.0609020000000005</v>
      </c>
      <c r="L2" s="1">
        <v>-9.0509020000000007</v>
      </c>
      <c r="M2" s="1">
        <v>-9.0409020000000009</v>
      </c>
      <c r="N2" s="1">
        <v>-9.0309019999999993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-9.0390859999999993</v>
      </c>
      <c r="V2" s="1">
        <v>-9.0390859999999993</v>
      </c>
      <c r="W2" s="1">
        <v>-9.0390859999999993</v>
      </c>
      <c r="X2" s="1">
        <v>-9.0390859999999993</v>
      </c>
      <c r="Y2" s="1">
        <v>-9.0390859999999993</v>
      </c>
    </row>
    <row r="3" spans="1:25" x14ac:dyDescent="0.25">
      <c r="A3" s="1" t="s">
        <v>6</v>
      </c>
      <c r="B3" s="1" t="s">
        <v>6</v>
      </c>
      <c r="C3" s="1" t="s">
        <v>59</v>
      </c>
      <c r="D3" s="1" t="s">
        <v>60</v>
      </c>
      <c r="E3" s="1">
        <v>1.2986420000000001</v>
      </c>
      <c r="F3" s="1">
        <v>1.2986420000000001</v>
      </c>
      <c r="G3" s="1">
        <v>1.2986420000000001</v>
      </c>
      <c r="H3" s="1">
        <v>1.2986420000000001</v>
      </c>
      <c r="I3" s="1">
        <v>1.2986420000000001</v>
      </c>
      <c r="J3" s="1">
        <v>1.2986420000000001</v>
      </c>
      <c r="K3" s="1">
        <v>1.2986420000000001</v>
      </c>
      <c r="L3" s="1">
        <v>1.2986420000000001</v>
      </c>
      <c r="M3" s="1">
        <v>1.2986420000000001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1.2986420000000001</v>
      </c>
      <c r="V3" s="1">
        <v>1.2986420000000001</v>
      </c>
      <c r="W3" s="1">
        <v>1.2986420000000001</v>
      </c>
      <c r="X3" s="1">
        <v>1.2986420000000001</v>
      </c>
      <c r="Y3" s="1">
        <v>1.2986420000000001</v>
      </c>
    </row>
    <row r="4" spans="1:25" x14ac:dyDescent="0.25">
      <c r="A4" s="1" t="s">
        <v>50</v>
      </c>
      <c r="B4" s="1" t="s">
        <v>50</v>
      </c>
      <c r="C4" s="1" t="s">
        <v>61</v>
      </c>
      <c r="D4" s="1" t="s">
        <v>62</v>
      </c>
      <c r="E4" s="1">
        <v>-1.7625329999999999</v>
      </c>
      <c r="F4" s="1">
        <v>-1.759226</v>
      </c>
      <c r="G4" s="1">
        <v>-1.759226</v>
      </c>
      <c r="H4" s="1">
        <v>-1.759226</v>
      </c>
      <c r="I4" s="1">
        <v>-1.759226</v>
      </c>
      <c r="J4" s="1">
        <v>-1.759226</v>
      </c>
      <c r="K4" s="1">
        <v>-1.759226</v>
      </c>
      <c r="L4" s="1">
        <v>-1.759226</v>
      </c>
      <c r="M4" s="1">
        <v>-1.759226</v>
      </c>
      <c r="N4" s="1">
        <v>-1.759226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-1.7625329999999999</v>
      </c>
      <c r="V4" s="1">
        <v>-1.7625329999999999</v>
      </c>
      <c r="W4" s="1">
        <v>-1.7625329999999999</v>
      </c>
      <c r="X4" s="1">
        <v>-1.7625329999999999</v>
      </c>
      <c r="Y4" s="1">
        <v>-1.7625329999999999</v>
      </c>
    </row>
    <row r="5" spans="1:25" x14ac:dyDescent="0.25">
      <c r="A5" s="1" t="s">
        <v>37</v>
      </c>
      <c r="B5" s="1" t="s">
        <v>37</v>
      </c>
      <c r="C5" s="1" t="s">
        <v>63</v>
      </c>
      <c r="D5" s="1" t="s">
        <v>64</v>
      </c>
      <c r="E5" s="1">
        <v>-0.14841399999999999</v>
      </c>
      <c r="F5" s="1">
        <v>-0.15337500000000001</v>
      </c>
      <c r="G5" s="1">
        <v>-0.15337500000000001</v>
      </c>
      <c r="H5" s="1">
        <v>-0.15337500000000001</v>
      </c>
      <c r="I5" s="1">
        <v>-0.15337500000000001</v>
      </c>
      <c r="J5" s="1">
        <v>-0.15337500000000001</v>
      </c>
      <c r="K5" s="1">
        <v>-0.15337500000000001</v>
      </c>
      <c r="L5" s="1">
        <v>-0.15337500000000001</v>
      </c>
      <c r="M5" s="1">
        <v>-0.15337500000000001</v>
      </c>
      <c r="N5" s="1">
        <v>-0.15337500000000001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-0.14841399999999999</v>
      </c>
      <c r="V5" s="1">
        <v>-0.14841399999999999</v>
      </c>
      <c r="W5" s="1">
        <v>-0.14841399999999999</v>
      </c>
      <c r="X5" s="1">
        <v>-0.14841399999999999</v>
      </c>
      <c r="Y5" s="1">
        <v>-0.14841399999999999</v>
      </c>
    </row>
    <row r="6" spans="1:25" x14ac:dyDescent="0.25">
      <c r="A6" s="1" t="s">
        <v>7</v>
      </c>
      <c r="B6" s="1" t="s">
        <v>7</v>
      </c>
      <c r="C6" s="1" t="s">
        <v>65</v>
      </c>
      <c r="D6" s="1" t="s">
        <v>66</v>
      </c>
      <c r="E6" s="1">
        <v>0.133525</v>
      </c>
      <c r="F6" s="1">
        <v>4.8481000000000003E-2</v>
      </c>
      <c r="G6" s="1">
        <v>5.8480999999999998E-2</v>
      </c>
      <c r="H6" s="1">
        <v>6.8481E-2</v>
      </c>
      <c r="I6" s="1">
        <v>7.8480999999999995E-2</v>
      </c>
      <c r="J6" s="1">
        <v>8.8481000000000004E-2</v>
      </c>
      <c r="K6" s="1">
        <v>9.8480999999999999E-2</v>
      </c>
      <c r="L6" s="1">
        <v>0.10848099999999999</v>
      </c>
      <c r="M6" s="1">
        <v>0.118481</v>
      </c>
      <c r="N6" s="1">
        <v>0.12848100000000001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0.133525</v>
      </c>
      <c r="V6" s="1">
        <v>0.133525</v>
      </c>
      <c r="W6" s="1">
        <v>0.133525</v>
      </c>
      <c r="X6" s="1">
        <v>0.133525</v>
      </c>
      <c r="Y6" s="1">
        <v>0.133525</v>
      </c>
    </row>
    <row r="7" spans="1:25" x14ac:dyDescent="0.25">
      <c r="A7" s="1" t="s">
        <v>8</v>
      </c>
      <c r="B7" s="1" t="s">
        <v>8</v>
      </c>
      <c r="C7" s="1" t="s">
        <v>67</v>
      </c>
      <c r="D7" s="1" t="s">
        <v>68</v>
      </c>
      <c r="E7" s="1">
        <v>2.2638240000000001</v>
      </c>
      <c r="F7" s="1">
        <v>2.3030390000000001</v>
      </c>
      <c r="G7" s="1">
        <v>2.2980390000000002</v>
      </c>
      <c r="H7" s="1">
        <v>2.2930389999999998</v>
      </c>
      <c r="I7" s="1">
        <v>2.2880389999999999</v>
      </c>
      <c r="J7" s="1">
        <v>2.283039</v>
      </c>
      <c r="K7" s="1">
        <v>2.2780390000000001</v>
      </c>
      <c r="L7" s="1">
        <v>2.2730389999999998</v>
      </c>
      <c r="M7" s="1">
        <v>2.2680389999999999</v>
      </c>
      <c r="N7" s="1">
        <v>2.263039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2.2638240000000001</v>
      </c>
      <c r="V7" s="1">
        <v>2.2638240000000001</v>
      </c>
      <c r="W7" s="1">
        <v>2.2638240000000001</v>
      </c>
      <c r="X7" s="1">
        <v>2.2638240000000001</v>
      </c>
      <c r="Y7" s="1">
        <v>2.2638240000000001</v>
      </c>
    </row>
    <row r="8" spans="1:25" x14ac:dyDescent="0.25">
      <c r="A8" s="1" t="s">
        <v>9</v>
      </c>
      <c r="B8" s="1" t="s">
        <v>9</v>
      </c>
      <c r="C8" s="1" t="s">
        <v>69</v>
      </c>
      <c r="D8" s="1" t="s">
        <v>70</v>
      </c>
      <c r="E8" s="1">
        <v>5.0000000000000001E-3</v>
      </c>
      <c r="F8" s="1">
        <v>5.0000000000000001E-3</v>
      </c>
      <c r="G8" s="1">
        <v>5.0000000000000001E-3</v>
      </c>
      <c r="H8" s="1">
        <v>5.0000000000000001E-3</v>
      </c>
      <c r="I8" s="1">
        <v>5.0000000000000001E-3</v>
      </c>
      <c r="J8" s="1">
        <v>5.0000000000000001E-3</v>
      </c>
      <c r="K8" s="1">
        <v>5.0000000000000001E-3</v>
      </c>
      <c r="L8" s="1">
        <v>5.0000000000000001E-3</v>
      </c>
      <c r="M8" s="1">
        <v>5.0000000000000001E-3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5.0000000000000001E-3</v>
      </c>
      <c r="V8" s="1">
        <v>5.0000000000000001E-3</v>
      </c>
      <c r="W8" s="1">
        <v>5.0000000000000001E-3</v>
      </c>
      <c r="X8" s="1">
        <v>5.0000000000000001E-3</v>
      </c>
      <c r="Y8" s="1">
        <v>5.0000000000000001E-3</v>
      </c>
    </row>
    <row r="9" spans="1:25" x14ac:dyDescent="0.25">
      <c r="A9" s="1" t="s">
        <v>38</v>
      </c>
      <c r="B9" s="1" t="s">
        <v>38</v>
      </c>
      <c r="C9" s="1" t="s">
        <v>71</v>
      </c>
      <c r="D9" s="1" t="s">
        <v>72</v>
      </c>
      <c r="E9" s="1">
        <v>-0.48302</v>
      </c>
      <c r="F9" s="1">
        <v>-0.401283</v>
      </c>
      <c r="G9" s="1">
        <v>-0.41128300000000001</v>
      </c>
      <c r="H9" s="1">
        <v>-0.42128300000000002</v>
      </c>
      <c r="I9" s="1">
        <v>-0.43128300000000003</v>
      </c>
      <c r="J9" s="1">
        <v>-0.44128299999999998</v>
      </c>
      <c r="K9" s="1">
        <v>-0.45128299999999999</v>
      </c>
      <c r="L9" s="1">
        <v>-0.461283</v>
      </c>
      <c r="M9" s="1">
        <v>-0.47128300000000001</v>
      </c>
      <c r="N9" s="1">
        <v>-0.48128300000000002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-0.48302</v>
      </c>
      <c r="V9" s="1">
        <v>-0.48302</v>
      </c>
      <c r="W9" s="1">
        <v>-0.48302</v>
      </c>
      <c r="X9" s="1">
        <v>-0.48302</v>
      </c>
      <c r="Y9" s="1">
        <v>-0.48302</v>
      </c>
    </row>
    <row r="10" spans="1:25" x14ac:dyDescent="0.25">
      <c r="A10" s="1" t="s">
        <v>10</v>
      </c>
      <c r="B10" s="1" t="s">
        <v>10</v>
      </c>
      <c r="C10" s="1" t="s">
        <v>73</v>
      </c>
      <c r="D10" s="1" t="s">
        <v>74</v>
      </c>
      <c r="E10" s="1">
        <v>7.0609999999999996E-3</v>
      </c>
      <c r="F10" s="1">
        <v>7.0609999999999996E-3</v>
      </c>
      <c r="G10" s="1">
        <v>7.0609999999999996E-3</v>
      </c>
      <c r="H10" s="1">
        <v>7.0609999999999996E-3</v>
      </c>
      <c r="I10" s="1">
        <v>7.0609999999999996E-3</v>
      </c>
      <c r="J10" s="1">
        <v>7.0609999999999996E-3</v>
      </c>
      <c r="K10" s="1">
        <v>7.0609999999999996E-3</v>
      </c>
      <c r="L10" s="1">
        <v>7.0609999999999996E-3</v>
      </c>
      <c r="M10" s="1">
        <v>7.0609999999999996E-3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7.0609999999999996E-3</v>
      </c>
      <c r="V10" s="1">
        <v>7.0609999999999996E-3</v>
      </c>
      <c r="W10" s="1">
        <v>7.0609999999999996E-3</v>
      </c>
      <c r="X10" s="1">
        <v>7.0609999999999996E-3</v>
      </c>
      <c r="Y10" s="1">
        <v>7.0609999999999996E-3</v>
      </c>
    </row>
    <row r="11" spans="1:25" x14ac:dyDescent="0.25">
      <c r="A11" s="1" t="s">
        <v>5</v>
      </c>
      <c r="B11" s="1" t="s">
        <v>5</v>
      </c>
      <c r="C11" s="1" t="s">
        <v>75</v>
      </c>
      <c r="D11" s="1" t="s">
        <v>76</v>
      </c>
      <c r="E11" s="1">
        <v>0.49478899999999998</v>
      </c>
      <c r="F11" s="1">
        <v>0.49478899999999998</v>
      </c>
      <c r="G11" s="1">
        <v>0.49478899999999998</v>
      </c>
      <c r="H11" s="1">
        <v>0.49478899999999998</v>
      </c>
      <c r="I11" s="1">
        <v>0.49478899999999998</v>
      </c>
      <c r="J11" s="1">
        <v>0.49478899999999998</v>
      </c>
      <c r="K11" s="1">
        <v>0.49478899999999998</v>
      </c>
      <c r="L11" s="1">
        <v>0.49478899999999998</v>
      </c>
      <c r="M11" s="1">
        <v>0.49478899999999998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0.49478899999999998</v>
      </c>
      <c r="V11" s="1">
        <v>0.49478899999999998</v>
      </c>
      <c r="W11" s="1">
        <v>0.49478899999999998</v>
      </c>
      <c r="X11" s="1">
        <v>0.49478899999999998</v>
      </c>
      <c r="Y11" s="1">
        <v>0.49478899999999998</v>
      </c>
    </row>
    <row r="12" spans="1:25" x14ac:dyDescent="0.25">
      <c r="A12" s="1" t="s">
        <v>11</v>
      </c>
      <c r="B12" s="1" t="s">
        <v>11</v>
      </c>
      <c r="C12" s="1" t="s">
        <v>77</v>
      </c>
      <c r="D12" s="1" t="s">
        <v>78</v>
      </c>
      <c r="E12" s="1">
        <v>7.0609999999999996E-3</v>
      </c>
      <c r="F12" s="1">
        <v>7.0609999999999996E-3</v>
      </c>
      <c r="G12" s="1">
        <v>7.0609999999999996E-3</v>
      </c>
      <c r="H12" s="1">
        <v>7.0609999999999996E-3</v>
      </c>
      <c r="I12" s="1">
        <v>7.0609999999999996E-3</v>
      </c>
      <c r="J12" s="1">
        <v>7.0609999999999996E-3</v>
      </c>
      <c r="K12" s="1">
        <v>7.0609999999999996E-3</v>
      </c>
      <c r="L12" s="1">
        <v>7.0609999999999996E-3</v>
      </c>
      <c r="M12" s="1">
        <v>7.0609999999999996E-3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7.0609999999999996E-3</v>
      </c>
      <c r="V12" s="1">
        <v>7.0609999999999996E-3</v>
      </c>
      <c r="W12" s="1">
        <v>7.0609999999999996E-3</v>
      </c>
      <c r="X12" s="1">
        <v>7.0609999999999996E-3</v>
      </c>
      <c r="Y12" s="1">
        <v>7.0609999999999996E-3</v>
      </c>
    </row>
    <row r="13" spans="1:25" x14ac:dyDescent="0.25">
      <c r="A13" s="1" t="s">
        <v>28</v>
      </c>
      <c r="B13" s="1" t="s">
        <v>28</v>
      </c>
      <c r="C13" s="1" t="s">
        <v>79</v>
      </c>
      <c r="D13" s="1" t="s">
        <v>80</v>
      </c>
      <c r="E13" s="1">
        <v>0.52034400000000003</v>
      </c>
      <c r="F13" s="1">
        <v>0.52034400000000003</v>
      </c>
      <c r="G13" s="1">
        <v>0.52034400000000003</v>
      </c>
      <c r="H13" s="1">
        <v>0.52034400000000003</v>
      </c>
      <c r="I13" s="1">
        <v>0.52034400000000003</v>
      </c>
      <c r="J13" s="1">
        <v>0.52034400000000003</v>
      </c>
      <c r="K13" s="1">
        <v>0.52034400000000003</v>
      </c>
      <c r="L13" s="1">
        <v>0.52034400000000003</v>
      </c>
      <c r="M13" s="1">
        <v>0.52034400000000003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0.52034400000000003</v>
      </c>
      <c r="V13" s="1">
        <v>0.52034400000000003</v>
      </c>
      <c r="W13" s="1">
        <v>0.52034400000000003</v>
      </c>
      <c r="X13" s="1">
        <v>0.52034400000000003</v>
      </c>
      <c r="Y13" s="1">
        <v>0.52034400000000003</v>
      </c>
    </row>
    <row r="14" spans="1:25" x14ac:dyDescent="0.25">
      <c r="A14" s="1" t="s">
        <v>12</v>
      </c>
      <c r="B14" s="1" t="s">
        <v>12</v>
      </c>
      <c r="C14" s="1" t="s">
        <v>81</v>
      </c>
      <c r="D14" s="1" t="s">
        <v>82</v>
      </c>
      <c r="E14" s="1">
        <v>0.363597</v>
      </c>
      <c r="F14" s="1">
        <v>0.363597</v>
      </c>
      <c r="G14" s="1">
        <v>0.363597</v>
      </c>
      <c r="H14" s="1">
        <v>0.363597</v>
      </c>
      <c r="I14" s="1">
        <v>0.363597</v>
      </c>
      <c r="J14" s="1">
        <v>0.363597</v>
      </c>
      <c r="K14" s="1">
        <v>0.363597</v>
      </c>
      <c r="L14" s="1">
        <v>0.363597</v>
      </c>
      <c r="M14" s="1">
        <v>0.363597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0.363597</v>
      </c>
      <c r="V14" s="1">
        <v>0.363597</v>
      </c>
      <c r="W14" s="1">
        <v>0.363597</v>
      </c>
      <c r="X14" s="1">
        <v>0.363597</v>
      </c>
      <c r="Y14" s="1">
        <v>0.363597</v>
      </c>
    </row>
    <row r="15" spans="1:25" x14ac:dyDescent="0.25">
      <c r="A15" s="1" t="s">
        <v>13</v>
      </c>
      <c r="B15" s="1" t="s">
        <v>13</v>
      </c>
      <c r="C15" s="1" t="s">
        <v>83</v>
      </c>
      <c r="D15" s="1" t="s">
        <v>84</v>
      </c>
      <c r="E15" s="1">
        <v>0.17627599999999999</v>
      </c>
      <c r="F15" s="1">
        <v>0.17627599999999999</v>
      </c>
      <c r="G15" s="1">
        <v>0.17627599999999999</v>
      </c>
      <c r="H15" s="1">
        <v>0.17627599999999999</v>
      </c>
      <c r="I15" s="1">
        <v>0.17627599999999999</v>
      </c>
      <c r="J15" s="1">
        <v>0.17627599999999999</v>
      </c>
      <c r="K15" s="1">
        <v>0.17627599999999999</v>
      </c>
      <c r="L15" s="1">
        <v>0.17627599999999999</v>
      </c>
      <c r="M15" s="1">
        <v>0.17627599999999999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0.17627599999999999</v>
      </c>
      <c r="V15" s="1">
        <v>0.17627599999999999</v>
      </c>
      <c r="W15" s="1">
        <v>0.17627599999999999</v>
      </c>
      <c r="X15" s="1">
        <v>0.17627599999999999</v>
      </c>
      <c r="Y15" s="1">
        <v>0.17627599999999999</v>
      </c>
    </row>
    <row r="16" spans="1:25" x14ac:dyDescent="0.25">
      <c r="A16" s="1" t="s">
        <v>85</v>
      </c>
      <c r="B16" s="1" t="s">
        <v>85</v>
      </c>
      <c r="C16" s="1" t="s">
        <v>86</v>
      </c>
      <c r="D16" s="1" t="s">
        <v>87</v>
      </c>
      <c r="E16" s="1">
        <v>-1.0602959999999999</v>
      </c>
      <c r="F16" s="1">
        <v>-1.0619499999999999</v>
      </c>
      <c r="G16" s="1">
        <v>-1.0619499999999999</v>
      </c>
      <c r="H16" s="1">
        <v>-1.0619499999999999</v>
      </c>
      <c r="I16" s="1">
        <v>-1.0619499999999999</v>
      </c>
      <c r="J16" s="1">
        <v>-1.0619499999999999</v>
      </c>
      <c r="K16" s="1">
        <v>-1.0619499999999999</v>
      </c>
      <c r="L16" s="1">
        <v>-1.0619499999999999</v>
      </c>
      <c r="M16" s="1">
        <v>-1.0619499999999999</v>
      </c>
      <c r="N16" s="1">
        <v>-1.0619499999999999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-1.0602959999999999</v>
      </c>
      <c r="V16" s="1">
        <v>-1.0602959999999999</v>
      </c>
      <c r="W16" s="1">
        <v>-1.0602959999999999</v>
      </c>
      <c r="X16" s="1">
        <v>-1.0602959999999999</v>
      </c>
      <c r="Y16" s="1">
        <v>-1.0602959999999999</v>
      </c>
    </row>
    <row r="17" spans="1:25" x14ac:dyDescent="0.25">
      <c r="A17" s="1" t="s">
        <v>14</v>
      </c>
      <c r="B17" s="1" t="s">
        <v>14</v>
      </c>
      <c r="C17" s="1" t="s">
        <v>88</v>
      </c>
      <c r="D17" s="1" t="s">
        <v>89</v>
      </c>
      <c r="E17" s="1">
        <v>7.0609999999999996E-3</v>
      </c>
      <c r="F17" s="1">
        <v>7.0609999999999996E-3</v>
      </c>
      <c r="G17" s="1">
        <v>7.0609999999999996E-3</v>
      </c>
      <c r="H17" s="1">
        <v>7.0609999999999996E-3</v>
      </c>
      <c r="I17" s="1">
        <v>7.0609999999999996E-3</v>
      </c>
      <c r="J17" s="1">
        <v>7.0609999999999996E-3</v>
      </c>
      <c r="K17" s="1">
        <v>7.0609999999999996E-3</v>
      </c>
      <c r="L17" s="1">
        <v>7.0609999999999996E-3</v>
      </c>
      <c r="M17" s="1">
        <v>7.0609999999999996E-3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7.0609999999999996E-3</v>
      </c>
      <c r="V17" s="1">
        <v>7.0609999999999996E-3</v>
      </c>
      <c r="W17" s="1">
        <v>7.0609999999999996E-3</v>
      </c>
      <c r="X17" s="1">
        <v>7.0609999999999996E-3</v>
      </c>
      <c r="Y17" s="1">
        <v>7.0609999999999996E-3</v>
      </c>
    </row>
    <row r="18" spans="1:25" x14ac:dyDescent="0.25">
      <c r="A18" s="1" t="s">
        <v>15</v>
      </c>
      <c r="B18" s="1" t="s">
        <v>15</v>
      </c>
      <c r="C18" s="1" t="s">
        <v>90</v>
      </c>
      <c r="D18" s="1" t="s">
        <v>91</v>
      </c>
      <c r="E18" s="1">
        <v>0.22723699999999999</v>
      </c>
      <c r="F18" s="1">
        <v>0.22723699999999999</v>
      </c>
      <c r="G18" s="1">
        <v>0.22723699999999999</v>
      </c>
      <c r="H18" s="1">
        <v>0.22723699999999999</v>
      </c>
      <c r="I18" s="1">
        <v>0.22723699999999999</v>
      </c>
      <c r="J18" s="1">
        <v>0.22723699999999999</v>
      </c>
      <c r="K18" s="1">
        <v>0.22723699999999999</v>
      </c>
      <c r="L18" s="1">
        <v>0.22723699999999999</v>
      </c>
      <c r="M18" s="1">
        <v>0.22723699999999999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0.22723699999999999</v>
      </c>
      <c r="V18" s="1">
        <v>0.22723699999999999</v>
      </c>
      <c r="W18" s="1">
        <v>0.22723699999999999</v>
      </c>
      <c r="X18" s="1">
        <v>0.22723699999999999</v>
      </c>
      <c r="Y18" s="1">
        <v>0.22723699999999999</v>
      </c>
    </row>
    <row r="19" spans="1:25" x14ac:dyDescent="0.25">
      <c r="A19" s="1" t="s">
        <v>16</v>
      </c>
      <c r="B19" s="1" t="s">
        <v>16</v>
      </c>
      <c r="C19" s="1" t="s">
        <v>92</v>
      </c>
      <c r="D19" s="1" t="s">
        <v>93</v>
      </c>
      <c r="E19" s="1">
        <v>0.504664</v>
      </c>
      <c r="F19" s="1">
        <v>0.58970800000000001</v>
      </c>
      <c r="G19" s="1">
        <v>0.579708</v>
      </c>
      <c r="H19" s="1">
        <v>0.56970799999999999</v>
      </c>
      <c r="I19" s="1">
        <v>0.55970799999999998</v>
      </c>
      <c r="J19" s="1">
        <v>0.54970799999999997</v>
      </c>
      <c r="K19" s="1">
        <v>0.53970799999999997</v>
      </c>
      <c r="L19" s="1">
        <v>0.52970799999999996</v>
      </c>
      <c r="M19" s="1">
        <v>0.51970799999999995</v>
      </c>
      <c r="N19" s="1">
        <v>0.50970800000000005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0.504664</v>
      </c>
      <c r="V19" s="1">
        <v>0.504664</v>
      </c>
      <c r="W19" s="1">
        <v>0.504664</v>
      </c>
      <c r="X19" s="1">
        <v>0.504664</v>
      </c>
      <c r="Y19" s="1">
        <v>0.504664</v>
      </c>
    </row>
    <row r="20" spans="1:25" x14ac:dyDescent="0.25">
      <c r="A20" s="1" t="s">
        <v>36</v>
      </c>
      <c r="B20" s="1" t="s">
        <v>36</v>
      </c>
      <c r="C20" s="1" t="s">
        <v>94</v>
      </c>
      <c r="D20" s="1" t="s">
        <v>95</v>
      </c>
      <c r="E20" s="1">
        <v>0.27870499999999998</v>
      </c>
      <c r="F20" s="1">
        <v>0.27870499999999998</v>
      </c>
      <c r="G20" s="1">
        <v>0.27870499999999998</v>
      </c>
      <c r="H20" s="1">
        <v>0.27870499999999998</v>
      </c>
      <c r="I20" s="1">
        <v>0.27870499999999998</v>
      </c>
      <c r="J20" s="1">
        <v>0.27870499999999998</v>
      </c>
      <c r="K20" s="1">
        <v>0.27870499999999998</v>
      </c>
      <c r="L20" s="1">
        <v>0.27870499999999998</v>
      </c>
      <c r="M20" s="1">
        <v>0.27870499999999998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0.27870499999999998</v>
      </c>
      <c r="V20" s="1">
        <v>0.27870499999999998</v>
      </c>
      <c r="W20" s="1">
        <v>0.27870499999999998</v>
      </c>
      <c r="X20" s="1">
        <v>0.27870499999999998</v>
      </c>
      <c r="Y20" s="1">
        <v>0.27870499999999998</v>
      </c>
    </row>
    <row r="21" spans="1:25" x14ac:dyDescent="0.25">
      <c r="A21" s="1" t="s">
        <v>41</v>
      </c>
      <c r="B21" s="1" t="s">
        <v>41</v>
      </c>
      <c r="C21" s="1" t="s">
        <v>96</v>
      </c>
      <c r="D21" s="1" t="s">
        <v>97</v>
      </c>
      <c r="E21" s="1">
        <v>7.0609999999999996E-3</v>
      </c>
      <c r="F21" s="1">
        <v>7.0609999999999996E-3</v>
      </c>
      <c r="G21" s="1">
        <v>7.0609999999999996E-3</v>
      </c>
      <c r="H21" s="1">
        <v>7.0609999999999996E-3</v>
      </c>
      <c r="I21" s="1">
        <v>7.0609999999999996E-3</v>
      </c>
      <c r="J21" s="1">
        <v>7.0609999999999996E-3</v>
      </c>
      <c r="K21" s="1">
        <v>7.0609999999999996E-3</v>
      </c>
      <c r="L21" s="1">
        <v>7.0609999999999996E-3</v>
      </c>
      <c r="M21" s="1">
        <v>7.0609999999999996E-3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7.0609999999999996E-3</v>
      </c>
      <c r="V21" s="1">
        <v>7.0609999999999996E-3</v>
      </c>
      <c r="W21" s="1">
        <v>7.0609999999999996E-3</v>
      </c>
      <c r="X21" s="1">
        <v>7.0609999999999996E-3</v>
      </c>
      <c r="Y21" s="1">
        <v>7.0609999999999996E-3</v>
      </c>
    </row>
    <row r="22" spans="1:25" x14ac:dyDescent="0.25">
      <c r="A22" s="1" t="s">
        <v>29</v>
      </c>
      <c r="B22" s="1" t="s">
        <v>29</v>
      </c>
      <c r="C22" s="1" t="s">
        <v>98</v>
      </c>
      <c r="D22" s="1" t="s">
        <v>99</v>
      </c>
      <c r="E22" s="1">
        <v>0.14748900000000001</v>
      </c>
      <c r="F22" s="1">
        <v>0.14748900000000001</v>
      </c>
      <c r="G22" s="1">
        <v>0.14748900000000001</v>
      </c>
      <c r="H22" s="1">
        <v>0.14748900000000001</v>
      </c>
      <c r="I22" s="1">
        <v>0.14748900000000001</v>
      </c>
      <c r="J22" s="1">
        <v>0.14748900000000001</v>
      </c>
      <c r="K22" s="1">
        <v>0.14748900000000001</v>
      </c>
      <c r="L22" s="1">
        <v>0.14748900000000001</v>
      </c>
      <c r="M22" s="1">
        <v>0.14748900000000001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0.14748900000000001</v>
      </c>
      <c r="V22" s="1">
        <v>0.14748900000000001</v>
      </c>
      <c r="W22" s="1">
        <v>0.14748900000000001</v>
      </c>
      <c r="X22" s="1">
        <v>0.14748900000000001</v>
      </c>
      <c r="Y22" s="1">
        <v>0.14748900000000001</v>
      </c>
    </row>
    <row r="23" spans="1:25" x14ac:dyDescent="0.25">
      <c r="A23" s="1" t="s">
        <v>40</v>
      </c>
      <c r="B23" s="1" t="s">
        <v>40</v>
      </c>
      <c r="C23" s="1" t="s">
        <v>100</v>
      </c>
      <c r="D23" s="1" t="s">
        <v>101</v>
      </c>
      <c r="E23" s="1">
        <v>7.0609999999999996E-3</v>
      </c>
      <c r="F23" s="1">
        <v>7.0609999999999996E-3</v>
      </c>
      <c r="G23" s="1">
        <v>7.0609999999999996E-3</v>
      </c>
      <c r="H23" s="1">
        <v>7.0609999999999996E-3</v>
      </c>
      <c r="I23" s="1">
        <v>7.0609999999999996E-3</v>
      </c>
      <c r="J23" s="1">
        <v>7.0609999999999996E-3</v>
      </c>
      <c r="K23" s="1">
        <v>7.0609999999999996E-3</v>
      </c>
      <c r="L23" s="1">
        <v>7.0609999999999996E-3</v>
      </c>
      <c r="M23" s="1">
        <v>7.0609999999999996E-3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7.0609999999999996E-3</v>
      </c>
      <c r="V23" s="1">
        <v>7.0609999999999996E-3</v>
      </c>
      <c r="W23" s="1">
        <v>7.0609999999999996E-3</v>
      </c>
      <c r="X23" s="1">
        <v>7.0609999999999996E-3</v>
      </c>
      <c r="Y23" s="1">
        <v>7.0609999999999996E-3</v>
      </c>
    </row>
    <row r="24" spans="1:25" x14ac:dyDescent="0.25">
      <c r="A24" s="1" t="s">
        <v>45</v>
      </c>
      <c r="B24" s="1" t="s">
        <v>45</v>
      </c>
      <c r="C24" s="1" t="s">
        <v>102</v>
      </c>
      <c r="D24" s="1" t="s">
        <v>103</v>
      </c>
      <c r="E24" s="1">
        <v>6.1212999999999997E-2</v>
      </c>
      <c r="F24" s="1">
        <v>6.1212999999999997E-2</v>
      </c>
      <c r="G24" s="1">
        <v>6.1212999999999997E-2</v>
      </c>
      <c r="H24" s="1">
        <v>6.1212999999999997E-2</v>
      </c>
      <c r="I24" s="1">
        <v>6.1212999999999997E-2</v>
      </c>
      <c r="J24" s="1">
        <v>6.1212999999999997E-2</v>
      </c>
      <c r="K24" s="1">
        <v>6.1212999999999997E-2</v>
      </c>
      <c r="L24" s="1">
        <v>6.1212999999999997E-2</v>
      </c>
      <c r="M24" s="1">
        <v>6.1212999999999997E-2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6.1212999999999997E-2</v>
      </c>
      <c r="V24" s="1">
        <v>6.1212999999999997E-2</v>
      </c>
      <c r="W24" s="1">
        <v>6.1212999999999997E-2</v>
      </c>
      <c r="X24" s="1">
        <v>6.1212999999999997E-2</v>
      </c>
      <c r="Y24" s="1">
        <v>6.1212999999999997E-2</v>
      </c>
    </row>
    <row r="25" spans="1:25" x14ac:dyDescent="0.25">
      <c r="A25" s="1" t="s">
        <v>35</v>
      </c>
      <c r="B25" s="1" t="s">
        <v>35</v>
      </c>
      <c r="C25" s="1" t="s">
        <v>104</v>
      </c>
      <c r="D25" s="1" t="s">
        <v>105</v>
      </c>
      <c r="E25" s="1">
        <v>0.197907</v>
      </c>
      <c r="F25" s="1">
        <v>0.197907</v>
      </c>
      <c r="G25" s="1">
        <v>0.197907</v>
      </c>
      <c r="H25" s="1">
        <v>0.197907</v>
      </c>
      <c r="I25" s="1">
        <v>0.197907</v>
      </c>
      <c r="J25" s="1">
        <v>0.197907</v>
      </c>
      <c r="K25" s="1">
        <v>0.197907</v>
      </c>
      <c r="L25" s="1">
        <v>0.197907</v>
      </c>
      <c r="M25" s="1">
        <v>0.197907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0.197907</v>
      </c>
      <c r="V25" s="1">
        <v>0.197907</v>
      </c>
      <c r="W25" s="1">
        <v>0.197907</v>
      </c>
      <c r="X25" s="1">
        <v>0.197907</v>
      </c>
      <c r="Y25" s="1">
        <v>0.197907</v>
      </c>
    </row>
    <row r="26" spans="1:25" x14ac:dyDescent="0.25">
      <c r="A26" s="1" t="s">
        <v>34</v>
      </c>
      <c r="B26" s="1" t="s">
        <v>34</v>
      </c>
      <c r="C26" s="1" t="s">
        <v>106</v>
      </c>
      <c r="D26" s="1" t="s">
        <v>107</v>
      </c>
      <c r="E26" s="1">
        <v>0.124727</v>
      </c>
      <c r="F26" s="1">
        <v>0.124727</v>
      </c>
      <c r="G26" s="1">
        <v>0.124727</v>
      </c>
      <c r="H26" s="1">
        <v>0.124727</v>
      </c>
      <c r="I26" s="1">
        <v>0.124727</v>
      </c>
      <c r="J26" s="1">
        <v>0.124727</v>
      </c>
      <c r="K26" s="1">
        <v>0.124727</v>
      </c>
      <c r="L26" s="1">
        <v>0.124727</v>
      </c>
      <c r="M26" s="1">
        <v>0.124727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0.124727</v>
      </c>
      <c r="V26" s="1">
        <v>0.124727</v>
      </c>
      <c r="W26" s="1">
        <v>0.124727</v>
      </c>
      <c r="X26" s="1">
        <v>0.124727</v>
      </c>
      <c r="Y26" s="1">
        <v>0.124727</v>
      </c>
    </row>
    <row r="27" spans="1:25" x14ac:dyDescent="0.25">
      <c r="A27" s="1" t="s">
        <v>108</v>
      </c>
      <c r="B27" s="1" t="s">
        <v>108</v>
      </c>
      <c r="C27" s="1" t="s">
        <v>109</v>
      </c>
      <c r="D27" s="1" t="s">
        <v>110</v>
      </c>
      <c r="E27" s="1">
        <v>-0.01</v>
      </c>
      <c r="F27" s="1">
        <v>-0.01</v>
      </c>
      <c r="G27" s="1">
        <v>-0.01</v>
      </c>
      <c r="H27" s="1">
        <v>-0.01</v>
      </c>
      <c r="I27" s="1">
        <v>-0.01</v>
      </c>
      <c r="J27" s="1">
        <v>-0.01</v>
      </c>
      <c r="K27" s="1">
        <v>-0.01</v>
      </c>
      <c r="L27" s="1">
        <v>-0.01</v>
      </c>
      <c r="M27" s="1">
        <v>-0.01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-0.01</v>
      </c>
      <c r="V27" s="1">
        <v>-0.01</v>
      </c>
      <c r="W27" s="1">
        <v>-0.01</v>
      </c>
      <c r="X27" s="1">
        <v>-0.01</v>
      </c>
      <c r="Y27" s="1">
        <v>-0.01</v>
      </c>
    </row>
    <row r="28" spans="1:25" x14ac:dyDescent="0.25">
      <c r="A28" s="1" t="s">
        <v>31</v>
      </c>
      <c r="B28" s="1" t="s">
        <v>31</v>
      </c>
      <c r="C28" s="1" t="s">
        <v>111</v>
      </c>
      <c r="D28" s="1" t="s">
        <v>112</v>
      </c>
      <c r="E28" s="1">
        <v>7.8975000000000004E-2</v>
      </c>
      <c r="F28" s="1">
        <v>7.8975000000000004E-2</v>
      </c>
      <c r="G28" s="1">
        <v>7.8975000000000004E-2</v>
      </c>
      <c r="H28" s="1">
        <v>7.8975000000000004E-2</v>
      </c>
      <c r="I28" s="1">
        <v>7.8975000000000004E-2</v>
      </c>
      <c r="J28" s="1">
        <v>7.8975000000000004E-2</v>
      </c>
      <c r="K28" s="1">
        <v>7.8975000000000004E-2</v>
      </c>
      <c r="L28" s="1">
        <v>7.8975000000000004E-2</v>
      </c>
      <c r="M28" s="1">
        <v>7.8975000000000004E-2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7.8975000000000004E-2</v>
      </c>
      <c r="V28" s="1">
        <v>7.8975000000000004E-2</v>
      </c>
      <c r="W28" s="1">
        <v>7.8975000000000004E-2</v>
      </c>
      <c r="X28" s="1">
        <v>7.8975000000000004E-2</v>
      </c>
      <c r="Y28" s="1">
        <v>7.8975000000000004E-2</v>
      </c>
    </row>
    <row r="29" spans="1:25" x14ac:dyDescent="0.25">
      <c r="A29" s="1" t="s">
        <v>25</v>
      </c>
      <c r="B29" s="1" t="s">
        <v>25</v>
      </c>
      <c r="C29" s="1" t="s">
        <v>113</v>
      </c>
      <c r="D29" s="1" t="s">
        <v>114</v>
      </c>
      <c r="E29" s="1">
        <v>0.1</v>
      </c>
      <c r="F29" s="1">
        <v>0.1</v>
      </c>
      <c r="G29" s="1">
        <v>0.1</v>
      </c>
      <c r="H29" s="1">
        <v>0.1</v>
      </c>
      <c r="I29" s="1">
        <v>0.1</v>
      </c>
      <c r="J29" s="1">
        <v>0.1</v>
      </c>
      <c r="K29" s="1">
        <v>0.1</v>
      </c>
      <c r="L29" s="1">
        <v>0.1</v>
      </c>
      <c r="M29" s="1">
        <v>0.1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0.1</v>
      </c>
      <c r="V29" s="1">
        <v>0.1</v>
      </c>
      <c r="W29" s="1">
        <v>0.1</v>
      </c>
      <c r="X29" s="1">
        <v>0.1</v>
      </c>
      <c r="Y29" s="1">
        <v>0.1</v>
      </c>
    </row>
    <row r="30" spans="1:25" x14ac:dyDescent="0.25">
      <c r="A30" s="1" t="s">
        <v>54</v>
      </c>
      <c r="B30" s="1" t="s">
        <v>54</v>
      </c>
      <c r="C30" s="1" t="s">
        <v>115</v>
      </c>
      <c r="D30" s="1" t="s">
        <v>116</v>
      </c>
      <c r="E30" s="1">
        <v>7.0609999999999996E-3</v>
      </c>
      <c r="F30" s="1">
        <v>7.0609999999999996E-3</v>
      </c>
      <c r="G30" s="1">
        <v>7.0609999999999996E-3</v>
      </c>
      <c r="H30" s="1">
        <v>7.0609999999999996E-3</v>
      </c>
      <c r="I30" s="1">
        <v>7.0609999999999996E-3</v>
      </c>
      <c r="J30" s="1">
        <v>7.0609999999999996E-3</v>
      </c>
      <c r="K30" s="1">
        <v>7.0609999999999996E-3</v>
      </c>
      <c r="L30" s="1">
        <v>7.0609999999999996E-3</v>
      </c>
      <c r="M30" s="1">
        <v>7.0609999999999996E-3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7.0609999999999996E-3</v>
      </c>
      <c r="V30" s="1">
        <v>7.0609999999999996E-3</v>
      </c>
      <c r="W30" s="1">
        <v>7.0609999999999996E-3</v>
      </c>
      <c r="X30" s="1">
        <v>7.0609999999999996E-3</v>
      </c>
      <c r="Y30" s="1">
        <v>7.0609999999999996E-3</v>
      </c>
    </row>
    <row r="31" spans="1:25" x14ac:dyDescent="0.25">
      <c r="A31" s="1" t="s">
        <v>32</v>
      </c>
      <c r="B31" s="1" t="s">
        <v>32</v>
      </c>
      <c r="C31" s="1" t="s">
        <v>117</v>
      </c>
      <c r="D31" s="1" t="s">
        <v>118</v>
      </c>
      <c r="E31" s="1">
        <v>0.47223300000000001</v>
      </c>
      <c r="F31" s="1">
        <v>0.47223300000000001</v>
      </c>
      <c r="G31" s="1">
        <v>0.47223300000000001</v>
      </c>
      <c r="H31" s="1">
        <v>0.47223300000000001</v>
      </c>
      <c r="I31" s="1">
        <v>0.47223300000000001</v>
      </c>
      <c r="J31" s="1">
        <v>0.47223300000000001</v>
      </c>
      <c r="K31" s="1">
        <v>0.47223300000000001</v>
      </c>
      <c r="L31" s="1">
        <v>0.47223300000000001</v>
      </c>
      <c r="M31" s="1">
        <v>0.47223300000000001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0.47223300000000001</v>
      </c>
      <c r="V31" s="1">
        <v>0.47223300000000001</v>
      </c>
      <c r="W31" s="1">
        <v>0.47223300000000001</v>
      </c>
      <c r="X31" s="1">
        <v>0.47223300000000001</v>
      </c>
      <c r="Y31" s="1">
        <v>0.47223300000000001</v>
      </c>
    </row>
    <row r="32" spans="1:25" x14ac:dyDescent="0.25">
      <c r="A32" s="1" t="s">
        <v>17</v>
      </c>
      <c r="B32" s="1" t="s">
        <v>17</v>
      </c>
      <c r="C32" s="1" t="s">
        <v>119</v>
      </c>
      <c r="D32" s="1" t="s">
        <v>120</v>
      </c>
      <c r="E32" s="1">
        <v>9.2050000000000007E-2</v>
      </c>
      <c r="F32" s="1">
        <v>9.2050000000000007E-2</v>
      </c>
      <c r="G32" s="1">
        <v>9.2050000000000007E-2</v>
      </c>
      <c r="H32" s="1">
        <v>9.2050000000000007E-2</v>
      </c>
      <c r="I32" s="1">
        <v>9.2050000000000007E-2</v>
      </c>
      <c r="J32" s="1">
        <v>9.2050000000000007E-2</v>
      </c>
      <c r="K32" s="1">
        <v>9.2050000000000007E-2</v>
      </c>
      <c r="L32" s="1">
        <v>9.2050000000000007E-2</v>
      </c>
      <c r="M32" s="1">
        <v>9.2050000000000007E-2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9.2050000000000007E-2</v>
      </c>
      <c r="V32" s="1">
        <v>9.2050000000000007E-2</v>
      </c>
      <c r="W32" s="1">
        <v>9.2050000000000007E-2</v>
      </c>
      <c r="X32" s="1">
        <v>9.2050000000000007E-2</v>
      </c>
      <c r="Y32" s="1">
        <v>9.2050000000000007E-2</v>
      </c>
    </row>
    <row r="33" spans="1:25" x14ac:dyDescent="0.25">
      <c r="A33" s="1" t="s">
        <v>18</v>
      </c>
      <c r="B33" s="1" t="s">
        <v>18</v>
      </c>
      <c r="C33" s="1" t="s">
        <v>121</v>
      </c>
      <c r="D33" s="1" t="s">
        <v>122</v>
      </c>
      <c r="E33" s="1">
        <v>0.18087800000000001</v>
      </c>
      <c r="F33" s="1">
        <v>0.18087800000000001</v>
      </c>
      <c r="G33" s="1">
        <v>0.18087800000000001</v>
      </c>
      <c r="H33" s="1">
        <v>0.18087800000000001</v>
      </c>
      <c r="I33" s="1">
        <v>0.18087800000000001</v>
      </c>
      <c r="J33" s="1">
        <v>0.18087800000000001</v>
      </c>
      <c r="K33" s="1">
        <v>0.18087800000000001</v>
      </c>
      <c r="L33" s="1">
        <v>0.18087800000000001</v>
      </c>
      <c r="M33" s="1">
        <v>0.18087800000000001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0.18087800000000001</v>
      </c>
      <c r="V33" s="1">
        <v>0.18087800000000001</v>
      </c>
      <c r="W33" s="1">
        <v>0.18087800000000001</v>
      </c>
      <c r="X33" s="1">
        <v>0.18087800000000001</v>
      </c>
      <c r="Y33" s="1">
        <v>0.18087800000000001</v>
      </c>
    </row>
    <row r="34" spans="1:25" x14ac:dyDescent="0.25">
      <c r="A34" s="1" t="s">
        <v>39</v>
      </c>
      <c r="B34" s="1" t="s">
        <v>39</v>
      </c>
      <c r="C34" s="1" t="s">
        <v>123</v>
      </c>
      <c r="D34" s="1" t="s">
        <v>124</v>
      </c>
      <c r="E34" s="1">
        <v>0.16661000000000001</v>
      </c>
      <c r="F34" s="1">
        <v>0.16661000000000001</v>
      </c>
      <c r="G34" s="1">
        <v>0.16661000000000001</v>
      </c>
      <c r="H34" s="1">
        <v>0.16661000000000001</v>
      </c>
      <c r="I34" s="1">
        <v>0.16661000000000001</v>
      </c>
      <c r="J34" s="1">
        <v>0.16661000000000001</v>
      </c>
      <c r="K34" s="1">
        <v>0.16661000000000001</v>
      </c>
      <c r="L34" s="1">
        <v>0.16661000000000001</v>
      </c>
      <c r="M34" s="1">
        <v>0.16661000000000001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0.16661000000000001</v>
      </c>
      <c r="V34" s="1">
        <v>0.16661000000000001</v>
      </c>
      <c r="W34" s="1">
        <v>0.16661000000000001</v>
      </c>
      <c r="X34" s="1">
        <v>0.16661000000000001</v>
      </c>
      <c r="Y34" s="1">
        <v>0.16661000000000001</v>
      </c>
    </row>
    <row r="35" spans="1:25" x14ac:dyDescent="0.25">
      <c r="A35" s="1" t="s">
        <v>125</v>
      </c>
      <c r="B35" s="1" t="s">
        <v>125</v>
      </c>
      <c r="C35" s="1" t="s">
        <v>126</v>
      </c>
      <c r="D35" s="1" t="s">
        <v>127</v>
      </c>
      <c r="E35" s="1">
        <v>-0.01</v>
      </c>
      <c r="F35" s="1">
        <v>-0.01</v>
      </c>
      <c r="G35" s="1">
        <v>-0.01</v>
      </c>
      <c r="H35" s="1">
        <v>-0.01</v>
      </c>
      <c r="I35" s="1">
        <v>-0.01</v>
      </c>
      <c r="J35" s="1">
        <v>-0.01</v>
      </c>
      <c r="K35" s="1">
        <v>-0.01</v>
      </c>
      <c r="L35" s="1">
        <v>-0.01</v>
      </c>
      <c r="M35" s="1">
        <v>-0.01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-0.01</v>
      </c>
      <c r="V35" s="1">
        <v>-0.01</v>
      </c>
      <c r="W35" s="1">
        <v>-0.01</v>
      </c>
      <c r="X35" s="1">
        <v>-0.01</v>
      </c>
      <c r="Y35" s="1">
        <v>-0.01</v>
      </c>
    </row>
    <row r="36" spans="1:25" x14ac:dyDescent="0.25">
      <c r="A36" s="1" t="s">
        <v>19</v>
      </c>
      <c r="B36" s="1" t="s">
        <v>19</v>
      </c>
      <c r="C36" s="1" t="s">
        <v>128</v>
      </c>
      <c r="D36" s="1" t="s">
        <v>129</v>
      </c>
      <c r="E36" s="1">
        <v>7.0609999999999996E-3</v>
      </c>
      <c r="F36" s="1">
        <v>7.0609999999999996E-3</v>
      </c>
      <c r="G36" s="1">
        <v>7.0609999999999996E-3</v>
      </c>
      <c r="H36" s="1">
        <v>7.0609999999999996E-3</v>
      </c>
      <c r="I36" s="1">
        <v>7.0609999999999996E-3</v>
      </c>
      <c r="J36" s="1">
        <v>7.0609999999999996E-3</v>
      </c>
      <c r="K36" s="1">
        <v>7.0609999999999996E-3</v>
      </c>
      <c r="L36" s="1">
        <v>7.0609999999999996E-3</v>
      </c>
      <c r="M36" s="1">
        <v>7.0609999999999996E-3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7.0609999999999996E-3</v>
      </c>
      <c r="V36" s="1">
        <v>7.0609999999999996E-3</v>
      </c>
      <c r="W36" s="1">
        <v>7.0609999999999996E-3</v>
      </c>
      <c r="X36" s="1">
        <v>7.0609999999999996E-3</v>
      </c>
      <c r="Y36" s="1">
        <v>7.0609999999999996E-3</v>
      </c>
    </row>
    <row r="37" spans="1:25" x14ac:dyDescent="0.25">
      <c r="A37" s="1" t="s">
        <v>20</v>
      </c>
      <c r="B37" s="1" t="s">
        <v>20</v>
      </c>
      <c r="C37" s="1" t="s">
        <v>130</v>
      </c>
      <c r="D37" s="1" t="s">
        <v>131</v>
      </c>
      <c r="E37" s="1">
        <v>0.34564699999999998</v>
      </c>
      <c r="F37" s="1">
        <v>0.34564699999999998</v>
      </c>
      <c r="G37" s="1">
        <v>0.34564699999999998</v>
      </c>
      <c r="H37" s="1">
        <v>0.34564699999999998</v>
      </c>
      <c r="I37" s="1">
        <v>0.34564699999999998</v>
      </c>
      <c r="J37" s="1">
        <v>0.34564699999999998</v>
      </c>
      <c r="K37" s="1">
        <v>0.34564699999999998</v>
      </c>
      <c r="L37" s="1">
        <v>0.34564699999999998</v>
      </c>
      <c r="M37" s="1">
        <v>0.34564699999999998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0.34564699999999998</v>
      </c>
      <c r="V37" s="1">
        <v>0.34564699999999998</v>
      </c>
      <c r="W37" s="1">
        <v>0.34564699999999998</v>
      </c>
      <c r="X37" s="1">
        <v>0.34564699999999998</v>
      </c>
      <c r="Y37" s="1">
        <v>0.34564699999999998</v>
      </c>
    </row>
    <row r="38" spans="1:25" x14ac:dyDescent="0.25">
      <c r="A38" s="1" t="s">
        <v>21</v>
      </c>
      <c r="B38" s="1" t="s">
        <v>21</v>
      </c>
      <c r="C38" s="1" t="s">
        <v>132</v>
      </c>
      <c r="D38" s="1" t="s">
        <v>133</v>
      </c>
      <c r="E38" s="1">
        <v>0.209873</v>
      </c>
      <c r="F38" s="1">
        <v>0.209873</v>
      </c>
      <c r="G38" s="1">
        <v>0.209873</v>
      </c>
      <c r="H38" s="1">
        <v>0.209873</v>
      </c>
      <c r="I38" s="1">
        <v>0.209873</v>
      </c>
      <c r="J38" s="1">
        <v>0.209873</v>
      </c>
      <c r="K38" s="1">
        <v>0.209873</v>
      </c>
      <c r="L38" s="1">
        <v>0.209873</v>
      </c>
      <c r="M38" s="1">
        <v>0.209873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0.209873</v>
      </c>
      <c r="V38" s="1">
        <v>0.209873</v>
      </c>
      <c r="W38" s="1">
        <v>0.209873</v>
      </c>
      <c r="X38" s="1">
        <v>0.209873</v>
      </c>
      <c r="Y38" s="1">
        <v>0.209873</v>
      </c>
    </row>
    <row r="39" spans="1:25" x14ac:dyDescent="0.25">
      <c r="A39" s="1" t="s">
        <v>55</v>
      </c>
      <c r="B39" s="1" t="s">
        <v>55</v>
      </c>
      <c r="C39" s="1" t="s">
        <v>134</v>
      </c>
      <c r="D39" s="1" t="s">
        <v>135</v>
      </c>
      <c r="E39" s="1">
        <v>9.5038999999999998E-2</v>
      </c>
      <c r="F39" s="1">
        <v>0.1</v>
      </c>
      <c r="G39" s="1">
        <v>0.1</v>
      </c>
      <c r="H39" s="1">
        <v>0.1</v>
      </c>
      <c r="I39" s="1">
        <v>0.1</v>
      </c>
      <c r="J39" s="1">
        <v>0.1</v>
      </c>
      <c r="K39" s="1">
        <v>0.1</v>
      </c>
      <c r="L39" s="1">
        <v>0.1</v>
      </c>
      <c r="M39" s="1">
        <v>0.1</v>
      </c>
      <c r="N39" s="1">
        <v>0.1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9.5038999999999998E-2</v>
      </c>
      <c r="V39" s="1">
        <v>9.5038999999999998E-2</v>
      </c>
      <c r="W39" s="1">
        <v>9.5038999999999998E-2</v>
      </c>
      <c r="X39" s="1">
        <v>9.5038999999999998E-2</v>
      </c>
      <c r="Y39" s="1">
        <v>9.5038999999999998E-2</v>
      </c>
    </row>
    <row r="40" spans="1:25" x14ac:dyDescent="0.25">
      <c r="A40" s="1" t="s">
        <v>56</v>
      </c>
      <c r="B40" s="1" t="s">
        <v>56</v>
      </c>
      <c r="C40" s="1" t="s">
        <v>136</v>
      </c>
      <c r="D40" s="1" t="s">
        <v>137</v>
      </c>
      <c r="E40" s="1">
        <v>1.3820000000000001E-2</v>
      </c>
      <c r="F40" s="1">
        <v>1.3820000000000001E-2</v>
      </c>
      <c r="G40" s="1">
        <v>1.3820000000000001E-2</v>
      </c>
      <c r="H40" s="1">
        <v>1.3820000000000001E-2</v>
      </c>
      <c r="I40" s="1">
        <v>1.3820000000000001E-2</v>
      </c>
      <c r="J40" s="1">
        <v>1.3820000000000001E-2</v>
      </c>
      <c r="K40" s="1">
        <v>1.3820000000000001E-2</v>
      </c>
      <c r="L40" s="1">
        <v>1.3820000000000001E-2</v>
      </c>
      <c r="M40" s="1">
        <v>1.3820000000000001E-2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1.3820000000000001E-2</v>
      </c>
      <c r="V40" s="1">
        <v>1.3820000000000001E-2</v>
      </c>
      <c r="W40" s="1">
        <v>1.3820000000000001E-2</v>
      </c>
      <c r="X40" s="1">
        <v>1.3820000000000001E-2</v>
      </c>
      <c r="Y40" s="1">
        <v>1.3820000000000001E-2</v>
      </c>
    </row>
    <row r="41" spans="1:25" x14ac:dyDescent="0.25">
      <c r="A41" s="1" t="s">
        <v>43</v>
      </c>
      <c r="B41" s="1" t="s">
        <v>43</v>
      </c>
      <c r="C41" s="1" t="s">
        <v>138</v>
      </c>
      <c r="D41" s="1" t="s">
        <v>139</v>
      </c>
      <c r="E41" s="1">
        <v>7.0609999999999996E-3</v>
      </c>
      <c r="F41" s="1">
        <v>7.0609999999999996E-3</v>
      </c>
      <c r="G41" s="1">
        <v>7.0609999999999996E-3</v>
      </c>
      <c r="H41" s="1">
        <v>7.0609999999999996E-3</v>
      </c>
      <c r="I41" s="1">
        <v>7.0609999999999996E-3</v>
      </c>
      <c r="J41" s="1">
        <v>7.0609999999999996E-3</v>
      </c>
      <c r="K41" s="1">
        <v>7.0609999999999996E-3</v>
      </c>
      <c r="L41" s="1">
        <v>7.0609999999999996E-3</v>
      </c>
      <c r="M41" s="1">
        <v>7.0609999999999996E-3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7.0609999999999996E-3</v>
      </c>
      <c r="V41" s="1">
        <v>7.0609999999999996E-3</v>
      </c>
      <c r="W41" s="1">
        <v>7.0609999999999996E-3</v>
      </c>
      <c r="X41" s="1">
        <v>7.0609999999999996E-3</v>
      </c>
      <c r="Y41" s="1">
        <v>7.0609999999999996E-3</v>
      </c>
    </row>
    <row r="42" spans="1:25" x14ac:dyDescent="0.25">
      <c r="A42" s="1" t="s">
        <v>52</v>
      </c>
      <c r="B42" s="1" t="s">
        <v>52</v>
      </c>
      <c r="C42" s="1" t="s">
        <v>140</v>
      </c>
      <c r="D42" s="1" t="s">
        <v>141</v>
      </c>
      <c r="E42" s="1">
        <v>0.01</v>
      </c>
      <c r="F42" s="1">
        <v>0.01</v>
      </c>
      <c r="G42" s="1">
        <v>0.01</v>
      </c>
      <c r="H42" s="1">
        <v>0.01</v>
      </c>
      <c r="I42" s="1">
        <v>0.01</v>
      </c>
      <c r="J42" s="1">
        <v>0.01</v>
      </c>
      <c r="K42" s="1">
        <v>0.01</v>
      </c>
      <c r="L42" s="1">
        <v>0.01</v>
      </c>
      <c r="M42" s="1">
        <v>0.01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  <c r="Y42" s="1">
        <v>0.01</v>
      </c>
    </row>
    <row r="43" spans="1:25" x14ac:dyDescent="0.25">
      <c r="A43" s="1" t="s">
        <v>51</v>
      </c>
      <c r="B43" s="1" t="s">
        <v>51</v>
      </c>
      <c r="C43" s="1" t="s">
        <v>142</v>
      </c>
      <c r="D43" s="1" t="s">
        <v>143</v>
      </c>
      <c r="E43" s="1">
        <v>0.01</v>
      </c>
      <c r="F43" s="1">
        <v>0.01</v>
      </c>
      <c r="G43" s="1">
        <v>0.01</v>
      </c>
      <c r="H43" s="1">
        <v>0.01</v>
      </c>
      <c r="I43" s="1">
        <v>0.01</v>
      </c>
      <c r="J43" s="1">
        <v>0.01</v>
      </c>
      <c r="K43" s="1">
        <v>0.01</v>
      </c>
      <c r="L43" s="1">
        <v>0.01</v>
      </c>
      <c r="M43" s="1">
        <v>0.01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0.01</v>
      </c>
      <c r="V43" s="1">
        <v>0.01</v>
      </c>
      <c r="W43" s="1">
        <v>0.01</v>
      </c>
      <c r="X43" s="1">
        <v>0.01</v>
      </c>
      <c r="Y43" s="1">
        <v>0.01</v>
      </c>
    </row>
    <row r="44" spans="1:25" x14ac:dyDescent="0.25">
      <c r="A44" s="1" t="s">
        <v>144</v>
      </c>
      <c r="B44" s="1" t="s">
        <v>144</v>
      </c>
      <c r="C44" s="1" t="s">
        <v>145</v>
      </c>
      <c r="D44" s="1" t="s">
        <v>146</v>
      </c>
      <c r="E44" s="1">
        <v>-5.0000000000000001E-3</v>
      </c>
      <c r="F44" s="1">
        <v>-5.0000000000000001E-3</v>
      </c>
      <c r="G44" s="1">
        <v>-5.0000000000000001E-3</v>
      </c>
      <c r="H44" s="1">
        <v>-5.0000000000000001E-3</v>
      </c>
      <c r="I44" s="1">
        <v>-5.0000000000000001E-3</v>
      </c>
      <c r="J44" s="1">
        <v>-5.0000000000000001E-3</v>
      </c>
      <c r="K44" s="1">
        <v>-5.0000000000000001E-3</v>
      </c>
      <c r="L44" s="1">
        <v>-5.0000000000000001E-3</v>
      </c>
      <c r="M44" s="1">
        <v>-5.0000000000000001E-3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-5.0000000000000001E-3</v>
      </c>
      <c r="V44" s="1">
        <v>-5.0000000000000001E-3</v>
      </c>
      <c r="W44" s="1">
        <v>-5.0000000000000001E-3</v>
      </c>
      <c r="X44" s="1">
        <v>-5.0000000000000001E-3</v>
      </c>
      <c r="Y44" s="1">
        <v>-5.0000000000000001E-3</v>
      </c>
    </row>
    <row r="45" spans="1:25" x14ac:dyDescent="0.25">
      <c r="A45" s="1" t="s">
        <v>147</v>
      </c>
      <c r="B45" s="1" t="s">
        <v>147</v>
      </c>
      <c r="C45" s="1" t="s">
        <v>148</v>
      </c>
      <c r="D45" s="1" t="s">
        <v>149</v>
      </c>
      <c r="E45" s="1">
        <v>-0.01</v>
      </c>
      <c r="F45" s="1">
        <v>-0.01</v>
      </c>
      <c r="G45" s="1">
        <v>-0.01</v>
      </c>
      <c r="H45" s="1">
        <v>-0.01</v>
      </c>
      <c r="I45" s="1">
        <v>-0.01</v>
      </c>
      <c r="J45" s="1">
        <v>-0.01</v>
      </c>
      <c r="K45" s="1">
        <v>-0.01</v>
      </c>
      <c r="L45" s="1">
        <v>-0.01</v>
      </c>
      <c r="M45" s="1">
        <v>-0.01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-0.01</v>
      </c>
      <c r="V45" s="1">
        <v>-0.01</v>
      </c>
      <c r="W45" s="1">
        <v>-0.01</v>
      </c>
      <c r="X45" s="1">
        <v>-0.01</v>
      </c>
      <c r="Y45" s="1">
        <v>-0.01</v>
      </c>
    </row>
    <row r="46" spans="1:25" x14ac:dyDescent="0.25">
      <c r="A46" s="1" t="s">
        <v>47</v>
      </c>
      <c r="B46" s="1" t="s">
        <v>47</v>
      </c>
      <c r="C46" s="1" t="s">
        <v>150</v>
      </c>
      <c r="D46" s="1" t="s">
        <v>151</v>
      </c>
      <c r="E46" s="1">
        <v>7.0609999999999996E-3</v>
      </c>
      <c r="F46" s="1">
        <v>7.0609999999999996E-3</v>
      </c>
      <c r="G46" s="1">
        <v>7.0609999999999996E-3</v>
      </c>
      <c r="H46" s="1">
        <v>7.0609999999999996E-3</v>
      </c>
      <c r="I46" s="1">
        <v>7.0609999999999996E-3</v>
      </c>
      <c r="J46" s="1">
        <v>7.0609999999999996E-3</v>
      </c>
      <c r="K46" s="1">
        <v>7.0609999999999996E-3</v>
      </c>
      <c r="L46" s="1">
        <v>7.0609999999999996E-3</v>
      </c>
      <c r="M46" s="1">
        <v>7.0609999999999996E-3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7.0609999999999996E-3</v>
      </c>
      <c r="V46" s="1">
        <v>7.0609999999999996E-3</v>
      </c>
      <c r="W46" s="1">
        <v>7.0609999999999996E-3</v>
      </c>
      <c r="X46" s="1">
        <v>7.0609999999999996E-3</v>
      </c>
      <c r="Y46" s="1">
        <v>7.0609999999999996E-3</v>
      </c>
    </row>
    <row r="47" spans="1:25" x14ac:dyDescent="0.25">
      <c r="A47" s="1" t="s">
        <v>22</v>
      </c>
      <c r="B47" s="1" t="s">
        <v>22</v>
      </c>
      <c r="C47" s="1" t="s">
        <v>152</v>
      </c>
      <c r="D47" s="1" t="s">
        <v>153</v>
      </c>
      <c r="E47" s="1">
        <v>5.0000000000000001E-3</v>
      </c>
      <c r="F47" s="1">
        <v>5.0000000000000001E-3</v>
      </c>
      <c r="G47" s="1">
        <v>5.0000000000000001E-3</v>
      </c>
      <c r="H47" s="1">
        <v>5.0000000000000001E-3</v>
      </c>
      <c r="I47" s="1">
        <v>5.0000000000000001E-3</v>
      </c>
      <c r="J47" s="1">
        <v>5.0000000000000001E-3</v>
      </c>
      <c r="K47" s="1">
        <v>5.0000000000000001E-3</v>
      </c>
      <c r="L47" s="1">
        <v>5.0000000000000001E-3</v>
      </c>
      <c r="M47" s="1">
        <v>5.0000000000000001E-3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5.0000000000000001E-3</v>
      </c>
      <c r="V47" s="1">
        <v>5.0000000000000001E-3</v>
      </c>
      <c r="W47" s="1">
        <v>5.0000000000000001E-3</v>
      </c>
      <c r="X47" s="1">
        <v>5.0000000000000001E-3</v>
      </c>
      <c r="Y47" s="1">
        <v>5.0000000000000001E-3</v>
      </c>
    </row>
    <row r="48" spans="1:25" x14ac:dyDescent="0.25">
      <c r="A48" s="1" t="s">
        <v>154</v>
      </c>
      <c r="B48" s="1" t="s">
        <v>154</v>
      </c>
      <c r="C48" s="1" t="s">
        <v>155</v>
      </c>
      <c r="D48" s="1" t="s">
        <v>156</v>
      </c>
      <c r="E48" s="1">
        <v>-0.1</v>
      </c>
      <c r="F48" s="1">
        <v>-1.9916E-2</v>
      </c>
      <c r="G48" s="1">
        <v>-2.9916000000000002E-2</v>
      </c>
      <c r="H48" s="1">
        <v>-3.9916E-2</v>
      </c>
      <c r="I48" s="1">
        <v>-4.9916000000000002E-2</v>
      </c>
      <c r="J48" s="1">
        <v>-5.9915999999999997E-2</v>
      </c>
      <c r="K48" s="1">
        <v>-6.9916000000000006E-2</v>
      </c>
      <c r="L48" s="1">
        <v>-7.9916000000000001E-2</v>
      </c>
      <c r="M48" s="1">
        <v>-8.9915999999999996E-2</v>
      </c>
      <c r="N48" s="1">
        <v>-9.9916000000000005E-2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-0.1</v>
      </c>
      <c r="V48" s="1">
        <v>-0.1</v>
      </c>
      <c r="W48" s="1">
        <v>-0.1</v>
      </c>
      <c r="X48" s="1">
        <v>-0.1</v>
      </c>
      <c r="Y48" s="1">
        <v>-0.1</v>
      </c>
    </row>
    <row r="49" spans="1:25" x14ac:dyDescent="0.25">
      <c r="A49" s="1" t="s">
        <v>26</v>
      </c>
      <c r="B49" s="1" t="s">
        <v>26</v>
      </c>
      <c r="C49" s="1" t="s">
        <v>157</v>
      </c>
      <c r="D49" s="1" t="s">
        <v>158</v>
      </c>
      <c r="E49" s="1">
        <v>9.5044000000000003E-2</v>
      </c>
      <c r="F49" s="1">
        <v>0.01</v>
      </c>
      <c r="G49" s="1">
        <v>0.02</v>
      </c>
      <c r="H49" s="1">
        <v>0.03</v>
      </c>
      <c r="I49" s="1">
        <v>0.04</v>
      </c>
      <c r="J49" s="1">
        <v>0.05</v>
      </c>
      <c r="K49" s="1">
        <v>0.06</v>
      </c>
      <c r="L49" s="1">
        <v>7.0000000000000007E-2</v>
      </c>
      <c r="M49" s="1">
        <v>0.08</v>
      </c>
      <c r="N49" s="1">
        <v>0.09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9.5044000000000003E-2</v>
      </c>
      <c r="V49" s="1">
        <v>9.5044000000000003E-2</v>
      </c>
      <c r="W49" s="1">
        <v>9.5044000000000003E-2</v>
      </c>
      <c r="X49" s="1">
        <v>9.5044000000000003E-2</v>
      </c>
      <c r="Y49" s="1">
        <v>9.5044000000000003E-2</v>
      </c>
    </row>
    <row r="50" spans="1:25" x14ac:dyDescent="0.25">
      <c r="A50" s="1" t="s">
        <v>33</v>
      </c>
      <c r="B50" s="1" t="s">
        <v>33</v>
      </c>
      <c r="C50" s="1" t="s">
        <v>159</v>
      </c>
      <c r="D50" s="1" t="s">
        <v>160</v>
      </c>
      <c r="E50" s="1">
        <v>0.38570599999999999</v>
      </c>
      <c r="F50" s="1">
        <v>0.38570599999999999</v>
      </c>
      <c r="G50" s="1">
        <v>0.38570599999999999</v>
      </c>
      <c r="H50" s="1">
        <v>0.38570599999999999</v>
      </c>
      <c r="I50" s="1">
        <v>0.38570599999999999</v>
      </c>
      <c r="J50" s="1">
        <v>0.38570599999999999</v>
      </c>
      <c r="K50" s="1">
        <v>0.38570599999999999</v>
      </c>
      <c r="L50" s="1">
        <v>0.38570599999999999</v>
      </c>
      <c r="M50" s="1">
        <v>0.38570599999999999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0.38570599999999999</v>
      </c>
      <c r="V50" s="1">
        <v>0.38570599999999999</v>
      </c>
      <c r="W50" s="1">
        <v>0.38570599999999999</v>
      </c>
      <c r="X50" s="1">
        <v>0.38570599999999999</v>
      </c>
      <c r="Y50" s="1">
        <v>0.38570599999999999</v>
      </c>
    </row>
    <row r="51" spans="1:25" x14ac:dyDescent="0.25">
      <c r="A51" s="1" t="s">
        <v>49</v>
      </c>
      <c r="B51" s="1" t="s">
        <v>49</v>
      </c>
      <c r="C51" s="1" t="s">
        <v>161</v>
      </c>
      <c r="D51" s="1" t="s">
        <v>162</v>
      </c>
      <c r="E51" s="1">
        <v>0.01</v>
      </c>
      <c r="F51" s="1">
        <v>0.01</v>
      </c>
      <c r="G51" s="1">
        <v>0.01</v>
      </c>
      <c r="H51" s="1">
        <v>0.01</v>
      </c>
      <c r="I51" s="1">
        <v>0.01</v>
      </c>
      <c r="J51" s="1">
        <v>0.01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  <c r="Y51" s="1">
        <v>0.01</v>
      </c>
    </row>
    <row r="52" spans="1:25" x14ac:dyDescent="0.25">
      <c r="A52" s="1" t="s">
        <v>53</v>
      </c>
      <c r="B52" s="1" t="s">
        <v>53</v>
      </c>
      <c r="C52" s="1" t="s">
        <v>163</v>
      </c>
      <c r="D52" s="1" t="s">
        <v>164</v>
      </c>
      <c r="E52" s="1">
        <v>0.01</v>
      </c>
      <c r="F52" s="1">
        <v>0.01</v>
      </c>
      <c r="G52" s="1">
        <v>0.01</v>
      </c>
      <c r="H52" s="1">
        <v>0.01</v>
      </c>
      <c r="I52" s="1">
        <v>0.01</v>
      </c>
      <c r="J52" s="1">
        <v>0.01</v>
      </c>
      <c r="K52" s="1">
        <v>0.01</v>
      </c>
      <c r="L52" s="1">
        <v>0.01</v>
      </c>
      <c r="M52" s="1">
        <v>0.01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0.01</v>
      </c>
      <c r="V52" s="1">
        <v>0.01</v>
      </c>
      <c r="W52" s="1">
        <v>0.01</v>
      </c>
      <c r="X52" s="1">
        <v>0.01</v>
      </c>
      <c r="Y52" s="1">
        <v>0.01</v>
      </c>
    </row>
    <row r="53" spans="1:25" x14ac:dyDescent="0.25">
      <c r="A53" s="1" t="s">
        <v>46</v>
      </c>
      <c r="B53" s="1" t="s">
        <v>46</v>
      </c>
      <c r="C53" s="1" t="s">
        <v>165</v>
      </c>
      <c r="D53" s="1" t="s">
        <v>166</v>
      </c>
      <c r="E53" s="1">
        <v>0.1</v>
      </c>
      <c r="F53" s="1">
        <v>0.1</v>
      </c>
      <c r="G53" s="1">
        <v>0.1</v>
      </c>
      <c r="H53" s="1">
        <v>0.1</v>
      </c>
      <c r="I53" s="1">
        <v>0.1</v>
      </c>
      <c r="J53" s="1">
        <v>0.1</v>
      </c>
      <c r="K53" s="1">
        <v>0.1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  <c r="Y53" s="1">
        <v>0.1</v>
      </c>
    </row>
    <row r="54" spans="1:25" x14ac:dyDescent="0.25">
      <c r="A54" s="1" t="s">
        <v>167</v>
      </c>
      <c r="B54" s="1" t="s">
        <v>167</v>
      </c>
      <c r="C54" s="1" t="s">
        <v>168</v>
      </c>
      <c r="D54" s="1" t="s">
        <v>169</v>
      </c>
      <c r="E54" s="1">
        <v>-5.0000000000000001E-3</v>
      </c>
      <c r="F54" s="1">
        <v>-5.0000000000000001E-3</v>
      </c>
      <c r="G54" s="1">
        <v>-5.0000000000000001E-3</v>
      </c>
      <c r="H54" s="1">
        <v>-5.0000000000000001E-3</v>
      </c>
      <c r="I54" s="1">
        <v>-5.0000000000000001E-3</v>
      </c>
      <c r="J54" s="1">
        <v>-5.0000000000000001E-3</v>
      </c>
      <c r="K54" s="1">
        <v>-5.0000000000000001E-3</v>
      </c>
      <c r="L54" s="1">
        <v>-5.0000000000000001E-3</v>
      </c>
      <c r="M54" s="1">
        <v>-5.0000000000000001E-3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-5.0000000000000001E-3</v>
      </c>
      <c r="V54" s="1">
        <v>-5.0000000000000001E-3</v>
      </c>
      <c r="W54" s="1">
        <v>-5.0000000000000001E-3</v>
      </c>
      <c r="X54" s="1">
        <v>-5.0000000000000001E-3</v>
      </c>
      <c r="Y54" s="1">
        <v>-5.0000000000000001E-3</v>
      </c>
    </row>
    <row r="55" spans="1:25" x14ac:dyDescent="0.25">
      <c r="A55" s="1" t="s">
        <v>42</v>
      </c>
      <c r="B55" s="1" t="s">
        <v>42</v>
      </c>
      <c r="C55" s="1" t="s">
        <v>170</v>
      </c>
      <c r="D55" s="1" t="s">
        <v>171</v>
      </c>
      <c r="E55" s="1">
        <v>1.2061000000000001E-2</v>
      </c>
      <c r="F55" s="1">
        <v>1.2061000000000001E-2</v>
      </c>
      <c r="G55" s="1">
        <v>1.2061000000000001E-2</v>
      </c>
      <c r="H55" s="1">
        <v>1.2061000000000001E-2</v>
      </c>
      <c r="I55" s="1">
        <v>1.2061000000000001E-2</v>
      </c>
      <c r="J55" s="1">
        <v>1.2061000000000001E-2</v>
      </c>
      <c r="K55" s="1">
        <v>1.2061000000000001E-2</v>
      </c>
      <c r="L55" s="1">
        <v>1.2061000000000001E-2</v>
      </c>
      <c r="M55" s="1">
        <v>1.2061000000000001E-2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1.2061000000000001E-2</v>
      </c>
      <c r="V55" s="1">
        <v>1.2061000000000001E-2</v>
      </c>
      <c r="W55" s="1">
        <v>1.2061000000000001E-2</v>
      </c>
      <c r="X55" s="1">
        <v>1.2061000000000001E-2</v>
      </c>
      <c r="Y55" s="1">
        <v>1.2061000000000001E-2</v>
      </c>
    </row>
    <row r="56" spans="1:25" x14ac:dyDescent="0.25">
      <c r="A56" s="1" t="s">
        <v>23</v>
      </c>
      <c r="B56" s="1" t="s">
        <v>23</v>
      </c>
      <c r="C56" s="1" t="s">
        <v>172</v>
      </c>
      <c r="D56" s="1" t="s">
        <v>173</v>
      </c>
      <c r="E56" s="1">
        <v>7.0609999999999996E-3</v>
      </c>
      <c r="F56" s="1">
        <v>7.0609999999999996E-3</v>
      </c>
      <c r="G56" s="1">
        <v>7.0609999999999996E-3</v>
      </c>
      <c r="H56" s="1">
        <v>7.0609999999999996E-3</v>
      </c>
      <c r="I56" s="1">
        <v>7.0609999999999996E-3</v>
      </c>
      <c r="J56" s="1">
        <v>7.0609999999999996E-3</v>
      </c>
      <c r="K56" s="1">
        <v>7.0609999999999996E-3</v>
      </c>
      <c r="L56" s="1">
        <v>7.0609999999999996E-3</v>
      </c>
      <c r="M56" s="1">
        <v>7.0609999999999996E-3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7.0609999999999996E-3</v>
      </c>
      <c r="V56" s="1">
        <v>7.0609999999999996E-3</v>
      </c>
      <c r="W56" s="1">
        <v>7.0609999999999996E-3</v>
      </c>
      <c r="X56" s="1">
        <v>7.0609999999999996E-3</v>
      </c>
      <c r="Y56" s="1">
        <v>7.0609999999999996E-3</v>
      </c>
    </row>
    <row r="57" spans="1:25" x14ac:dyDescent="0.25">
      <c r="A57" s="1" t="s">
        <v>174</v>
      </c>
      <c r="B57" s="1" t="s">
        <v>174</v>
      </c>
      <c r="C57" s="1" t="s">
        <v>175</v>
      </c>
      <c r="D57" s="1" t="s">
        <v>176</v>
      </c>
      <c r="E57" s="1">
        <v>-0.96796099999999996</v>
      </c>
      <c r="F57" s="1">
        <v>-0.96796099999999996</v>
      </c>
      <c r="G57" s="1">
        <v>-0.96796099999999996</v>
      </c>
      <c r="H57" s="1">
        <v>-0.96796099999999996</v>
      </c>
      <c r="I57" s="1">
        <v>-0.96796099999999996</v>
      </c>
      <c r="J57" s="1">
        <v>-0.96796099999999996</v>
      </c>
      <c r="K57" s="1">
        <v>-0.96796099999999996</v>
      </c>
      <c r="L57" s="1">
        <v>-0.96796099999999996</v>
      </c>
      <c r="M57" s="1">
        <v>-0.96796099999999996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-0.96796099999999996</v>
      </c>
      <c r="V57" s="1">
        <v>-0.96796099999999996</v>
      </c>
      <c r="W57" s="1">
        <v>-0.96796099999999996</v>
      </c>
      <c r="X57" s="1">
        <v>-0.96796099999999996</v>
      </c>
      <c r="Y57" s="1">
        <v>-0.96796099999999996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FF2D-D16B-4FA6-A122-FC72BC27000F}">
  <dimension ref="A1:AG62"/>
  <sheetViews>
    <sheetView tabSelected="1" topLeftCell="P1" zoomScale="85" zoomScaleNormal="85" workbookViewId="0">
      <selection activeCell="AJ59" sqref="AJ59"/>
    </sheetView>
  </sheetViews>
  <sheetFormatPr defaultRowHeight="15" x14ac:dyDescent="0.25"/>
  <cols>
    <col min="1" max="1" width="15.5703125" bestFit="1" customWidth="1"/>
    <col min="2" max="2" width="15.42578125" bestFit="1" customWidth="1"/>
    <col min="3" max="3" width="24.140625" bestFit="1" customWidth="1"/>
    <col min="4" max="4" width="12.28515625" bestFit="1" customWidth="1"/>
    <col min="5" max="5" width="13.42578125" bestFit="1" customWidth="1"/>
    <col min="6" max="16" width="20.140625" bestFit="1" customWidth="1"/>
    <col min="18" max="18" width="15.5703125" bestFit="1" customWidth="1"/>
    <col min="19" max="19" width="15.42578125" hidden="1" customWidth="1"/>
    <col min="20" max="20" width="24.140625" bestFit="1" customWidth="1"/>
    <col min="21" max="21" width="12.28515625" hidden="1" customWidth="1"/>
    <col min="22" max="22" width="13.42578125" hidden="1" customWidth="1"/>
    <col min="23" max="33" width="20.140625" bestFit="1" customWidth="1"/>
  </cols>
  <sheetData>
    <row r="1" spans="1:3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181</v>
      </c>
      <c r="F1" s="4" t="s">
        <v>19</v>
      </c>
      <c r="G1" s="4" t="s">
        <v>25</v>
      </c>
      <c r="H1" s="4" t="s">
        <v>26</v>
      </c>
      <c r="I1" s="4" t="s">
        <v>28</v>
      </c>
      <c r="J1" s="4" t="s">
        <v>41</v>
      </c>
      <c r="K1" s="4" t="s">
        <v>46</v>
      </c>
      <c r="L1" s="4" t="s">
        <v>49</v>
      </c>
      <c r="M1" s="4" t="s">
        <v>51</v>
      </c>
      <c r="N1" s="4" t="s">
        <v>52</v>
      </c>
      <c r="O1" s="4" t="s">
        <v>53</v>
      </c>
      <c r="P1" s="4" t="s">
        <v>55</v>
      </c>
      <c r="R1" s="4" t="s">
        <v>0</v>
      </c>
      <c r="S1" s="4" t="s">
        <v>1</v>
      </c>
      <c r="T1" s="4" t="s">
        <v>2</v>
      </c>
      <c r="U1" s="4" t="s">
        <v>3</v>
      </c>
      <c r="V1" s="4" t="s">
        <v>181</v>
      </c>
      <c r="W1" s="4" t="s">
        <v>19</v>
      </c>
      <c r="X1" s="4" t="s">
        <v>25</v>
      </c>
      <c r="Y1" s="4" t="s">
        <v>26</v>
      </c>
      <c r="Z1" s="4" t="s">
        <v>28</v>
      </c>
      <c r="AA1" s="4" t="s">
        <v>41</v>
      </c>
      <c r="AB1" s="4" t="s">
        <v>46</v>
      </c>
      <c r="AC1" s="4" t="s">
        <v>49</v>
      </c>
      <c r="AD1" s="4" t="s">
        <v>51</v>
      </c>
      <c r="AE1" s="4" t="s">
        <v>52</v>
      </c>
      <c r="AF1" s="4" t="s">
        <v>53</v>
      </c>
      <c r="AG1" s="4" t="s">
        <v>55</v>
      </c>
    </row>
    <row r="2" spans="1:33" x14ac:dyDescent="0.25">
      <c r="A2" s="2" t="s">
        <v>4</v>
      </c>
      <c r="B2" s="2" t="s">
        <v>57</v>
      </c>
      <c r="C2" s="2" t="s">
        <v>58</v>
      </c>
      <c r="D2" s="2">
        <v>-9.0390859999999993</v>
      </c>
      <c r="E2" s="1" t="str" cm="1">
        <f t="array" ref="E2">_xlfn.IFS(Table1[[#This Row],[original]]&gt;0,"Uptake",Table1[[#This Row],[original]]=0,"No Flux",Table1[[#This Row],[original]]&lt;0,"Secretion")</f>
        <v>Secretion</v>
      </c>
      <c r="F2" s="2">
        <v>-6.3555089999999996</v>
      </c>
      <c r="G2" s="2">
        <v>-9.1557519999999997</v>
      </c>
      <c r="H2" s="2">
        <v>-9.0709020000000002</v>
      </c>
      <c r="I2" s="2">
        <v>-9.0662120000000002</v>
      </c>
      <c r="J2" s="2">
        <v>-6.3555089999999996</v>
      </c>
      <c r="K2" s="2">
        <v>-9.072419</v>
      </c>
      <c r="L2" s="2">
        <v>-9.0723450000000003</v>
      </c>
      <c r="M2" s="2">
        <v>-4.4844580000000001</v>
      </c>
      <c r="N2" s="2">
        <v>-4.4844580000000001</v>
      </c>
      <c r="O2" s="2">
        <v>-4.4844580000000001</v>
      </c>
      <c r="P2" s="2">
        <v>-9.1591909999999999</v>
      </c>
      <c r="R2" s="2" t="s">
        <v>4</v>
      </c>
      <c r="S2" s="2" t="s">
        <v>57</v>
      </c>
      <c r="T2" s="2" t="s">
        <v>58</v>
      </c>
      <c r="U2" s="2">
        <v>-9.0390859999999993</v>
      </c>
      <c r="V2" s="1" t="str" cm="1">
        <f t="array" ref="V2">_xlfn.IFS(Table1[[#This Row],[original]]&gt;0,"Uptake",Table1[[#This Row],[original]]=0,"No Flux",Table1[[#This Row],[original]]&lt;0,"Secretion")</f>
        <v>Secretion</v>
      </c>
      <c r="W2" s="2" t="str" cm="1">
        <f t="array" ref="W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" s="2" t="str" cm="1">
        <f t="array" ref="X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Increased</v>
      </c>
      <c r="Y2" s="2" t="str" cm="1">
        <f t="array" ref="Y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2" s="2" t="str" cm="1">
        <f t="array" ref="Z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Increased</v>
      </c>
      <c r="AA2" s="2" t="str" cm="1">
        <f t="array" ref="AA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" s="2" t="str" cm="1">
        <f t="array" ref="AB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Increased</v>
      </c>
      <c r="AC2" s="2" t="str" cm="1">
        <f t="array" ref="AC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2" s="2" t="str" cm="1">
        <f t="array" ref="AD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" s="2" t="str" cm="1">
        <f t="array" ref="AE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" s="2" t="str" cm="1">
        <f t="array" ref="AF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" s="2" t="str" cm="1">
        <f t="array" ref="AG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Increased</v>
      </c>
    </row>
    <row r="3" spans="1:33" x14ac:dyDescent="0.25">
      <c r="A3" s="2" t="s">
        <v>6</v>
      </c>
      <c r="B3" s="2" t="s">
        <v>59</v>
      </c>
      <c r="C3" s="2" t="s">
        <v>60</v>
      </c>
      <c r="D3" s="2">
        <v>1.2986420000000001</v>
      </c>
      <c r="E3" s="1" t="str" cm="1">
        <f t="array" ref="E3">_xlfn.IFS(Table1[[#This Row],[original]]&gt;0,"Uptake",Table1[[#This Row],[original]]=0,"No Flux",Table1[[#This Row],[original]]&lt;0,"Secretion")</f>
        <v>Uptake</v>
      </c>
      <c r="F3" s="2">
        <v>0.91963700000000004</v>
      </c>
      <c r="G3" s="2">
        <v>1.2986420000000001</v>
      </c>
      <c r="H3" s="2">
        <v>1.2986420000000001</v>
      </c>
      <c r="I3" s="2">
        <v>1.2986420000000001</v>
      </c>
      <c r="J3" s="2">
        <v>0.91963700000000004</v>
      </c>
      <c r="K3" s="2">
        <v>1.2986420000000001</v>
      </c>
      <c r="L3" s="2">
        <v>1.2986420000000001</v>
      </c>
      <c r="M3" s="2">
        <v>0.64932100000000004</v>
      </c>
      <c r="N3" s="2">
        <v>0.64932100000000004</v>
      </c>
      <c r="O3" s="2">
        <v>0.64932100000000004</v>
      </c>
      <c r="P3" s="2">
        <v>1.2986420000000001</v>
      </c>
      <c r="R3" s="2" t="s">
        <v>6</v>
      </c>
      <c r="S3" s="2" t="s">
        <v>59</v>
      </c>
      <c r="T3" s="2" t="s">
        <v>60</v>
      </c>
      <c r="U3" s="2">
        <v>1.2986420000000001</v>
      </c>
      <c r="V3" s="1" t="str" cm="1">
        <f t="array" ref="V3">_xlfn.IFS(Table1[[#This Row],[original]]&gt;0,"Uptake",Table1[[#This Row],[original]]=0,"No Flux",Table1[[#This Row],[original]]&lt;0,"Secretion")</f>
        <v>Uptake</v>
      </c>
      <c r="W3" s="2" t="str" cm="1">
        <f t="array" ref="W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" s="2" t="str" cm="1">
        <f t="array" ref="X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" s="2" t="str" cm="1">
        <f t="array" ref="Y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" s="2" t="str" cm="1">
        <f t="array" ref="Z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" s="2" t="str" cm="1">
        <f t="array" ref="AA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" s="2" t="str" cm="1">
        <f t="array" ref="AB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" s="2" t="str" cm="1">
        <f t="array" ref="AC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" s="2" t="str" cm="1">
        <f t="array" ref="AD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" s="2" t="str" cm="1">
        <f t="array" ref="AE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" s="2" t="str" cm="1">
        <f t="array" ref="AF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" s="2" t="str" cm="1">
        <f t="array" ref="AG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" spans="1:33" x14ac:dyDescent="0.25">
      <c r="A4" s="2" t="s">
        <v>50</v>
      </c>
      <c r="B4" s="2" t="s">
        <v>61</v>
      </c>
      <c r="C4" s="2" t="s">
        <v>62</v>
      </c>
      <c r="D4" s="2">
        <v>-1.7625329999999999</v>
      </c>
      <c r="E4" s="1" t="str" cm="1">
        <f t="array" ref="E4">_xlfn.IFS(Table1[[#This Row],[original]]&gt;0,"Uptake",Table1[[#This Row],[original]]=0,"No Flux",Table1[[#This Row],[original]]&lt;0,"Secretion")</f>
        <v>Secretion</v>
      </c>
      <c r="F4" s="2">
        <v>-1.2564660000000001</v>
      </c>
      <c r="G4" s="2">
        <v>-1.7291989999999999</v>
      </c>
      <c r="H4" s="2">
        <v>-1.759226</v>
      </c>
      <c r="I4" s="2">
        <v>-1.7693140000000001</v>
      </c>
      <c r="J4" s="2">
        <v>-1.2564660000000001</v>
      </c>
      <c r="K4" s="2">
        <v>-1.7458659999999999</v>
      </c>
      <c r="L4" s="2">
        <v>-1.765836</v>
      </c>
      <c r="M4" s="2">
        <v>-0.88685000000000003</v>
      </c>
      <c r="N4" s="2">
        <v>-0.88685000000000003</v>
      </c>
      <c r="O4" s="2">
        <v>-0.88685000000000003</v>
      </c>
      <c r="P4" s="2">
        <v>-1.792559</v>
      </c>
      <c r="R4" s="2" t="s">
        <v>50</v>
      </c>
      <c r="S4" s="2" t="s">
        <v>61</v>
      </c>
      <c r="T4" s="2" t="s">
        <v>62</v>
      </c>
      <c r="U4" s="2">
        <v>-1.7625329999999999</v>
      </c>
      <c r="V4" s="1" t="str" cm="1">
        <f t="array" ref="V4">_xlfn.IFS(Table1[[#This Row],[original]]&gt;0,"Uptake",Table1[[#This Row],[original]]=0,"No Flux",Table1[[#This Row],[original]]&lt;0,"Secretion")</f>
        <v>Secretion</v>
      </c>
      <c r="W4" s="2" t="str" cm="1">
        <f t="array" ref="W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" s="2" t="str" cm="1">
        <f t="array" ref="X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Reduced</v>
      </c>
      <c r="Y4" s="2" t="str" cm="1">
        <f t="array" ref="Y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Reduced</v>
      </c>
      <c r="Z4" s="2" t="str" cm="1">
        <f t="array" ref="Z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Increased</v>
      </c>
      <c r="AA4" s="2" t="str" cm="1">
        <f t="array" ref="AA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" s="2" t="str" cm="1">
        <f t="array" ref="AB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Reduced</v>
      </c>
      <c r="AC4" s="2" t="str" cm="1">
        <f t="array" ref="AC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4" s="2" t="str" cm="1">
        <f t="array" ref="AD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" s="2" t="str" cm="1">
        <f t="array" ref="AE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" s="2" t="str" cm="1">
        <f t="array" ref="AF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" s="2" t="str" cm="1">
        <f t="array" ref="AG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Increased</v>
      </c>
    </row>
    <row r="5" spans="1:33" x14ac:dyDescent="0.25">
      <c r="A5" s="2" t="s">
        <v>37</v>
      </c>
      <c r="B5" s="2" t="s">
        <v>63</v>
      </c>
      <c r="C5" s="2" t="s">
        <v>64</v>
      </c>
      <c r="D5" s="2">
        <v>-0.14841399999999999</v>
      </c>
      <c r="E5" s="1" t="str" cm="1">
        <f t="array" ref="E5">_xlfn.IFS(Table1[[#This Row],[original]]&gt;0,"Uptake",Table1[[#This Row],[original]]=0,"No Flux",Table1[[#This Row],[original]]&lt;0,"Secretion")</f>
        <v>Secretion</v>
      </c>
      <c r="F5" s="2">
        <v>-0.110648</v>
      </c>
      <c r="G5" s="2">
        <v>-9.8414000000000001E-2</v>
      </c>
      <c r="H5" s="2">
        <v>-0.15337500000000001</v>
      </c>
      <c r="I5" s="2">
        <v>-0.12806999999999999</v>
      </c>
      <c r="J5" s="2">
        <v>-0.110648</v>
      </c>
      <c r="K5" s="2">
        <v>-0.14841399999999999</v>
      </c>
      <c r="L5" s="2">
        <v>-0.14845900000000001</v>
      </c>
      <c r="M5" s="2">
        <v>-7.8123999999999999E-2</v>
      </c>
      <c r="N5" s="2">
        <v>-7.8123999999999999E-2</v>
      </c>
      <c r="O5" s="2">
        <v>-7.8123999999999999E-2</v>
      </c>
      <c r="P5" s="2">
        <v>-0.14841399999999999</v>
      </c>
      <c r="R5" s="2" t="s">
        <v>37</v>
      </c>
      <c r="S5" s="2" t="s">
        <v>63</v>
      </c>
      <c r="T5" s="2" t="s">
        <v>64</v>
      </c>
      <c r="U5" s="2">
        <v>-0.14841399999999999</v>
      </c>
      <c r="V5" s="1" t="str" cm="1">
        <f t="array" ref="V5">_xlfn.IFS(Table1[[#This Row],[original]]&gt;0,"Uptake",Table1[[#This Row],[original]]=0,"No Flux",Table1[[#This Row],[original]]&lt;0,"Secretion")</f>
        <v>Secretion</v>
      </c>
      <c r="W5" s="2" t="str" cm="1">
        <f t="array" ref="W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" s="2" t="str" cm="1">
        <f t="array" ref="X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Reduced</v>
      </c>
      <c r="Y5" s="2" t="str" cm="1">
        <f t="array" ref="Y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5" s="2" t="str" cm="1">
        <f t="array" ref="Z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Reduced</v>
      </c>
      <c r="AA5" s="2" t="str" cm="1">
        <f t="array" ref="AA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" s="2" t="str" cm="1">
        <f t="array" ref="AB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" s="2" t="str" cm="1">
        <f t="array" ref="AC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5" s="2" t="str" cm="1">
        <f t="array" ref="AD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" s="2" t="str" cm="1">
        <f t="array" ref="AE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" s="2" t="str" cm="1">
        <f t="array" ref="AF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" s="2" t="str" cm="1">
        <f t="array" ref="AG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6" spans="1:33" x14ac:dyDescent="0.25">
      <c r="A6" s="2" t="s">
        <v>7</v>
      </c>
      <c r="B6" s="2" t="s">
        <v>65</v>
      </c>
      <c r="C6" s="2" t="s">
        <v>66</v>
      </c>
      <c r="D6" s="2">
        <v>0.133525</v>
      </c>
      <c r="E6" s="1" t="str" cm="1">
        <f t="array" ref="E6">_xlfn.IFS(Table1[[#This Row],[original]]&gt;0,"Uptake",Table1[[#This Row],[original]]=0,"No Flux",Table1[[#This Row],[original]]&lt;0,"Secretion")</f>
        <v>Uptake</v>
      </c>
      <c r="F6" s="2">
        <v>9.4556000000000001E-2</v>
      </c>
      <c r="G6" s="2">
        <v>0.133525</v>
      </c>
      <c r="H6" s="2">
        <v>8.8481000000000004E-2</v>
      </c>
      <c r="I6" s="2">
        <v>0.133525</v>
      </c>
      <c r="J6" s="2">
        <v>9.4556000000000001E-2</v>
      </c>
      <c r="K6" s="2">
        <v>0.133525</v>
      </c>
      <c r="L6" s="2">
        <v>0.13348099999999999</v>
      </c>
      <c r="M6" s="2">
        <v>6.6763000000000003E-2</v>
      </c>
      <c r="N6" s="2">
        <v>6.6763000000000003E-2</v>
      </c>
      <c r="O6" s="2">
        <v>6.6763000000000003E-2</v>
      </c>
      <c r="P6" s="2">
        <v>0.133525</v>
      </c>
      <c r="R6" s="2" t="s">
        <v>7</v>
      </c>
      <c r="S6" s="2" t="s">
        <v>65</v>
      </c>
      <c r="T6" s="2" t="s">
        <v>66</v>
      </c>
      <c r="U6" s="2">
        <v>0.133525</v>
      </c>
      <c r="V6" s="1" t="str" cm="1">
        <f t="array" ref="V6">_xlfn.IFS(Table1[[#This Row],[original]]&gt;0,"Uptake",Table1[[#This Row],[original]]=0,"No Flux",Table1[[#This Row],[original]]&lt;0,"Secretion")</f>
        <v>Uptake</v>
      </c>
      <c r="W6" s="2" t="str" cm="1">
        <f t="array" ref="W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6" s="2" t="str" cm="1">
        <f t="array" ref="X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6" s="2" t="str" cm="1">
        <f t="array" ref="Y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Reduced</v>
      </c>
      <c r="Z6" s="2" t="str" cm="1">
        <f t="array" ref="Z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6" s="2" t="str" cm="1">
        <f t="array" ref="AA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6" s="2" t="str" cm="1">
        <f t="array" ref="AB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6" s="2" t="str" cm="1">
        <f t="array" ref="AC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Reduced</v>
      </c>
      <c r="AD6" s="2" t="str" cm="1">
        <f t="array" ref="AD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6" s="2" t="str" cm="1">
        <f t="array" ref="AE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6" s="2" t="str" cm="1">
        <f t="array" ref="AF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6" s="2" t="str" cm="1">
        <f t="array" ref="AG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7" spans="1:33" x14ac:dyDescent="0.25">
      <c r="A7" s="2" t="s">
        <v>8</v>
      </c>
      <c r="B7" s="2" t="s">
        <v>67</v>
      </c>
      <c r="C7" s="2" t="s">
        <v>68</v>
      </c>
      <c r="D7" s="2">
        <v>2.2638240000000001</v>
      </c>
      <c r="E7" s="1" t="str" cm="1">
        <f t="array" ref="E7">_xlfn.IFS(Table1[[#This Row],[original]]&gt;0,"Uptake",Table1[[#This Row],[original]]=0,"No Flux",Table1[[#This Row],[original]]&lt;0,"Secretion")</f>
        <v>Uptake</v>
      </c>
      <c r="F7" s="2">
        <v>1.5889709999999999</v>
      </c>
      <c r="G7" s="2">
        <v>2.25549</v>
      </c>
      <c r="H7" s="2">
        <v>2.283039</v>
      </c>
      <c r="I7" s="2">
        <v>2.2706050000000002</v>
      </c>
      <c r="J7" s="2">
        <v>1.5889709999999999</v>
      </c>
      <c r="K7" s="2">
        <v>2.2971569999999999</v>
      </c>
      <c r="L7" s="2">
        <v>2.26715</v>
      </c>
      <c r="M7" s="2">
        <v>1.1216200000000001</v>
      </c>
      <c r="N7" s="2">
        <v>1.1216200000000001</v>
      </c>
      <c r="O7" s="2">
        <v>1.1216200000000001</v>
      </c>
      <c r="P7" s="2">
        <v>2.2938499999999999</v>
      </c>
      <c r="R7" s="2" t="s">
        <v>8</v>
      </c>
      <c r="S7" s="2" t="s">
        <v>67</v>
      </c>
      <c r="T7" s="2" t="s">
        <v>68</v>
      </c>
      <c r="U7" s="2">
        <v>2.2638240000000001</v>
      </c>
      <c r="V7" s="1" t="str" cm="1">
        <f t="array" ref="V7">_xlfn.IFS(Table1[[#This Row],[original]]&gt;0,"Uptake",Table1[[#This Row],[original]]=0,"No Flux",Table1[[#This Row],[original]]&lt;0,"Secretion")</f>
        <v>Uptake</v>
      </c>
      <c r="W7" s="2" t="str" cm="1">
        <f t="array" ref="W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7" s="2" t="str" cm="1">
        <f t="array" ref="X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Reduced</v>
      </c>
      <c r="Y7" s="2" t="str" cm="1">
        <f t="array" ref="Y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7" s="2" t="str" cm="1">
        <f t="array" ref="Z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Increased</v>
      </c>
      <c r="AA7" s="2" t="str" cm="1">
        <f t="array" ref="AA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7" s="2" t="str" cm="1">
        <f t="array" ref="AB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Increased</v>
      </c>
      <c r="AC7" s="2" t="str" cm="1">
        <f t="array" ref="AC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7" s="2" t="str" cm="1">
        <f t="array" ref="AD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7" s="2" t="str" cm="1">
        <f t="array" ref="AE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7" s="2" t="str" cm="1">
        <f t="array" ref="AF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7" s="2" t="str" cm="1">
        <f t="array" ref="AG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Increased</v>
      </c>
    </row>
    <row r="8" spans="1:33" x14ac:dyDescent="0.25">
      <c r="A8" s="2" t="s">
        <v>9</v>
      </c>
      <c r="B8" s="2" t="s">
        <v>69</v>
      </c>
      <c r="C8" s="2" t="s">
        <v>70</v>
      </c>
      <c r="D8" s="2">
        <v>5.0000000000000001E-3</v>
      </c>
      <c r="E8" s="1" t="str" cm="1">
        <f t="array" ref="E8">_xlfn.IFS(Table1[[#This Row],[original]]&gt;0,"Uptake",Table1[[#This Row],[original]]=0,"No Flux",Table1[[#This Row],[original]]&lt;0,"Secretion")</f>
        <v>Uptake</v>
      </c>
      <c r="F8" s="2">
        <v>3.5409999999999999E-3</v>
      </c>
      <c r="G8" s="2">
        <v>5.0000000000000001E-3</v>
      </c>
      <c r="H8" s="2">
        <v>5.0000000000000001E-3</v>
      </c>
      <c r="I8" s="2">
        <v>5.0000000000000001E-3</v>
      </c>
      <c r="J8" s="2">
        <v>3.5409999999999999E-3</v>
      </c>
      <c r="K8" s="2">
        <v>5.0000000000000001E-3</v>
      </c>
      <c r="L8" s="2">
        <v>5.0000000000000001E-3</v>
      </c>
      <c r="M8" s="2">
        <v>2.5000000000000001E-3</v>
      </c>
      <c r="N8" s="2">
        <v>2.5000000000000001E-3</v>
      </c>
      <c r="O8" s="2">
        <v>2.5000000000000001E-3</v>
      </c>
      <c r="P8" s="2">
        <v>5.0000000000000001E-3</v>
      </c>
      <c r="R8" s="2" t="s">
        <v>9</v>
      </c>
      <c r="S8" s="2" t="s">
        <v>69</v>
      </c>
      <c r="T8" s="2" t="s">
        <v>70</v>
      </c>
      <c r="U8" s="2">
        <v>5.0000000000000001E-3</v>
      </c>
      <c r="V8" s="1" t="str" cm="1">
        <f t="array" ref="V8">_xlfn.IFS(Table1[[#This Row],[original]]&gt;0,"Uptake",Table1[[#This Row],[original]]=0,"No Flux",Table1[[#This Row],[original]]&lt;0,"Secretion")</f>
        <v>Uptake</v>
      </c>
      <c r="W8" s="2" t="str" cm="1">
        <f t="array" ref="W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8" s="2" t="str" cm="1">
        <f t="array" ref="X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8" s="2" t="str" cm="1">
        <f t="array" ref="Y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8" s="2" t="str" cm="1">
        <f t="array" ref="Z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8" s="2" t="str" cm="1">
        <f t="array" ref="AA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8" s="2" t="str" cm="1">
        <f t="array" ref="AB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8" s="2" t="str" cm="1">
        <f t="array" ref="AC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8" s="2" t="str" cm="1">
        <f t="array" ref="AD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8" s="2" t="str" cm="1">
        <f t="array" ref="AE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8" s="2" t="str" cm="1">
        <f t="array" ref="AF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8" s="2" t="str" cm="1">
        <f t="array" ref="AG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9" spans="1:33" x14ac:dyDescent="0.25">
      <c r="A9" s="2" t="s">
        <v>38</v>
      </c>
      <c r="B9" s="2" t="s">
        <v>71</v>
      </c>
      <c r="C9" s="2" t="s">
        <v>72</v>
      </c>
      <c r="D9" s="2">
        <v>-0.48302</v>
      </c>
      <c r="E9" s="1" t="str" cm="1">
        <f t="array" ref="E9">_xlfn.IFS(Table1[[#This Row],[original]]&gt;0,"Uptake",Table1[[#This Row],[original]]=0,"No Flux",Table1[[#This Row],[original]]&lt;0,"Secretion")</f>
        <v>Secretion</v>
      </c>
      <c r="F9" s="2">
        <v>-0.35898799999999997</v>
      </c>
      <c r="G9" s="2">
        <v>-0.46635399999999999</v>
      </c>
      <c r="H9" s="2">
        <v>-0.44128299999999998</v>
      </c>
      <c r="I9" s="2">
        <v>-0.47623900000000002</v>
      </c>
      <c r="J9" s="2">
        <v>-0.35898799999999997</v>
      </c>
      <c r="K9" s="2">
        <v>-0.449687</v>
      </c>
      <c r="L9" s="2">
        <v>-0.47967199999999999</v>
      </c>
      <c r="M9" s="2">
        <v>-0.25376100000000001</v>
      </c>
      <c r="N9" s="2">
        <v>-0.25376100000000001</v>
      </c>
      <c r="O9" s="2">
        <v>-0.25376100000000001</v>
      </c>
      <c r="P9" s="2">
        <v>-0.45299400000000001</v>
      </c>
      <c r="R9" s="2" t="s">
        <v>38</v>
      </c>
      <c r="S9" s="2" t="s">
        <v>71</v>
      </c>
      <c r="T9" s="2" t="s">
        <v>72</v>
      </c>
      <c r="U9" s="2">
        <v>-0.48302</v>
      </c>
      <c r="V9" s="1" t="str" cm="1">
        <f t="array" ref="V9">_xlfn.IFS(Table1[[#This Row],[original]]&gt;0,"Uptake",Table1[[#This Row],[original]]=0,"No Flux",Table1[[#This Row],[original]]&lt;0,"Secretion")</f>
        <v>Secretion</v>
      </c>
      <c r="W9" s="2" t="str" cm="1">
        <f t="array" ref="W9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9" s="2" t="str" cm="1">
        <f t="array" ref="X9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Reduced</v>
      </c>
      <c r="Y9" s="2" t="str" cm="1">
        <f t="array" ref="Y9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Reduced</v>
      </c>
      <c r="Z9" s="2" t="str" cm="1">
        <f t="array" ref="Z9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Reduced</v>
      </c>
      <c r="AA9" s="2" t="str" cm="1">
        <f t="array" ref="AA9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9" s="2" t="str" cm="1">
        <f t="array" ref="AB9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Reduced</v>
      </c>
      <c r="AC9" s="2" t="str" cm="1">
        <f t="array" ref="AC9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Reduced</v>
      </c>
      <c r="AD9" s="2" t="str" cm="1">
        <f t="array" ref="AD9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9" s="2" t="str" cm="1">
        <f t="array" ref="AE9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9" s="2" t="str" cm="1">
        <f t="array" ref="AF9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9" s="2" t="str" cm="1">
        <f t="array" ref="AG9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Reduced</v>
      </c>
    </row>
    <row r="10" spans="1:33" x14ac:dyDescent="0.25">
      <c r="A10" s="2" t="s">
        <v>10</v>
      </c>
      <c r="B10" s="2" t="s">
        <v>73</v>
      </c>
      <c r="C10" s="2" t="s">
        <v>74</v>
      </c>
      <c r="D10" s="2">
        <v>7.0609999999999996E-3</v>
      </c>
      <c r="E10" s="1" t="str" cm="1">
        <f t="array" ref="E10">_xlfn.IFS(Table1[[#This Row],[original]]&gt;0,"Uptake",Table1[[#This Row],[original]]=0,"No Flux",Table1[[#This Row],[original]]&lt;0,"Secretion")</f>
        <v>Uptake</v>
      </c>
      <c r="F10" s="2">
        <v>5.0000000000000001E-3</v>
      </c>
      <c r="G10" s="2">
        <v>7.0609999999999996E-3</v>
      </c>
      <c r="H10" s="2">
        <v>7.0609999999999996E-3</v>
      </c>
      <c r="I10" s="2">
        <v>7.0609999999999996E-3</v>
      </c>
      <c r="J10" s="2">
        <v>5.0000000000000001E-3</v>
      </c>
      <c r="K10" s="2">
        <v>7.0609999999999996E-3</v>
      </c>
      <c r="L10" s="2">
        <v>7.0609999999999996E-3</v>
      </c>
      <c r="M10" s="2">
        <v>3.5300000000000002E-3</v>
      </c>
      <c r="N10" s="2">
        <v>3.5300000000000002E-3</v>
      </c>
      <c r="O10" s="2">
        <v>3.5300000000000002E-3</v>
      </c>
      <c r="P10" s="2">
        <v>7.0609999999999996E-3</v>
      </c>
      <c r="R10" s="2" t="s">
        <v>10</v>
      </c>
      <c r="S10" s="2" t="s">
        <v>73</v>
      </c>
      <c r="T10" s="5" t="s">
        <v>74</v>
      </c>
      <c r="U10" s="2">
        <v>7.0609999999999996E-3</v>
      </c>
      <c r="V10" s="1" t="str" cm="1">
        <f t="array" ref="V10">_xlfn.IFS(Table1[[#This Row],[original]]&gt;0,"Uptake",Table1[[#This Row],[original]]=0,"No Flux",Table1[[#This Row],[original]]&lt;0,"Secretion")</f>
        <v>Uptake</v>
      </c>
      <c r="W10" s="2" t="str" cm="1">
        <f t="array" ref="W10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0" s="2" t="str" cm="1">
        <f t="array" ref="X10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0" s="2" t="str" cm="1">
        <f t="array" ref="Y10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0" s="2" t="str" cm="1">
        <f t="array" ref="Z10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0" s="2" t="str" cm="1">
        <f t="array" ref="AA10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0" s="2" t="str" cm="1">
        <f t="array" ref="AB10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0" s="2" t="str" cm="1">
        <f t="array" ref="AC10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0" s="2" t="str" cm="1">
        <f t="array" ref="AD10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0" s="2" t="str" cm="1">
        <f t="array" ref="AE10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0" s="2" t="str" cm="1">
        <f t="array" ref="AF10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0" s="2" t="str" cm="1">
        <f t="array" ref="AG10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1" spans="1:33" x14ac:dyDescent="0.25">
      <c r="A11" s="2" t="s">
        <v>5</v>
      </c>
      <c r="B11" s="2" t="s">
        <v>75</v>
      </c>
      <c r="C11" s="2" t="s">
        <v>76</v>
      </c>
      <c r="D11" s="2">
        <v>0.49478899999999998</v>
      </c>
      <c r="E11" s="1" t="str" cm="1">
        <f t="array" ref="E11">_xlfn.IFS(Table1[[#This Row],[original]]&gt;0,"Uptake",Table1[[#This Row],[original]]=0,"No Flux",Table1[[#This Row],[original]]&lt;0,"Secretion")</f>
        <v>Uptake</v>
      </c>
      <c r="F11" s="2">
        <v>0.35038599999999998</v>
      </c>
      <c r="G11" s="2">
        <v>0.49478899999999998</v>
      </c>
      <c r="H11" s="2">
        <v>0.49478899999999998</v>
      </c>
      <c r="I11" s="2">
        <v>0.49478899999999998</v>
      </c>
      <c r="J11" s="2">
        <v>0.35038599999999998</v>
      </c>
      <c r="K11" s="2">
        <v>0.49478899999999998</v>
      </c>
      <c r="L11" s="2">
        <v>0.49478899999999998</v>
      </c>
      <c r="M11" s="2">
        <v>0.247394</v>
      </c>
      <c r="N11" s="2">
        <v>0.247394</v>
      </c>
      <c r="O11" s="2">
        <v>0.247394</v>
      </c>
      <c r="P11" s="2">
        <v>0.49478899999999998</v>
      </c>
      <c r="R11" s="2" t="s">
        <v>5</v>
      </c>
      <c r="S11" s="2" t="s">
        <v>75</v>
      </c>
      <c r="T11" s="2" t="s">
        <v>76</v>
      </c>
      <c r="U11" s="2">
        <v>0.49478899999999998</v>
      </c>
      <c r="V11" s="1" t="str" cm="1">
        <f t="array" ref="V11">_xlfn.IFS(Table1[[#This Row],[original]]&gt;0,"Uptake",Table1[[#This Row],[original]]=0,"No Flux",Table1[[#This Row],[original]]&lt;0,"Secretion")</f>
        <v>Uptake</v>
      </c>
      <c r="W11" s="2" t="str" cm="1">
        <f t="array" ref="W11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1" s="2" t="str" cm="1">
        <f t="array" ref="X1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1" s="2" t="str" cm="1">
        <f t="array" ref="Y1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1" s="2" t="str" cm="1">
        <f t="array" ref="Z1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1" s="2" t="str" cm="1">
        <f t="array" ref="AA1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1" s="2" t="str" cm="1">
        <f t="array" ref="AB1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1" s="2" t="str" cm="1">
        <f t="array" ref="AC1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1" s="2" t="str" cm="1">
        <f t="array" ref="AD1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1" s="2" t="str" cm="1">
        <f t="array" ref="AE1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1" s="2" t="str" cm="1">
        <f t="array" ref="AF1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1" s="2" t="str" cm="1">
        <f t="array" ref="AG1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2" spans="1:33" x14ac:dyDescent="0.25">
      <c r="A12" s="2" t="s">
        <v>11</v>
      </c>
      <c r="B12" s="2" t="s">
        <v>77</v>
      </c>
      <c r="C12" s="2" t="s">
        <v>78</v>
      </c>
      <c r="D12" s="2">
        <v>7.0609999999999996E-3</v>
      </c>
      <c r="E12" s="1" t="str" cm="1">
        <f t="array" ref="E12">_xlfn.IFS(Table1[[#This Row],[original]]&gt;0,"Uptake",Table1[[#This Row],[original]]=0,"No Flux",Table1[[#This Row],[original]]&lt;0,"Secretion")</f>
        <v>Uptake</v>
      </c>
      <c r="F12" s="2">
        <v>5.0000000000000001E-3</v>
      </c>
      <c r="G12" s="2">
        <v>7.0609999999999996E-3</v>
      </c>
      <c r="H12" s="2">
        <v>7.0609999999999996E-3</v>
      </c>
      <c r="I12" s="2">
        <v>7.0609999999999996E-3</v>
      </c>
      <c r="J12" s="2">
        <v>5.0000000000000001E-3</v>
      </c>
      <c r="K12" s="2">
        <v>7.0609999999999996E-3</v>
      </c>
      <c r="L12" s="2">
        <v>7.0609999999999996E-3</v>
      </c>
      <c r="M12" s="2">
        <v>3.5300000000000002E-3</v>
      </c>
      <c r="N12" s="2">
        <v>3.5300000000000002E-3</v>
      </c>
      <c r="O12" s="2">
        <v>3.5300000000000002E-3</v>
      </c>
      <c r="P12" s="2">
        <v>7.0609999999999996E-3</v>
      </c>
      <c r="R12" s="2" t="s">
        <v>11</v>
      </c>
      <c r="S12" s="2" t="s">
        <v>77</v>
      </c>
      <c r="T12" s="5" t="s">
        <v>78</v>
      </c>
      <c r="U12" s="2">
        <v>7.0609999999999996E-3</v>
      </c>
      <c r="V12" s="1" t="str" cm="1">
        <f t="array" ref="V12">_xlfn.IFS(Table1[[#This Row],[original]]&gt;0,"Uptake",Table1[[#This Row],[original]]=0,"No Flux",Table1[[#This Row],[original]]&lt;0,"Secretion")</f>
        <v>Uptake</v>
      </c>
      <c r="W12" s="2" t="str" cm="1">
        <f t="array" ref="W1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2" s="2" t="str" cm="1">
        <f t="array" ref="X1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2" s="2" t="str" cm="1">
        <f t="array" ref="Y1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2" s="2" t="str" cm="1">
        <f t="array" ref="Z1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2" s="2" t="str" cm="1">
        <f t="array" ref="AA1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2" s="2" t="str" cm="1">
        <f t="array" ref="AB1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2" s="2" t="str" cm="1">
        <f t="array" ref="AC1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2" s="2" t="str" cm="1">
        <f t="array" ref="AD1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2" s="2" t="str" cm="1">
        <f t="array" ref="AE1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2" s="2" t="str" cm="1">
        <f t="array" ref="AF1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2" s="2" t="str" cm="1">
        <f t="array" ref="AG1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3" spans="1:33" x14ac:dyDescent="0.25">
      <c r="A13" s="2" t="s">
        <v>28</v>
      </c>
      <c r="B13" s="2" t="s">
        <v>79</v>
      </c>
      <c r="C13" s="2" t="s">
        <v>80</v>
      </c>
      <c r="D13" s="2">
        <v>0.52034400000000003</v>
      </c>
      <c r="E13" s="1" t="str" cm="1">
        <f t="array" ref="E13">_xlfn.IFS(Table1[[#This Row],[original]]&gt;0,"Uptake",Table1[[#This Row],[original]]=0,"No Flux",Table1[[#This Row],[original]]&lt;0,"Secretion")</f>
        <v>Uptake</v>
      </c>
      <c r="F13" s="2">
        <v>0.368483</v>
      </c>
      <c r="G13" s="2">
        <v>0.52034400000000003</v>
      </c>
      <c r="H13" s="2">
        <v>0.52034400000000003</v>
      </c>
      <c r="I13" s="2">
        <v>0.5</v>
      </c>
      <c r="J13" s="2">
        <v>0.368483</v>
      </c>
      <c r="K13" s="2">
        <v>0.52034400000000003</v>
      </c>
      <c r="L13" s="2">
        <v>0.52034400000000003</v>
      </c>
      <c r="M13" s="2">
        <v>0.26017200000000001</v>
      </c>
      <c r="N13" s="2">
        <v>0.26017200000000001</v>
      </c>
      <c r="O13" s="2">
        <v>0.26017200000000001</v>
      </c>
      <c r="P13" s="2">
        <v>0.52034400000000003</v>
      </c>
      <c r="R13" s="2" t="s">
        <v>28</v>
      </c>
      <c r="S13" s="2" t="s">
        <v>79</v>
      </c>
      <c r="T13" s="2" t="s">
        <v>80</v>
      </c>
      <c r="U13" s="2">
        <v>0.52034400000000003</v>
      </c>
      <c r="V13" s="1" t="str" cm="1">
        <f t="array" ref="V13">_xlfn.IFS(Table1[[#This Row],[original]]&gt;0,"Uptake",Table1[[#This Row],[original]]=0,"No Flux",Table1[[#This Row],[original]]&lt;0,"Secretion")</f>
        <v>Uptake</v>
      </c>
      <c r="W13" s="2" t="str" cm="1">
        <f t="array" ref="W1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3" s="2" t="str" cm="1">
        <f t="array" ref="X1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3" s="2" t="str" cm="1">
        <f t="array" ref="Y1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3" s="2" t="str" cm="1">
        <f t="array" ref="Z1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Reduced</v>
      </c>
      <c r="AA13" s="2" t="str" cm="1">
        <f t="array" ref="AA1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3" s="2" t="str" cm="1">
        <f t="array" ref="AB1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3" s="2" t="str" cm="1">
        <f t="array" ref="AC1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3" s="2" t="str" cm="1">
        <f t="array" ref="AD1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3" s="2" t="str" cm="1">
        <f t="array" ref="AE1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3" s="2" t="str" cm="1">
        <f t="array" ref="AF1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3" s="2" t="str" cm="1">
        <f t="array" ref="AG1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4" spans="1:33" x14ac:dyDescent="0.25">
      <c r="A14" s="2" t="s">
        <v>12</v>
      </c>
      <c r="B14" s="2" t="s">
        <v>81</v>
      </c>
      <c r="C14" s="2" t="s">
        <v>82</v>
      </c>
      <c r="D14" s="2">
        <v>0.363597</v>
      </c>
      <c r="E14" s="1" t="str" cm="1">
        <f t="array" ref="E14">_xlfn.IFS(Table1[[#This Row],[original]]&gt;0,"Uptake",Table1[[#This Row],[original]]=0,"No Flux",Table1[[#This Row],[original]]&lt;0,"Secretion")</f>
        <v>Uptake</v>
      </c>
      <c r="F14" s="2">
        <v>0.25748199999999999</v>
      </c>
      <c r="G14" s="2">
        <v>0.363597</v>
      </c>
      <c r="H14" s="2">
        <v>0.363597</v>
      </c>
      <c r="I14" s="2">
        <v>0.363597</v>
      </c>
      <c r="J14" s="2">
        <v>0.25748199999999999</v>
      </c>
      <c r="K14" s="2">
        <v>0.363597</v>
      </c>
      <c r="L14" s="2">
        <v>0.363597</v>
      </c>
      <c r="M14" s="2">
        <v>0.18179799999999999</v>
      </c>
      <c r="N14" s="2">
        <v>0.18179799999999999</v>
      </c>
      <c r="O14" s="2">
        <v>0.18179799999999999</v>
      </c>
      <c r="P14" s="2">
        <v>0.363597</v>
      </c>
      <c r="R14" s="2" t="s">
        <v>12</v>
      </c>
      <c r="S14" s="2" t="s">
        <v>81</v>
      </c>
      <c r="T14" s="2" t="s">
        <v>82</v>
      </c>
      <c r="U14" s="2">
        <v>0.363597</v>
      </c>
      <c r="V14" s="1" t="str" cm="1">
        <f t="array" ref="V14">_xlfn.IFS(Table1[[#This Row],[original]]&gt;0,"Uptake",Table1[[#This Row],[original]]=0,"No Flux",Table1[[#This Row],[original]]&lt;0,"Secretion")</f>
        <v>Uptake</v>
      </c>
      <c r="W14" s="2" t="str" cm="1">
        <f t="array" ref="W1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4" s="2" t="str" cm="1">
        <f t="array" ref="X1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4" s="2" t="str" cm="1">
        <f t="array" ref="Y1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4" s="2" t="str" cm="1">
        <f t="array" ref="Z1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4" s="2" t="str" cm="1">
        <f t="array" ref="AA1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4" s="2" t="str" cm="1">
        <f t="array" ref="AB1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4" s="2" t="str" cm="1">
        <f t="array" ref="AC1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4" s="2" t="str" cm="1">
        <f t="array" ref="AD1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4" s="2" t="str" cm="1">
        <f t="array" ref="AE1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4" s="2" t="str" cm="1">
        <f t="array" ref="AF1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4" s="2" t="str" cm="1">
        <f t="array" ref="AG1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5" spans="1:33" x14ac:dyDescent="0.25">
      <c r="A15" s="2" t="s">
        <v>13</v>
      </c>
      <c r="B15" s="2" t="s">
        <v>83</v>
      </c>
      <c r="C15" s="2" t="s">
        <v>84</v>
      </c>
      <c r="D15" s="2">
        <v>0.17627599999999999</v>
      </c>
      <c r="E15" s="1" t="str" cm="1">
        <f t="array" ref="E15">_xlfn.IFS(Table1[[#This Row],[original]]&gt;0,"Uptake",Table1[[#This Row],[original]]=0,"No Flux",Table1[[#This Row],[original]]&lt;0,"Secretion")</f>
        <v>Uptake</v>
      </c>
      <c r="F15" s="2">
        <v>0.119282</v>
      </c>
      <c r="G15" s="2">
        <v>0.226276</v>
      </c>
      <c r="H15" s="2">
        <v>0.17627599999999999</v>
      </c>
      <c r="I15" s="2">
        <v>0.17627599999999999</v>
      </c>
      <c r="J15" s="2">
        <v>0.119282</v>
      </c>
      <c r="K15" s="2">
        <v>0.17627599999999999</v>
      </c>
      <c r="L15" s="2">
        <v>0.17627599999999999</v>
      </c>
      <c r="M15" s="2">
        <v>8.4221000000000004E-2</v>
      </c>
      <c r="N15" s="2">
        <v>8.4221000000000004E-2</v>
      </c>
      <c r="O15" s="2">
        <v>8.4221000000000004E-2</v>
      </c>
      <c r="P15" s="2">
        <v>0.22131600000000001</v>
      </c>
      <c r="R15" s="2" t="s">
        <v>13</v>
      </c>
      <c r="S15" s="2" t="s">
        <v>83</v>
      </c>
      <c r="T15" s="2" t="s">
        <v>84</v>
      </c>
      <c r="U15" s="2">
        <v>0.17627599999999999</v>
      </c>
      <c r="V15" s="1" t="str" cm="1">
        <f t="array" ref="V15">_xlfn.IFS(Table1[[#This Row],[original]]&gt;0,"Uptake",Table1[[#This Row],[original]]=0,"No Flux",Table1[[#This Row],[original]]&lt;0,"Secretion")</f>
        <v>Uptake</v>
      </c>
      <c r="W15" s="2" t="str" cm="1">
        <f t="array" ref="W1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5" s="2" t="str" cm="1">
        <f t="array" ref="X1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Increased</v>
      </c>
      <c r="Y15" s="2" t="str" cm="1">
        <f t="array" ref="Y1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5" s="2" t="str" cm="1">
        <f t="array" ref="Z1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5" s="2" t="str" cm="1">
        <f t="array" ref="AA1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5" s="2" t="str" cm="1">
        <f t="array" ref="AB1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5" s="2" t="str" cm="1">
        <f t="array" ref="AC1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5" s="2" t="str" cm="1">
        <f t="array" ref="AD1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5" s="2" t="str" cm="1">
        <f t="array" ref="AE1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5" s="2" t="str" cm="1">
        <f t="array" ref="AF1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5" s="2" t="str" cm="1">
        <f t="array" ref="AG1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Increased</v>
      </c>
    </row>
    <row r="16" spans="1:33" x14ac:dyDescent="0.25">
      <c r="A16" s="2" t="s">
        <v>85</v>
      </c>
      <c r="B16" s="2" t="s">
        <v>86</v>
      </c>
      <c r="C16" s="2" t="s">
        <v>87</v>
      </c>
      <c r="D16" s="2">
        <v>-1.0602959999999999</v>
      </c>
      <c r="E16" s="1" t="str" cm="1">
        <f t="array" ref="E16">_xlfn.IFS(Table1[[#This Row],[original]]&gt;0,"Uptake",Table1[[#This Row],[original]]=0,"No Flux",Table1[[#This Row],[original]]&lt;0,"Secretion")</f>
        <v>Secretion</v>
      </c>
      <c r="F16" s="2">
        <v>-0.73975299999999999</v>
      </c>
      <c r="G16" s="2">
        <v>-1.0769629999999999</v>
      </c>
      <c r="H16" s="2">
        <v>-1.0619499999999999</v>
      </c>
      <c r="I16" s="2">
        <v>-1.0467329999999999</v>
      </c>
      <c r="J16" s="2">
        <v>-0.73975299999999999</v>
      </c>
      <c r="K16" s="2">
        <v>-1.093629</v>
      </c>
      <c r="L16" s="2">
        <v>-1.053644</v>
      </c>
      <c r="M16" s="2">
        <v>-0.52289699999999995</v>
      </c>
      <c r="N16" s="2">
        <v>-0.52289699999999995</v>
      </c>
      <c r="O16" s="2">
        <v>-0.52289699999999995</v>
      </c>
      <c r="P16" s="2">
        <v>-1.045283</v>
      </c>
      <c r="R16" s="2" t="s">
        <v>85</v>
      </c>
      <c r="S16" s="2" t="s">
        <v>86</v>
      </c>
      <c r="T16" s="2" t="s">
        <v>87</v>
      </c>
      <c r="U16" s="2">
        <v>-1.0602959999999999</v>
      </c>
      <c r="V16" s="1" t="str" cm="1">
        <f t="array" ref="V16">_xlfn.IFS(Table1[[#This Row],[original]]&gt;0,"Uptake",Table1[[#This Row],[original]]=0,"No Flux",Table1[[#This Row],[original]]&lt;0,"Secretion")</f>
        <v>Secretion</v>
      </c>
      <c r="W16" s="2" t="str" cm="1">
        <f t="array" ref="W1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6" s="2" t="str" cm="1">
        <f t="array" ref="X1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Increased</v>
      </c>
      <c r="Y16" s="2" t="str" cm="1">
        <f t="array" ref="Y1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16" s="2" t="str" cm="1">
        <f t="array" ref="Z1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Reduced</v>
      </c>
      <c r="AA16" s="2" t="str" cm="1">
        <f t="array" ref="AA1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6" s="2" t="str" cm="1">
        <f t="array" ref="AB1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Increased</v>
      </c>
      <c r="AC16" s="2" t="str" cm="1">
        <f t="array" ref="AC1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Reduced</v>
      </c>
      <c r="AD16" s="2" t="str" cm="1">
        <f t="array" ref="AD1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6" s="2" t="str" cm="1">
        <f t="array" ref="AE1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6" s="2" t="str" cm="1">
        <f t="array" ref="AF1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6" s="2" t="str" cm="1">
        <f t="array" ref="AG1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Reduced</v>
      </c>
    </row>
    <row r="17" spans="1:33" x14ac:dyDescent="0.25">
      <c r="A17" s="2" t="s">
        <v>14</v>
      </c>
      <c r="B17" s="2" t="s">
        <v>88</v>
      </c>
      <c r="C17" s="2" t="s">
        <v>89</v>
      </c>
      <c r="D17" s="2">
        <v>7.0609999999999996E-3</v>
      </c>
      <c r="E17" s="1" t="str" cm="1">
        <f t="array" ref="E17">_xlfn.IFS(Table1[[#This Row],[original]]&gt;0,"Uptake",Table1[[#This Row],[original]]=0,"No Flux",Table1[[#This Row],[original]]&lt;0,"Secretion")</f>
        <v>Uptake</v>
      </c>
      <c r="F17" s="2">
        <v>5.0000000000000001E-3</v>
      </c>
      <c r="G17" s="2">
        <v>7.0609999999999996E-3</v>
      </c>
      <c r="H17" s="2">
        <v>7.0609999999999996E-3</v>
      </c>
      <c r="I17" s="2">
        <v>7.0609999999999996E-3</v>
      </c>
      <c r="J17" s="2">
        <v>5.0000000000000001E-3</v>
      </c>
      <c r="K17" s="2">
        <v>7.0609999999999996E-3</v>
      </c>
      <c r="L17" s="2">
        <v>7.0609999999999996E-3</v>
      </c>
      <c r="M17" s="2">
        <v>3.5300000000000002E-3</v>
      </c>
      <c r="N17" s="2">
        <v>3.5300000000000002E-3</v>
      </c>
      <c r="O17" s="2">
        <v>3.5300000000000002E-3</v>
      </c>
      <c r="P17" s="2">
        <v>7.0609999999999996E-3</v>
      </c>
      <c r="R17" s="2" t="s">
        <v>14</v>
      </c>
      <c r="S17" s="2" t="s">
        <v>88</v>
      </c>
      <c r="T17" s="2" t="s">
        <v>89</v>
      </c>
      <c r="U17" s="2">
        <v>7.0609999999999996E-3</v>
      </c>
      <c r="V17" s="1" t="str" cm="1">
        <f t="array" ref="V17">_xlfn.IFS(Table1[[#This Row],[original]]&gt;0,"Uptake",Table1[[#This Row],[original]]=0,"No Flux",Table1[[#This Row],[original]]&lt;0,"Secretion")</f>
        <v>Uptake</v>
      </c>
      <c r="W17" s="2" t="str" cm="1">
        <f t="array" ref="W1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7" s="2" t="str" cm="1">
        <f t="array" ref="X1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7" s="2" t="str" cm="1">
        <f t="array" ref="Y1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7" s="2" t="str" cm="1">
        <f t="array" ref="Z1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7" s="2" t="str" cm="1">
        <f t="array" ref="AA1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7" s="2" t="str" cm="1">
        <f t="array" ref="AB1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7" s="2" t="str" cm="1">
        <f t="array" ref="AC1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7" s="2" t="str" cm="1">
        <f t="array" ref="AD1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7" s="2" t="str" cm="1">
        <f t="array" ref="AE1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7" s="2" t="str" cm="1">
        <f t="array" ref="AF1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7" s="2" t="str" cm="1">
        <f t="array" ref="AG1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8" spans="1:33" x14ac:dyDescent="0.25">
      <c r="A18" s="2" t="s">
        <v>15</v>
      </c>
      <c r="B18" s="2" t="s">
        <v>90</v>
      </c>
      <c r="C18" s="2" t="s">
        <v>91</v>
      </c>
      <c r="D18" s="2">
        <v>0.22723699999999999</v>
      </c>
      <c r="E18" s="1" t="str" cm="1">
        <f t="array" ref="E18">_xlfn.IFS(Table1[[#This Row],[original]]&gt;0,"Uptake",Table1[[#This Row],[original]]=0,"No Flux",Table1[[#This Row],[original]]&lt;0,"Secretion")</f>
        <v>Uptake</v>
      </c>
      <c r="F18" s="2">
        <v>0.16091900000000001</v>
      </c>
      <c r="G18" s="2">
        <v>0.22723699999999999</v>
      </c>
      <c r="H18" s="2">
        <v>0.22723699999999999</v>
      </c>
      <c r="I18" s="2">
        <v>0.22723699999999999</v>
      </c>
      <c r="J18" s="2">
        <v>0.16091900000000001</v>
      </c>
      <c r="K18" s="2">
        <v>0.22723699999999999</v>
      </c>
      <c r="L18" s="2">
        <v>0.22723699999999999</v>
      </c>
      <c r="M18" s="2">
        <v>0.113619</v>
      </c>
      <c r="N18" s="2">
        <v>0.113619</v>
      </c>
      <c r="O18" s="2">
        <v>0.113619</v>
      </c>
      <c r="P18" s="2">
        <v>0.22723699999999999</v>
      </c>
      <c r="R18" s="2" t="s">
        <v>15</v>
      </c>
      <c r="S18" s="2" t="s">
        <v>90</v>
      </c>
      <c r="T18" s="2" t="s">
        <v>91</v>
      </c>
      <c r="U18" s="2">
        <v>0.22723699999999999</v>
      </c>
      <c r="V18" s="1" t="str" cm="1">
        <f t="array" ref="V18">_xlfn.IFS(Table1[[#This Row],[original]]&gt;0,"Uptake",Table1[[#This Row],[original]]=0,"No Flux",Table1[[#This Row],[original]]&lt;0,"Secretion")</f>
        <v>Uptake</v>
      </c>
      <c r="W18" s="2" t="str" cm="1">
        <f t="array" ref="W1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8" s="2" t="str" cm="1">
        <f t="array" ref="X1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8" s="2" t="str" cm="1">
        <f t="array" ref="Y1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8" s="2" t="str" cm="1">
        <f t="array" ref="Z1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8" s="2" t="str" cm="1">
        <f t="array" ref="AA1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8" s="2" t="str" cm="1">
        <f t="array" ref="AB1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8" s="2" t="str" cm="1">
        <f t="array" ref="AC1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8" s="2" t="str" cm="1">
        <f t="array" ref="AD1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8" s="2" t="str" cm="1">
        <f t="array" ref="AE1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8" s="2" t="str" cm="1">
        <f t="array" ref="AF1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8" s="2" t="str" cm="1">
        <f t="array" ref="AG1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9" spans="1:33" x14ac:dyDescent="0.25">
      <c r="A19" s="2" t="s">
        <v>16</v>
      </c>
      <c r="B19" s="2" t="s">
        <v>92</v>
      </c>
      <c r="C19" s="2" t="s">
        <v>93</v>
      </c>
      <c r="D19" s="2">
        <v>0.504664</v>
      </c>
      <c r="E19" s="1" t="str" cm="1">
        <f t="array" ref="E19">_xlfn.IFS(Table1[[#This Row],[original]]&gt;0,"Uptake",Table1[[#This Row],[original]]=0,"No Flux",Table1[[#This Row],[original]]&lt;0,"Secretion")</f>
        <v>Uptake</v>
      </c>
      <c r="F19" s="2">
        <v>0.35446</v>
      </c>
      <c r="G19" s="2">
        <v>0.504664</v>
      </c>
      <c r="H19" s="2">
        <v>0.54970799999999997</v>
      </c>
      <c r="I19" s="2">
        <v>0.504664</v>
      </c>
      <c r="J19" s="2">
        <v>0.35446</v>
      </c>
      <c r="K19" s="2">
        <v>0.504664</v>
      </c>
      <c r="L19" s="2">
        <v>0.50970800000000005</v>
      </c>
      <c r="M19" s="2">
        <v>0.249832</v>
      </c>
      <c r="N19" s="2">
        <v>0.249832</v>
      </c>
      <c r="O19" s="2">
        <v>0.249832</v>
      </c>
      <c r="P19" s="2">
        <v>0.504664</v>
      </c>
      <c r="R19" s="2" t="s">
        <v>16</v>
      </c>
      <c r="S19" s="2" t="s">
        <v>92</v>
      </c>
      <c r="T19" s="2" t="s">
        <v>93</v>
      </c>
      <c r="U19" s="2">
        <v>0.504664</v>
      </c>
      <c r="V19" s="1" t="str" cm="1">
        <f t="array" ref="V19">_xlfn.IFS(Table1[[#This Row],[original]]&gt;0,"Uptake",Table1[[#This Row],[original]]=0,"No Flux",Table1[[#This Row],[original]]&lt;0,"Secretion")</f>
        <v>Uptake</v>
      </c>
      <c r="W19" s="2" t="str" cm="1">
        <f t="array" ref="W19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9" s="2" t="str" cm="1">
        <f t="array" ref="X19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9" s="2" t="str" cm="1">
        <f t="array" ref="Y19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19" s="2" t="str" cm="1">
        <f t="array" ref="Z19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9" s="2" t="str" cm="1">
        <f t="array" ref="AA19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9" s="2" t="str" cm="1">
        <f t="array" ref="AB19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9" s="2" t="str" cm="1">
        <f t="array" ref="AC19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19" s="2" t="str" cm="1">
        <f t="array" ref="AD19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9" s="2" t="str" cm="1">
        <f t="array" ref="AE19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9" s="2" t="str" cm="1">
        <f t="array" ref="AF19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9" s="2" t="str" cm="1">
        <f t="array" ref="AG19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0" spans="1:33" x14ac:dyDescent="0.25">
      <c r="A20" s="2" t="s">
        <v>36</v>
      </c>
      <c r="B20" s="2" t="s">
        <v>94</v>
      </c>
      <c r="C20" s="2" t="s">
        <v>95</v>
      </c>
      <c r="D20" s="2">
        <v>0.27870499999999998</v>
      </c>
      <c r="E20" s="1" t="str" cm="1">
        <f t="array" ref="E20">_xlfn.IFS(Table1[[#This Row],[original]]&gt;0,"Uptake",Table1[[#This Row],[original]]=0,"No Flux",Table1[[#This Row],[original]]&lt;0,"Secretion")</f>
        <v>Uptake</v>
      </c>
      <c r="F20" s="2">
        <v>0.19736600000000001</v>
      </c>
      <c r="G20" s="2">
        <v>0.27870499999999998</v>
      </c>
      <c r="H20" s="2">
        <v>0.27870499999999998</v>
      </c>
      <c r="I20" s="2">
        <v>0.27870499999999998</v>
      </c>
      <c r="J20" s="2">
        <v>0.19736600000000001</v>
      </c>
      <c r="K20" s="2">
        <v>0.27870499999999998</v>
      </c>
      <c r="L20" s="2">
        <v>0.27870499999999998</v>
      </c>
      <c r="M20" s="2">
        <v>0.139352</v>
      </c>
      <c r="N20" s="2">
        <v>0.139352</v>
      </c>
      <c r="O20" s="2">
        <v>0.139352</v>
      </c>
      <c r="P20" s="2">
        <v>0.27870499999999998</v>
      </c>
      <c r="R20" s="2" t="s">
        <v>36</v>
      </c>
      <c r="S20" s="2" t="s">
        <v>94</v>
      </c>
      <c r="T20" s="2" t="s">
        <v>95</v>
      </c>
      <c r="U20" s="2">
        <v>0.27870499999999998</v>
      </c>
      <c r="V20" s="1" t="str" cm="1">
        <f t="array" ref="V20">_xlfn.IFS(Table1[[#This Row],[original]]&gt;0,"Uptake",Table1[[#This Row],[original]]=0,"No Flux",Table1[[#This Row],[original]]&lt;0,"Secretion")</f>
        <v>Uptake</v>
      </c>
      <c r="W20" s="2" t="str" cm="1">
        <f t="array" ref="W20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0" s="2" t="str" cm="1">
        <f t="array" ref="X20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0" s="2" t="str" cm="1">
        <f t="array" ref="Y20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0" s="2" t="str" cm="1">
        <f t="array" ref="Z20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0" s="2" t="str" cm="1">
        <f t="array" ref="AA20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0" s="2" t="str" cm="1">
        <f t="array" ref="AB20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0" s="2" t="str" cm="1">
        <f t="array" ref="AC20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0" s="2" t="str" cm="1">
        <f t="array" ref="AD20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0" s="2" t="str" cm="1">
        <f t="array" ref="AE20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0" s="2" t="str" cm="1">
        <f t="array" ref="AF20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0" s="2" t="str" cm="1">
        <f t="array" ref="AG20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1" spans="1:33" x14ac:dyDescent="0.25">
      <c r="A21" s="2" t="s">
        <v>41</v>
      </c>
      <c r="B21" s="2" t="s">
        <v>96</v>
      </c>
      <c r="C21" s="5" t="s">
        <v>97</v>
      </c>
      <c r="D21" s="2">
        <v>7.0609999999999996E-3</v>
      </c>
      <c r="E21" s="1" t="str" cm="1">
        <f t="array" ref="E21">_xlfn.IFS(Table1[[#This Row],[original]]&gt;0,"Uptake",Table1[[#This Row],[original]]=0,"No Flux",Table1[[#This Row],[original]]&lt;0,"Secretion")</f>
        <v>Uptake</v>
      </c>
      <c r="F21" s="2">
        <v>5.0000000000000001E-3</v>
      </c>
      <c r="G21" s="2">
        <v>7.0609999999999996E-3</v>
      </c>
      <c r="H21" s="2">
        <v>7.0609999999999996E-3</v>
      </c>
      <c r="I21" s="2">
        <v>7.0609999999999996E-3</v>
      </c>
      <c r="J21" s="2">
        <v>5.0000000000000001E-3</v>
      </c>
      <c r="K21" s="2">
        <v>7.0609999999999996E-3</v>
      </c>
      <c r="L21" s="2">
        <v>7.0609999999999996E-3</v>
      </c>
      <c r="M21" s="2">
        <v>3.5300000000000002E-3</v>
      </c>
      <c r="N21" s="2">
        <v>3.5300000000000002E-3</v>
      </c>
      <c r="O21" s="2">
        <v>3.5300000000000002E-3</v>
      </c>
      <c r="P21" s="2">
        <v>7.0609999999999996E-3</v>
      </c>
      <c r="R21" s="2" t="s">
        <v>41</v>
      </c>
      <c r="S21" s="2" t="s">
        <v>96</v>
      </c>
      <c r="T21" s="5" t="s">
        <v>97</v>
      </c>
      <c r="U21" s="2">
        <v>7.0609999999999996E-3</v>
      </c>
      <c r="V21" s="1" t="str" cm="1">
        <f t="array" ref="V21">_xlfn.IFS(Table1[[#This Row],[original]]&gt;0,"Uptake",Table1[[#This Row],[original]]=0,"No Flux",Table1[[#This Row],[original]]&lt;0,"Secretion")</f>
        <v>Uptake</v>
      </c>
      <c r="W21" s="2" t="str" cm="1">
        <f t="array" ref="W21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1" s="2" t="str" cm="1">
        <f t="array" ref="X2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1" s="2" t="str" cm="1">
        <f t="array" ref="Y2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1" s="2" t="str" cm="1">
        <f t="array" ref="Z2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1" s="2" t="str" cm="1">
        <f t="array" ref="AA2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1" s="2" t="str" cm="1">
        <f t="array" ref="AB2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1" s="2" t="str" cm="1">
        <f t="array" ref="AC2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1" s="2" t="str" cm="1">
        <f t="array" ref="AD2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1" s="2" t="str" cm="1">
        <f t="array" ref="AE2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1" s="2" t="str" cm="1">
        <f t="array" ref="AF2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1" s="2" t="str" cm="1">
        <f t="array" ref="AG2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2" spans="1:33" x14ac:dyDescent="0.25">
      <c r="A22" s="2" t="s">
        <v>29</v>
      </c>
      <c r="B22" s="2" t="s">
        <v>98</v>
      </c>
      <c r="C22" s="2" t="s">
        <v>99</v>
      </c>
      <c r="D22" s="2">
        <v>0.14748900000000001</v>
      </c>
      <c r="E22" s="1" t="str" cm="1">
        <f t="array" ref="E22">_xlfn.IFS(Table1[[#This Row],[original]]&gt;0,"Uptake",Table1[[#This Row],[original]]=0,"No Flux",Table1[[#This Row],[original]]&lt;0,"Secretion")</f>
        <v>Uptake</v>
      </c>
      <c r="F22" s="2">
        <v>0.104445</v>
      </c>
      <c r="G22" s="2">
        <v>0.14748900000000001</v>
      </c>
      <c r="H22" s="2">
        <v>0.14748900000000001</v>
      </c>
      <c r="I22" s="2">
        <v>0.14748900000000001</v>
      </c>
      <c r="J22" s="2">
        <v>0.104445</v>
      </c>
      <c r="K22" s="2">
        <v>0.14748900000000001</v>
      </c>
      <c r="L22" s="2">
        <v>0.14748900000000001</v>
      </c>
      <c r="M22" s="2">
        <v>7.3744000000000004E-2</v>
      </c>
      <c r="N22" s="2">
        <v>7.3744000000000004E-2</v>
      </c>
      <c r="O22" s="2">
        <v>7.3744000000000004E-2</v>
      </c>
      <c r="P22" s="2">
        <v>0.14748900000000001</v>
      </c>
      <c r="R22" s="2" t="s">
        <v>29</v>
      </c>
      <c r="S22" s="2" t="s">
        <v>98</v>
      </c>
      <c r="T22" s="2" t="s">
        <v>99</v>
      </c>
      <c r="U22" s="2">
        <v>0.14748900000000001</v>
      </c>
      <c r="V22" s="1" t="str" cm="1">
        <f t="array" ref="V22">_xlfn.IFS(Table1[[#This Row],[original]]&gt;0,"Uptake",Table1[[#This Row],[original]]=0,"No Flux",Table1[[#This Row],[original]]&lt;0,"Secretion")</f>
        <v>Uptake</v>
      </c>
      <c r="W22" s="2" t="str" cm="1">
        <f t="array" ref="W2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2" s="2" t="str" cm="1">
        <f t="array" ref="X2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2" s="2" t="str" cm="1">
        <f t="array" ref="Y2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2" s="2" t="str" cm="1">
        <f t="array" ref="Z2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2" s="2" t="str" cm="1">
        <f t="array" ref="AA2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2" s="2" t="str" cm="1">
        <f t="array" ref="AB2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2" s="2" t="str" cm="1">
        <f t="array" ref="AC2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2" s="2" t="str" cm="1">
        <f t="array" ref="AD2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2" s="2" t="str" cm="1">
        <f t="array" ref="AE2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2" s="2" t="str" cm="1">
        <f t="array" ref="AF2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2" s="2" t="str" cm="1">
        <f t="array" ref="AG2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3" spans="1:33" x14ac:dyDescent="0.25">
      <c r="A23" s="2" t="s">
        <v>40</v>
      </c>
      <c r="B23" s="2" t="s">
        <v>100</v>
      </c>
      <c r="C23" s="2" t="s">
        <v>101</v>
      </c>
      <c r="D23" s="2">
        <v>7.0609999999999996E-3</v>
      </c>
      <c r="E23" s="1" t="str" cm="1">
        <f t="array" ref="E23">_xlfn.IFS(Table1[[#This Row],[original]]&gt;0,"Uptake",Table1[[#This Row],[original]]=0,"No Flux",Table1[[#This Row],[original]]&lt;0,"Secretion")</f>
        <v>Uptake</v>
      </c>
      <c r="F23" s="2">
        <v>5.0000000000000001E-3</v>
      </c>
      <c r="G23" s="2">
        <v>7.0609999999999996E-3</v>
      </c>
      <c r="H23" s="2">
        <v>7.0609999999999996E-3</v>
      </c>
      <c r="I23" s="2">
        <v>7.0609999999999996E-3</v>
      </c>
      <c r="J23" s="2">
        <v>5.0000000000000001E-3</v>
      </c>
      <c r="K23" s="2">
        <v>7.0609999999999996E-3</v>
      </c>
      <c r="L23" s="2">
        <v>7.0609999999999996E-3</v>
      </c>
      <c r="M23" s="2">
        <v>3.5300000000000002E-3</v>
      </c>
      <c r="N23" s="2">
        <v>3.5300000000000002E-3</v>
      </c>
      <c r="O23" s="2">
        <v>3.5300000000000002E-3</v>
      </c>
      <c r="P23" s="2">
        <v>7.0609999999999996E-3</v>
      </c>
      <c r="R23" s="2" t="s">
        <v>40</v>
      </c>
      <c r="S23" s="2" t="s">
        <v>100</v>
      </c>
      <c r="T23" s="5" t="s">
        <v>101</v>
      </c>
      <c r="U23" s="2">
        <v>7.0609999999999996E-3</v>
      </c>
      <c r="V23" s="1" t="str" cm="1">
        <f t="array" ref="V23">_xlfn.IFS(Table1[[#This Row],[original]]&gt;0,"Uptake",Table1[[#This Row],[original]]=0,"No Flux",Table1[[#This Row],[original]]&lt;0,"Secretion")</f>
        <v>Uptake</v>
      </c>
      <c r="W23" s="2" t="str" cm="1">
        <f t="array" ref="W2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3" s="2" t="str" cm="1">
        <f t="array" ref="X2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3" s="2" t="str" cm="1">
        <f t="array" ref="Y2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3" s="2" t="str" cm="1">
        <f t="array" ref="Z2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3" s="2" t="str" cm="1">
        <f t="array" ref="AA2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3" s="2" t="str" cm="1">
        <f t="array" ref="AB2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3" s="2" t="str" cm="1">
        <f t="array" ref="AC2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3" s="2" t="str" cm="1">
        <f t="array" ref="AD2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3" s="2" t="str" cm="1">
        <f t="array" ref="AE2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3" s="2" t="str" cm="1">
        <f t="array" ref="AF2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3" s="2" t="str" cm="1">
        <f t="array" ref="AG2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4" spans="1:33" x14ac:dyDescent="0.25">
      <c r="A24" s="2" t="s">
        <v>45</v>
      </c>
      <c r="B24" s="2" t="s">
        <v>102</v>
      </c>
      <c r="C24" s="2" t="s">
        <v>103</v>
      </c>
      <c r="D24" s="2">
        <v>6.1212999999999997E-2</v>
      </c>
      <c r="E24" s="1" t="str" cm="1">
        <f t="array" ref="E24">_xlfn.IFS(Table1[[#This Row],[original]]&gt;0,"Uptake",Table1[[#This Row],[original]]=0,"No Flux",Table1[[#This Row],[original]]&lt;0,"Secretion")</f>
        <v>Uptake</v>
      </c>
      <c r="F24" s="2">
        <v>4.3347999999999998E-2</v>
      </c>
      <c r="G24" s="2">
        <v>6.1212999999999997E-2</v>
      </c>
      <c r="H24" s="2">
        <v>6.1212999999999997E-2</v>
      </c>
      <c r="I24" s="2">
        <v>6.1212999999999997E-2</v>
      </c>
      <c r="J24" s="2">
        <v>4.3347999999999998E-2</v>
      </c>
      <c r="K24" s="2">
        <v>6.1212999999999997E-2</v>
      </c>
      <c r="L24" s="2">
        <v>6.1212999999999997E-2</v>
      </c>
      <c r="M24" s="2">
        <v>3.0606999999999999E-2</v>
      </c>
      <c r="N24" s="2">
        <v>3.0606999999999999E-2</v>
      </c>
      <c r="O24" s="2">
        <v>3.0606999999999999E-2</v>
      </c>
      <c r="P24" s="2">
        <v>6.1212999999999997E-2</v>
      </c>
      <c r="R24" s="2" t="s">
        <v>45</v>
      </c>
      <c r="S24" s="2" t="s">
        <v>102</v>
      </c>
      <c r="T24" s="2" t="s">
        <v>103</v>
      </c>
      <c r="U24" s="2">
        <v>6.1212999999999997E-2</v>
      </c>
      <c r="V24" s="1" t="str" cm="1">
        <f t="array" ref="V24">_xlfn.IFS(Table1[[#This Row],[original]]&gt;0,"Uptake",Table1[[#This Row],[original]]=0,"No Flux",Table1[[#This Row],[original]]&lt;0,"Secretion")</f>
        <v>Uptake</v>
      </c>
      <c r="W24" s="2" t="str" cm="1">
        <f t="array" ref="W2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4" s="2" t="str" cm="1">
        <f t="array" ref="X2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4" s="2" t="str" cm="1">
        <f t="array" ref="Y2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4" s="2" t="str" cm="1">
        <f t="array" ref="Z2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4" s="2" t="str" cm="1">
        <f t="array" ref="AA2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4" s="2" t="str" cm="1">
        <f t="array" ref="AB2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4" s="2" t="str" cm="1">
        <f t="array" ref="AC2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4" s="2" t="str" cm="1">
        <f t="array" ref="AD2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4" s="2" t="str" cm="1">
        <f t="array" ref="AE2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4" s="2" t="str" cm="1">
        <f t="array" ref="AF2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4" s="2" t="str" cm="1">
        <f t="array" ref="AG2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5" spans="1:33" x14ac:dyDescent="0.25">
      <c r="A25" s="2" t="s">
        <v>35</v>
      </c>
      <c r="B25" s="2" t="s">
        <v>104</v>
      </c>
      <c r="C25" s="2" t="s">
        <v>105</v>
      </c>
      <c r="D25" s="2">
        <v>0.197907</v>
      </c>
      <c r="E25" s="1" t="str" cm="1">
        <f t="array" ref="E25">_xlfn.IFS(Table1[[#This Row],[original]]&gt;0,"Uptake",Table1[[#This Row],[original]]=0,"No Flux",Table1[[#This Row],[original]]&lt;0,"Secretion")</f>
        <v>Uptake</v>
      </c>
      <c r="F25" s="2">
        <v>0.14014799999999999</v>
      </c>
      <c r="G25" s="2">
        <v>0.197907</v>
      </c>
      <c r="H25" s="2">
        <v>0.197907</v>
      </c>
      <c r="I25" s="2">
        <v>0.197907</v>
      </c>
      <c r="J25" s="2">
        <v>0.14014799999999999</v>
      </c>
      <c r="K25" s="2">
        <v>0.197907</v>
      </c>
      <c r="L25" s="2">
        <v>0.197907</v>
      </c>
      <c r="M25" s="2">
        <v>9.8954E-2</v>
      </c>
      <c r="N25" s="2">
        <v>9.8954E-2</v>
      </c>
      <c r="O25" s="2">
        <v>9.8954E-2</v>
      </c>
      <c r="P25" s="2">
        <v>0.197907</v>
      </c>
      <c r="R25" s="2" t="s">
        <v>35</v>
      </c>
      <c r="S25" s="2" t="s">
        <v>104</v>
      </c>
      <c r="T25" s="2" t="s">
        <v>105</v>
      </c>
      <c r="U25" s="2">
        <v>0.197907</v>
      </c>
      <c r="V25" s="1" t="str" cm="1">
        <f t="array" ref="V25">_xlfn.IFS(Table1[[#This Row],[original]]&gt;0,"Uptake",Table1[[#This Row],[original]]=0,"No Flux",Table1[[#This Row],[original]]&lt;0,"Secretion")</f>
        <v>Uptake</v>
      </c>
      <c r="W25" s="2" t="str" cm="1">
        <f t="array" ref="W2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5" s="2" t="str" cm="1">
        <f t="array" ref="X2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5" s="2" t="str" cm="1">
        <f t="array" ref="Y2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5" s="2" t="str" cm="1">
        <f t="array" ref="Z2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5" s="2" t="str" cm="1">
        <f t="array" ref="AA2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5" s="2" t="str" cm="1">
        <f t="array" ref="AB2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5" s="2" t="str" cm="1">
        <f t="array" ref="AC2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5" s="2" t="str" cm="1">
        <f t="array" ref="AD2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5" s="2" t="str" cm="1">
        <f t="array" ref="AE2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5" s="2" t="str" cm="1">
        <f t="array" ref="AF2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5" s="2" t="str" cm="1">
        <f t="array" ref="AG2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6" spans="1:33" x14ac:dyDescent="0.25">
      <c r="A26" s="2" t="s">
        <v>34</v>
      </c>
      <c r="B26" s="2" t="s">
        <v>106</v>
      </c>
      <c r="C26" s="2" t="s">
        <v>107</v>
      </c>
      <c r="D26" s="2">
        <v>0.124727</v>
      </c>
      <c r="E26" s="1" t="str" cm="1">
        <f t="array" ref="E26">_xlfn.IFS(Table1[[#This Row],[original]]&gt;0,"Uptake",Table1[[#This Row],[original]]=0,"No Flux",Table1[[#This Row],[original]]&lt;0,"Secretion")</f>
        <v>Uptake</v>
      </c>
      <c r="F26" s="2">
        <v>8.8326000000000002E-2</v>
      </c>
      <c r="G26" s="2">
        <v>0.124727</v>
      </c>
      <c r="H26" s="2">
        <v>0.124727</v>
      </c>
      <c r="I26" s="2">
        <v>0.124727</v>
      </c>
      <c r="J26" s="2">
        <v>8.8326000000000002E-2</v>
      </c>
      <c r="K26" s="2">
        <v>0.124727</v>
      </c>
      <c r="L26" s="2">
        <v>0.124727</v>
      </c>
      <c r="M26" s="2">
        <v>6.2364000000000003E-2</v>
      </c>
      <c r="N26" s="2">
        <v>6.2364000000000003E-2</v>
      </c>
      <c r="O26" s="2">
        <v>6.2364000000000003E-2</v>
      </c>
      <c r="P26" s="2">
        <v>0.124727</v>
      </c>
      <c r="R26" s="2" t="s">
        <v>34</v>
      </c>
      <c r="S26" s="2" t="s">
        <v>106</v>
      </c>
      <c r="T26" s="2" t="s">
        <v>107</v>
      </c>
      <c r="U26" s="2">
        <v>0.124727</v>
      </c>
      <c r="V26" s="1" t="str" cm="1">
        <f t="array" ref="V26">_xlfn.IFS(Table1[[#This Row],[original]]&gt;0,"Uptake",Table1[[#This Row],[original]]=0,"No Flux",Table1[[#This Row],[original]]&lt;0,"Secretion")</f>
        <v>Uptake</v>
      </c>
      <c r="W26" s="2" t="str" cm="1">
        <f t="array" ref="W2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6" s="2" t="str" cm="1">
        <f t="array" ref="X2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6" s="2" t="str" cm="1">
        <f t="array" ref="Y2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6" s="2" t="str" cm="1">
        <f t="array" ref="Z2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6" s="2" t="str" cm="1">
        <f t="array" ref="AA2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6" s="2" t="str" cm="1">
        <f t="array" ref="AB2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6" s="2" t="str" cm="1">
        <f t="array" ref="AC2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6" s="2" t="str" cm="1">
        <f t="array" ref="AD2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6" s="2" t="str" cm="1">
        <f t="array" ref="AE2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6" s="2" t="str" cm="1">
        <f t="array" ref="AF2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6" s="2" t="str" cm="1">
        <f t="array" ref="AG2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7" spans="1:33" x14ac:dyDescent="0.25">
      <c r="A27" s="2" t="s">
        <v>108</v>
      </c>
      <c r="B27" s="2" t="s">
        <v>109</v>
      </c>
      <c r="C27" s="2" t="s">
        <v>110</v>
      </c>
      <c r="D27" s="2">
        <v>-0.01</v>
      </c>
      <c r="E27" s="1" t="str" cm="1">
        <f t="array" ref="E27">_xlfn.IFS(Table1[[#This Row],[original]]&gt;0,"Uptake",Table1[[#This Row],[original]]=0,"No Flux",Table1[[#This Row],[original]]&lt;0,"Secretion")</f>
        <v>Secretion</v>
      </c>
      <c r="F27" s="2">
        <v>-7.0819999999999998E-3</v>
      </c>
      <c r="G27" s="2">
        <v>-0.01</v>
      </c>
      <c r="H27" s="2">
        <v>-0.01</v>
      </c>
      <c r="I27" s="2">
        <v>-0.01</v>
      </c>
      <c r="J27" s="2">
        <v>-7.0819999999999998E-3</v>
      </c>
      <c r="K27" s="2">
        <v>-0.01</v>
      </c>
      <c r="L27" s="2">
        <v>-0.01</v>
      </c>
      <c r="M27" s="2">
        <v>-5.0000000000000001E-3</v>
      </c>
      <c r="N27" s="2">
        <v>-5.0000000000000001E-3</v>
      </c>
      <c r="O27" s="2">
        <v>-5.0000000000000001E-3</v>
      </c>
      <c r="P27" s="2">
        <v>-0.01</v>
      </c>
      <c r="R27" s="2" t="s">
        <v>108</v>
      </c>
      <c r="S27" s="2" t="s">
        <v>109</v>
      </c>
      <c r="T27" s="2" t="s">
        <v>110</v>
      </c>
      <c r="U27" s="2">
        <v>-0.01</v>
      </c>
      <c r="V27" s="1" t="str" cm="1">
        <f t="array" ref="V27">_xlfn.IFS(Table1[[#This Row],[original]]&gt;0,"Uptake",Table1[[#This Row],[original]]=0,"No Flux",Table1[[#This Row],[original]]&lt;0,"Secretion")</f>
        <v>Secretion</v>
      </c>
      <c r="W27" s="2" t="str" cm="1">
        <f t="array" ref="W2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7" s="2" t="str" cm="1">
        <f t="array" ref="X2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7" s="2" t="str" cm="1">
        <f t="array" ref="Y2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7" s="2" t="str" cm="1">
        <f t="array" ref="Z2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7" s="2" t="str" cm="1">
        <f t="array" ref="AA2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7" s="2" t="str" cm="1">
        <f t="array" ref="AB2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7" s="2" t="str" cm="1">
        <f t="array" ref="AC2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7" s="2" t="str" cm="1">
        <f t="array" ref="AD2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7" s="2" t="str" cm="1">
        <f t="array" ref="AE2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7" s="2" t="str" cm="1">
        <f t="array" ref="AF2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7" s="2" t="str" cm="1">
        <f t="array" ref="AG2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8" spans="1:33" x14ac:dyDescent="0.25">
      <c r="A28" s="2" t="s">
        <v>31</v>
      </c>
      <c r="B28" s="2" t="s">
        <v>111</v>
      </c>
      <c r="C28" s="2" t="s">
        <v>112</v>
      </c>
      <c r="D28" s="2">
        <v>7.8975000000000004E-2</v>
      </c>
      <c r="E28" s="1" t="str" cm="1">
        <f t="array" ref="E28">_xlfn.IFS(Table1[[#This Row],[original]]&gt;0,"Uptake",Table1[[#This Row],[original]]=0,"No Flux",Table1[[#This Row],[original]]&lt;0,"Secretion")</f>
        <v>Uptake</v>
      </c>
      <c r="F28" s="2">
        <v>5.5925999999999997E-2</v>
      </c>
      <c r="G28" s="2">
        <v>7.8975000000000004E-2</v>
      </c>
      <c r="H28" s="2">
        <v>7.8975000000000004E-2</v>
      </c>
      <c r="I28" s="2">
        <v>7.8975000000000004E-2</v>
      </c>
      <c r="J28" s="2">
        <v>5.5925999999999997E-2</v>
      </c>
      <c r="K28" s="2">
        <v>7.8975000000000004E-2</v>
      </c>
      <c r="L28" s="2">
        <v>7.8975000000000004E-2</v>
      </c>
      <c r="M28" s="2">
        <v>3.9487000000000001E-2</v>
      </c>
      <c r="N28" s="2">
        <v>3.9487000000000001E-2</v>
      </c>
      <c r="O28" s="2">
        <v>3.9487000000000001E-2</v>
      </c>
      <c r="P28" s="2">
        <v>7.8975000000000004E-2</v>
      </c>
      <c r="R28" s="2" t="s">
        <v>31</v>
      </c>
      <c r="S28" s="2" t="s">
        <v>111</v>
      </c>
      <c r="T28" s="2" t="s">
        <v>112</v>
      </c>
      <c r="U28" s="2">
        <v>7.8975000000000004E-2</v>
      </c>
      <c r="V28" s="1" t="str" cm="1">
        <f t="array" ref="V28">_xlfn.IFS(Table1[[#This Row],[original]]&gt;0,"Uptake",Table1[[#This Row],[original]]=0,"No Flux",Table1[[#This Row],[original]]&lt;0,"Secretion")</f>
        <v>Uptake</v>
      </c>
      <c r="W28" s="2" t="str" cm="1">
        <f t="array" ref="W2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8" s="2" t="str" cm="1">
        <f t="array" ref="X2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8" s="2" t="str" cm="1">
        <f t="array" ref="Y2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8" s="2" t="str" cm="1">
        <f t="array" ref="Z2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8" s="2" t="str" cm="1">
        <f t="array" ref="AA2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8" s="2" t="str" cm="1">
        <f t="array" ref="AB2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8" s="2" t="str" cm="1">
        <f t="array" ref="AC2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8" s="2" t="str" cm="1">
        <f t="array" ref="AD2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8" s="2" t="str" cm="1">
        <f t="array" ref="AE2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8" s="2" t="str" cm="1">
        <f t="array" ref="AF2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8" s="2" t="str" cm="1">
        <f t="array" ref="AG2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9" spans="1:33" x14ac:dyDescent="0.25">
      <c r="A29" s="2" t="s">
        <v>25</v>
      </c>
      <c r="B29" s="2" t="s">
        <v>113</v>
      </c>
      <c r="C29" s="2" t="s">
        <v>114</v>
      </c>
      <c r="D29" s="2">
        <v>0.1</v>
      </c>
      <c r="E29" s="1" t="str" cm="1">
        <f t="array" ref="E29">_xlfn.IFS(Table1[[#This Row],[original]]&gt;0,"Uptake",Table1[[#This Row],[original]]=0,"No Flux",Table1[[#This Row],[original]]&lt;0,"Secretion")</f>
        <v>Uptake</v>
      </c>
      <c r="F29" s="2">
        <v>7.6363E-2</v>
      </c>
      <c r="G29" s="2">
        <v>0.05</v>
      </c>
      <c r="H29" s="2">
        <v>0.1</v>
      </c>
      <c r="I29" s="2">
        <v>0.1</v>
      </c>
      <c r="J29" s="2">
        <v>7.6363E-2</v>
      </c>
      <c r="K29" s="2">
        <v>0.1</v>
      </c>
      <c r="L29" s="2">
        <v>0.1</v>
      </c>
      <c r="M29" s="2">
        <v>5.3917E-2</v>
      </c>
      <c r="N29" s="2">
        <v>5.3917E-2</v>
      </c>
      <c r="O29" s="2">
        <v>5.3917E-2</v>
      </c>
      <c r="P29" s="2">
        <v>0.1</v>
      </c>
      <c r="R29" s="2" t="s">
        <v>25</v>
      </c>
      <c r="S29" s="2" t="s">
        <v>113</v>
      </c>
      <c r="T29" s="2" t="s">
        <v>114</v>
      </c>
      <c r="U29" s="2">
        <v>0.1</v>
      </c>
      <c r="V29" s="1" t="str" cm="1">
        <f t="array" ref="V29">_xlfn.IFS(Table1[[#This Row],[original]]&gt;0,"Uptake",Table1[[#This Row],[original]]=0,"No Flux",Table1[[#This Row],[original]]&lt;0,"Secretion")</f>
        <v>Uptake</v>
      </c>
      <c r="W29" s="2" t="str" cm="1">
        <f t="array" ref="W29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9" s="2" t="str" cm="1">
        <f t="array" ref="X29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Reduced</v>
      </c>
      <c r="Y29" s="2" t="str" cm="1">
        <f t="array" ref="Y29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9" s="2" t="str" cm="1">
        <f t="array" ref="Z29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9" s="2" t="str" cm="1">
        <f t="array" ref="AA29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9" s="2" t="str" cm="1">
        <f t="array" ref="AB29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9" s="2" t="str" cm="1">
        <f t="array" ref="AC29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9" s="2" t="str" cm="1">
        <f t="array" ref="AD29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9" s="2" t="str" cm="1">
        <f t="array" ref="AE29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9" s="2" t="str" cm="1">
        <f t="array" ref="AF29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9" s="2" t="str" cm="1">
        <f t="array" ref="AG29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0" spans="1:33" x14ac:dyDescent="0.25">
      <c r="A30" s="2" t="s">
        <v>54</v>
      </c>
      <c r="B30" s="2" t="s">
        <v>115</v>
      </c>
      <c r="C30" s="2" t="s">
        <v>116</v>
      </c>
      <c r="D30" s="2">
        <v>7.0609999999999996E-3</v>
      </c>
      <c r="E30" s="1" t="str" cm="1">
        <f t="array" ref="E30">_xlfn.IFS(Table1[[#This Row],[original]]&gt;0,"Uptake",Table1[[#This Row],[original]]=0,"No Flux",Table1[[#This Row],[original]]&lt;0,"Secretion")</f>
        <v>Uptake</v>
      </c>
      <c r="F30" s="2">
        <v>5.0000000000000001E-3</v>
      </c>
      <c r="G30" s="2">
        <v>7.0609999999999996E-3</v>
      </c>
      <c r="H30" s="2">
        <v>7.0609999999999996E-3</v>
      </c>
      <c r="I30" s="2">
        <v>7.0609999999999996E-3</v>
      </c>
      <c r="J30" s="2">
        <v>5.0000000000000001E-3</v>
      </c>
      <c r="K30" s="2">
        <v>7.0609999999999996E-3</v>
      </c>
      <c r="L30" s="2">
        <v>7.0609999999999996E-3</v>
      </c>
      <c r="M30" s="2">
        <v>3.5300000000000002E-3</v>
      </c>
      <c r="N30" s="2">
        <v>3.5300000000000002E-3</v>
      </c>
      <c r="O30" s="2">
        <v>3.5300000000000002E-3</v>
      </c>
      <c r="P30" s="2">
        <v>7.0609999999999996E-3</v>
      </c>
      <c r="R30" s="2" t="s">
        <v>54</v>
      </c>
      <c r="S30" s="2" t="s">
        <v>115</v>
      </c>
      <c r="T30" s="2" t="s">
        <v>116</v>
      </c>
      <c r="U30" s="2">
        <v>7.0609999999999996E-3</v>
      </c>
      <c r="V30" s="1" t="str" cm="1">
        <f t="array" ref="V30">_xlfn.IFS(Table1[[#This Row],[original]]&gt;0,"Uptake",Table1[[#This Row],[original]]=0,"No Flux",Table1[[#This Row],[original]]&lt;0,"Secretion")</f>
        <v>Uptake</v>
      </c>
      <c r="W30" s="2" t="str" cm="1">
        <f t="array" ref="W30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0" s="2" t="str" cm="1">
        <f t="array" ref="X30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0" s="2" t="str" cm="1">
        <f t="array" ref="Y30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0" s="2" t="str" cm="1">
        <f t="array" ref="Z30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0" s="2" t="str" cm="1">
        <f t="array" ref="AA30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0" s="2" t="str" cm="1">
        <f t="array" ref="AB30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0" s="2" t="str" cm="1">
        <f t="array" ref="AC30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0" s="2" t="str" cm="1">
        <f t="array" ref="AD30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0" s="2" t="str" cm="1">
        <f t="array" ref="AE30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0" s="2" t="str" cm="1">
        <f t="array" ref="AF30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0" s="2" t="str" cm="1">
        <f t="array" ref="AG30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1" spans="1:33" x14ac:dyDescent="0.25">
      <c r="A31" s="2" t="s">
        <v>32</v>
      </c>
      <c r="B31" s="2" t="s">
        <v>117</v>
      </c>
      <c r="C31" s="2" t="s">
        <v>118</v>
      </c>
      <c r="D31" s="2">
        <v>0.47223300000000001</v>
      </c>
      <c r="E31" s="1" t="str" cm="1">
        <f t="array" ref="E31">_xlfn.IFS(Table1[[#This Row],[original]]&gt;0,"Uptake",Table1[[#This Row],[original]]=0,"No Flux",Table1[[#This Row],[original]]&lt;0,"Secretion")</f>
        <v>Secretion</v>
      </c>
      <c r="F31" s="2">
        <v>0.33441300000000002</v>
      </c>
      <c r="G31" s="2">
        <v>0.47223300000000001</v>
      </c>
      <c r="H31" s="2">
        <v>0.47223300000000001</v>
      </c>
      <c r="I31" s="2">
        <v>0.47223300000000001</v>
      </c>
      <c r="J31" s="2">
        <v>0.33441300000000002</v>
      </c>
      <c r="K31" s="2">
        <v>0.47223300000000001</v>
      </c>
      <c r="L31" s="2">
        <v>0.47223300000000001</v>
      </c>
      <c r="M31" s="2">
        <v>0.23611599999999999</v>
      </c>
      <c r="N31" s="2">
        <v>0.23611599999999999</v>
      </c>
      <c r="O31" s="2">
        <v>0.23611599999999999</v>
      </c>
      <c r="P31" s="2">
        <v>0.47223300000000001</v>
      </c>
      <c r="R31" s="2" t="s">
        <v>32</v>
      </c>
      <c r="S31" s="2" t="s">
        <v>117</v>
      </c>
      <c r="T31" s="2" t="s">
        <v>118</v>
      </c>
      <c r="U31" s="2">
        <v>0.47223300000000001</v>
      </c>
      <c r="V31" s="1" t="str" cm="1">
        <f t="array" ref="V31">_xlfn.IFS(Table1[[#This Row],[original]]&gt;0,"Uptake",Table1[[#This Row],[original]]=0,"No Flux",Table1[[#This Row],[original]]&lt;0,"Secretion")</f>
        <v>Secretion</v>
      </c>
      <c r="W31" s="2" t="str" cm="1">
        <f t="array" ref="W31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1" s="2" t="str" cm="1">
        <f t="array" ref="X3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1" s="2" t="str" cm="1">
        <f t="array" ref="Y3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1" s="2" t="str" cm="1">
        <f t="array" ref="Z3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1" s="2" t="str" cm="1">
        <f t="array" ref="AA3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1" s="2" t="str" cm="1">
        <f t="array" ref="AB3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1" s="2" t="str" cm="1">
        <f t="array" ref="AC3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1" s="2" t="str" cm="1">
        <f t="array" ref="AD3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1" s="2" t="str" cm="1">
        <f t="array" ref="AE3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1" s="2" t="str" cm="1">
        <f t="array" ref="AF3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1" s="2" t="str" cm="1">
        <f t="array" ref="AG3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2" spans="1:33" x14ac:dyDescent="0.25">
      <c r="A32" s="2" t="s">
        <v>17</v>
      </c>
      <c r="B32" s="2" t="s">
        <v>119</v>
      </c>
      <c r="C32" s="2" t="s">
        <v>120</v>
      </c>
      <c r="D32" s="2">
        <v>9.2050000000000007E-2</v>
      </c>
      <c r="E32" s="1" t="str" cm="1">
        <f t="array" ref="E32">_xlfn.IFS(Table1[[#This Row],[original]]&gt;0,"Uptake",Table1[[#This Row],[original]]=0,"No Flux",Table1[[#This Row],[original]]&lt;0,"Secretion")</f>
        <v>Uptake</v>
      </c>
      <c r="F32" s="2">
        <v>6.5185000000000007E-2</v>
      </c>
      <c r="G32" s="2">
        <v>9.2050000000000007E-2</v>
      </c>
      <c r="H32" s="2">
        <v>9.2050000000000007E-2</v>
      </c>
      <c r="I32" s="2">
        <v>9.2050000000000007E-2</v>
      </c>
      <c r="J32" s="2">
        <v>6.5185000000000007E-2</v>
      </c>
      <c r="K32" s="2">
        <v>9.2050000000000007E-2</v>
      </c>
      <c r="L32" s="2">
        <v>9.2050000000000007E-2</v>
      </c>
      <c r="M32" s="2">
        <v>4.6025000000000003E-2</v>
      </c>
      <c r="N32" s="2">
        <v>4.6025000000000003E-2</v>
      </c>
      <c r="O32" s="2">
        <v>4.6025000000000003E-2</v>
      </c>
      <c r="P32" s="2">
        <v>9.2050000000000007E-2</v>
      </c>
      <c r="R32" s="2" t="s">
        <v>17</v>
      </c>
      <c r="S32" s="2" t="s">
        <v>119</v>
      </c>
      <c r="T32" s="2" t="s">
        <v>120</v>
      </c>
      <c r="U32" s="2">
        <v>9.2050000000000007E-2</v>
      </c>
      <c r="V32" s="1" t="str" cm="1">
        <f t="array" ref="V32">_xlfn.IFS(Table1[[#This Row],[original]]&gt;0,"Uptake",Table1[[#This Row],[original]]=0,"No Flux",Table1[[#This Row],[original]]&lt;0,"Secretion")</f>
        <v>Uptake</v>
      </c>
      <c r="W32" s="2" t="str" cm="1">
        <f t="array" ref="W3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2" s="2" t="str" cm="1">
        <f t="array" ref="X3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2" s="2" t="str" cm="1">
        <f t="array" ref="Y3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2" s="2" t="str" cm="1">
        <f t="array" ref="Z3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2" s="2" t="str" cm="1">
        <f t="array" ref="AA3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2" s="2" t="str" cm="1">
        <f t="array" ref="AB3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2" s="2" t="str" cm="1">
        <f t="array" ref="AC3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2" s="2" t="str" cm="1">
        <f t="array" ref="AD3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2" s="2" t="str" cm="1">
        <f t="array" ref="AE3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2" s="2" t="str" cm="1">
        <f t="array" ref="AF3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2" s="2" t="str" cm="1">
        <f t="array" ref="AG3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3" spans="1:33" x14ac:dyDescent="0.25">
      <c r="A33" s="2" t="s">
        <v>18</v>
      </c>
      <c r="B33" s="2" t="s">
        <v>121</v>
      </c>
      <c r="C33" s="2" t="s">
        <v>122</v>
      </c>
      <c r="D33" s="2">
        <v>0.18087800000000001</v>
      </c>
      <c r="E33" s="1" t="str" cm="1">
        <f t="array" ref="E33">_xlfn.IFS(Table1[[#This Row],[original]]&gt;0,"Uptake",Table1[[#This Row],[original]]=0,"No Flux",Table1[[#This Row],[original]]&lt;0,"Secretion")</f>
        <v>Uptake</v>
      </c>
      <c r="F33" s="2">
        <v>0.12808900000000001</v>
      </c>
      <c r="G33" s="2">
        <v>0.18087800000000001</v>
      </c>
      <c r="H33" s="2">
        <v>0.18087800000000001</v>
      </c>
      <c r="I33" s="2">
        <v>0.18087800000000001</v>
      </c>
      <c r="J33" s="2">
        <v>0.12808900000000001</v>
      </c>
      <c r="K33" s="2">
        <v>0.18087800000000001</v>
      </c>
      <c r="L33" s="2">
        <v>0.18087800000000001</v>
      </c>
      <c r="M33" s="2">
        <v>9.0439000000000005E-2</v>
      </c>
      <c r="N33" s="2">
        <v>9.0439000000000005E-2</v>
      </c>
      <c r="O33" s="2">
        <v>9.0439000000000005E-2</v>
      </c>
      <c r="P33" s="2">
        <v>0.18087800000000001</v>
      </c>
      <c r="R33" s="2" t="s">
        <v>18</v>
      </c>
      <c r="S33" s="2" t="s">
        <v>121</v>
      </c>
      <c r="T33" s="2" t="s">
        <v>122</v>
      </c>
      <c r="U33" s="2">
        <v>0.18087800000000001</v>
      </c>
      <c r="V33" s="1" t="str" cm="1">
        <f t="array" ref="V33">_xlfn.IFS(Table1[[#This Row],[original]]&gt;0,"Uptake",Table1[[#This Row],[original]]=0,"No Flux",Table1[[#This Row],[original]]&lt;0,"Secretion")</f>
        <v>Uptake</v>
      </c>
      <c r="W33" s="2" t="str" cm="1">
        <f t="array" ref="W3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3" s="2" t="str" cm="1">
        <f t="array" ref="X3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3" s="2" t="str" cm="1">
        <f t="array" ref="Y3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3" s="2" t="str" cm="1">
        <f t="array" ref="Z3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3" s="2" t="str" cm="1">
        <f t="array" ref="AA3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3" s="2" t="str" cm="1">
        <f t="array" ref="AB3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3" s="2" t="str" cm="1">
        <f t="array" ref="AC3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3" s="2" t="str" cm="1">
        <f t="array" ref="AD3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3" s="2" t="str" cm="1">
        <f t="array" ref="AE3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3" s="2" t="str" cm="1">
        <f t="array" ref="AF3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3" s="2" t="str" cm="1">
        <f t="array" ref="AG3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4" spans="1:33" x14ac:dyDescent="0.25">
      <c r="A34" s="2" t="s">
        <v>39</v>
      </c>
      <c r="B34" s="2" t="s">
        <v>123</v>
      </c>
      <c r="C34" s="2" t="s">
        <v>124</v>
      </c>
      <c r="D34" s="2">
        <v>0.16661000000000001</v>
      </c>
      <c r="E34" s="1" t="str" cm="1">
        <f t="array" ref="E34">_xlfn.IFS(Table1[[#This Row],[original]]&gt;0,"Uptake",Table1[[#This Row],[original]]=0,"No Flux",Table1[[#This Row],[original]]&lt;0,"Secretion")</f>
        <v>Uptake</v>
      </c>
      <c r="F34" s="2">
        <v>0.11798500000000001</v>
      </c>
      <c r="G34" s="2">
        <v>0.16661000000000001</v>
      </c>
      <c r="H34" s="2">
        <v>0.16661000000000001</v>
      </c>
      <c r="I34" s="2">
        <v>0.16661000000000001</v>
      </c>
      <c r="J34" s="2">
        <v>0.11798500000000001</v>
      </c>
      <c r="K34" s="2">
        <v>0.16661000000000001</v>
      </c>
      <c r="L34" s="2">
        <v>0.16661000000000001</v>
      </c>
      <c r="M34" s="2">
        <v>8.3305000000000004E-2</v>
      </c>
      <c r="N34" s="2">
        <v>8.3305000000000004E-2</v>
      </c>
      <c r="O34" s="2">
        <v>8.3305000000000004E-2</v>
      </c>
      <c r="P34" s="2">
        <v>0.16661000000000001</v>
      </c>
      <c r="R34" s="2" t="s">
        <v>39</v>
      </c>
      <c r="S34" s="2" t="s">
        <v>123</v>
      </c>
      <c r="T34" s="2" t="s">
        <v>124</v>
      </c>
      <c r="U34" s="2">
        <v>0.16661000000000001</v>
      </c>
      <c r="V34" s="1" t="str" cm="1">
        <f t="array" ref="V34">_xlfn.IFS(Table1[[#This Row],[original]]&gt;0,"Uptake",Table1[[#This Row],[original]]=0,"No Flux",Table1[[#This Row],[original]]&lt;0,"Secretion")</f>
        <v>Uptake</v>
      </c>
      <c r="W34" s="2" t="str" cm="1">
        <f t="array" ref="W3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4" s="2" t="str" cm="1">
        <f t="array" ref="X3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4" s="2" t="str" cm="1">
        <f t="array" ref="Y3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4" s="2" t="str" cm="1">
        <f t="array" ref="Z3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4" s="2" t="str" cm="1">
        <f t="array" ref="AA3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4" s="2" t="str" cm="1">
        <f t="array" ref="AB3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4" s="2" t="str" cm="1">
        <f t="array" ref="AC3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4" s="2" t="str" cm="1">
        <f t="array" ref="AD3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4" s="2" t="str" cm="1">
        <f t="array" ref="AE3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4" s="2" t="str" cm="1">
        <f t="array" ref="AF3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4" s="2" t="str" cm="1">
        <f t="array" ref="AG3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5" spans="1:33" x14ac:dyDescent="0.25">
      <c r="A35" s="2" t="s">
        <v>125</v>
      </c>
      <c r="B35" s="2" t="s">
        <v>126</v>
      </c>
      <c r="C35" s="2" t="s">
        <v>127</v>
      </c>
      <c r="D35" s="2">
        <v>-0.01</v>
      </c>
      <c r="E35" s="1" t="str" cm="1">
        <f t="array" ref="E35">_xlfn.IFS(Table1[[#This Row],[original]]&gt;0,"Uptake",Table1[[#This Row],[original]]=0,"No Flux",Table1[[#This Row],[original]]&lt;0,"Secretion")</f>
        <v>Uptake</v>
      </c>
      <c r="F35" s="2">
        <v>-7.0819999999999998E-3</v>
      </c>
      <c r="G35" s="2">
        <v>-0.01</v>
      </c>
      <c r="H35" s="2">
        <v>-0.01</v>
      </c>
      <c r="I35" s="2">
        <v>-0.01</v>
      </c>
      <c r="J35" s="2">
        <v>-7.0819999999999998E-3</v>
      </c>
      <c r="K35" s="2">
        <v>-0.01</v>
      </c>
      <c r="L35" s="2">
        <v>-0.01</v>
      </c>
      <c r="M35" s="2">
        <v>-5.0000000000000001E-3</v>
      </c>
      <c r="N35" s="2">
        <v>-5.0000000000000001E-3</v>
      </c>
      <c r="O35" s="2">
        <v>-5.0000000000000001E-3</v>
      </c>
      <c r="P35" s="2">
        <v>-0.01</v>
      </c>
      <c r="R35" s="2" t="s">
        <v>125</v>
      </c>
      <c r="S35" s="2" t="s">
        <v>126</v>
      </c>
      <c r="T35" s="2" t="s">
        <v>127</v>
      </c>
      <c r="U35" s="2">
        <v>-0.01</v>
      </c>
      <c r="V35" s="1" t="str" cm="1">
        <f t="array" ref="V35">_xlfn.IFS(Table1[[#This Row],[original]]&gt;0,"Uptake",Table1[[#This Row],[original]]=0,"No Flux",Table1[[#This Row],[original]]&lt;0,"Secretion")</f>
        <v>Uptake</v>
      </c>
      <c r="W35" s="2" t="str" cm="1">
        <f t="array" ref="W3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5" s="2" t="str" cm="1">
        <f t="array" ref="X3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5" s="2" t="str" cm="1">
        <f t="array" ref="Y3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5" s="2" t="str" cm="1">
        <f t="array" ref="Z3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5" s="2" t="str" cm="1">
        <f t="array" ref="AA3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5" s="2" t="str" cm="1">
        <f t="array" ref="AB3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5" s="2" t="str" cm="1">
        <f t="array" ref="AC3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5" s="2" t="str" cm="1">
        <f t="array" ref="AD3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5" s="2" t="str" cm="1">
        <f t="array" ref="AE3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5" s="2" t="str" cm="1">
        <f t="array" ref="AF3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5" s="2" t="str" cm="1">
        <f t="array" ref="AG3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6" spans="1:33" x14ac:dyDescent="0.25">
      <c r="A36" s="2" t="s">
        <v>19</v>
      </c>
      <c r="B36" s="2" t="s">
        <v>128</v>
      </c>
      <c r="C36" s="5" t="s">
        <v>129</v>
      </c>
      <c r="D36" s="2">
        <v>7.0609999999999996E-3</v>
      </c>
      <c r="E36" s="1" t="str" cm="1">
        <f t="array" ref="E36">_xlfn.IFS(Table1[[#This Row],[original]]&gt;0,"Uptake",Table1[[#This Row],[original]]=0,"No Flux",Table1[[#This Row],[original]]&lt;0,"Secretion")</f>
        <v>Secretion</v>
      </c>
      <c r="F36" s="2">
        <v>5.0000000000000001E-3</v>
      </c>
      <c r="G36" s="2">
        <v>7.0609999999999996E-3</v>
      </c>
      <c r="H36" s="2">
        <v>7.0609999999999996E-3</v>
      </c>
      <c r="I36" s="2">
        <v>7.0609999999999996E-3</v>
      </c>
      <c r="J36" s="2">
        <v>5.0000000000000001E-3</v>
      </c>
      <c r="K36" s="2">
        <v>7.0609999999999996E-3</v>
      </c>
      <c r="L36" s="2">
        <v>7.0609999999999996E-3</v>
      </c>
      <c r="M36" s="2">
        <v>3.5300000000000002E-3</v>
      </c>
      <c r="N36" s="2">
        <v>3.5300000000000002E-3</v>
      </c>
      <c r="O36" s="2">
        <v>3.5300000000000002E-3</v>
      </c>
      <c r="P36" s="2">
        <v>7.0609999999999996E-3</v>
      </c>
      <c r="R36" s="2" t="s">
        <v>19</v>
      </c>
      <c r="S36" s="2" t="s">
        <v>128</v>
      </c>
      <c r="T36" s="5" t="s">
        <v>129</v>
      </c>
      <c r="U36" s="2">
        <v>7.0609999999999996E-3</v>
      </c>
      <c r="V36" s="1" t="str" cm="1">
        <f t="array" ref="V36">_xlfn.IFS(Table1[[#This Row],[original]]&gt;0,"Uptake",Table1[[#This Row],[original]]=0,"No Flux",Table1[[#This Row],[original]]&lt;0,"Secretion")</f>
        <v>Secretion</v>
      </c>
      <c r="W36" s="2" t="str" cm="1">
        <f t="array" ref="W3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6" s="2" t="str" cm="1">
        <f t="array" ref="X3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6" s="2" t="str" cm="1">
        <f t="array" ref="Y3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6" s="2" t="str" cm="1">
        <f t="array" ref="Z3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6" s="2" t="str" cm="1">
        <f t="array" ref="AA3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6" s="2" t="str" cm="1">
        <f t="array" ref="AB3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6" s="2" t="str" cm="1">
        <f t="array" ref="AC3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6" s="2" t="str" cm="1">
        <f t="array" ref="AD3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6" s="2" t="str" cm="1">
        <f t="array" ref="AE3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6" s="2" t="str" cm="1">
        <f t="array" ref="AF3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6" s="2" t="str" cm="1">
        <f t="array" ref="AG3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7" spans="1:33" x14ac:dyDescent="0.25">
      <c r="A37" s="2" t="s">
        <v>20</v>
      </c>
      <c r="B37" s="2" t="s">
        <v>130</v>
      </c>
      <c r="C37" s="2" t="s">
        <v>131</v>
      </c>
      <c r="D37" s="2">
        <v>0.34564699999999998</v>
      </c>
      <c r="E37" s="1" t="str" cm="1">
        <f t="array" ref="E37">_xlfn.IFS(Table1[[#This Row],[original]]&gt;0,"Uptake",Table1[[#This Row],[original]]=0,"No Flux",Table1[[#This Row],[original]]&lt;0,"Secretion")</f>
        <v>Uptake</v>
      </c>
      <c r="F37" s="2">
        <v>0.24477099999999999</v>
      </c>
      <c r="G37" s="2">
        <v>0.34564699999999998</v>
      </c>
      <c r="H37" s="2">
        <v>0.34564699999999998</v>
      </c>
      <c r="I37" s="2">
        <v>0.34564699999999998</v>
      </c>
      <c r="J37" s="2">
        <v>0.24477099999999999</v>
      </c>
      <c r="K37" s="2">
        <v>0.34564699999999998</v>
      </c>
      <c r="L37" s="2">
        <v>0.34564699999999998</v>
      </c>
      <c r="M37" s="2">
        <v>0.172823</v>
      </c>
      <c r="N37" s="2">
        <v>0.172823</v>
      </c>
      <c r="O37" s="2">
        <v>0.172823</v>
      </c>
      <c r="P37" s="2">
        <v>0.34564699999999998</v>
      </c>
      <c r="R37" s="2" t="s">
        <v>20</v>
      </c>
      <c r="S37" s="2" t="s">
        <v>130</v>
      </c>
      <c r="T37" s="2" t="s">
        <v>131</v>
      </c>
      <c r="U37" s="2">
        <v>0.34564699999999998</v>
      </c>
      <c r="V37" s="1" t="str" cm="1">
        <f t="array" ref="V37">_xlfn.IFS(Table1[[#This Row],[original]]&gt;0,"Uptake",Table1[[#This Row],[original]]=0,"No Flux",Table1[[#This Row],[original]]&lt;0,"Secretion")</f>
        <v>Uptake</v>
      </c>
      <c r="W37" s="2" t="str" cm="1">
        <f t="array" ref="W3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7" s="2" t="str" cm="1">
        <f t="array" ref="X3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7" s="2" t="str" cm="1">
        <f t="array" ref="Y3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7" s="2" t="str" cm="1">
        <f t="array" ref="Z3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7" s="2" t="str" cm="1">
        <f t="array" ref="AA3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7" s="2" t="str" cm="1">
        <f t="array" ref="AB3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7" s="2" t="str" cm="1">
        <f t="array" ref="AC3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7" s="2" t="str" cm="1">
        <f t="array" ref="AD3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7" s="2" t="str" cm="1">
        <f t="array" ref="AE3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7" s="2" t="str" cm="1">
        <f t="array" ref="AF3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7" s="2" t="str" cm="1">
        <f t="array" ref="AG3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8" spans="1:33" x14ac:dyDescent="0.25">
      <c r="A38" s="2" t="s">
        <v>21</v>
      </c>
      <c r="B38" s="2" t="s">
        <v>132</v>
      </c>
      <c r="C38" s="2" t="s">
        <v>133</v>
      </c>
      <c r="D38" s="2">
        <v>0.209873</v>
      </c>
      <c r="E38" s="1" t="str" cm="1">
        <f t="array" ref="E38">_xlfn.IFS(Table1[[#This Row],[original]]&gt;0,"Uptake",Table1[[#This Row],[original]]=0,"No Flux",Table1[[#This Row],[original]]&lt;0,"Secretion")</f>
        <v>Uptake</v>
      </c>
      <c r="F38" s="2">
        <v>0.148622</v>
      </c>
      <c r="G38" s="2">
        <v>0.209873</v>
      </c>
      <c r="H38" s="2">
        <v>0.209873</v>
      </c>
      <c r="I38" s="2">
        <v>0.209873</v>
      </c>
      <c r="J38" s="2">
        <v>0.148622</v>
      </c>
      <c r="K38" s="2">
        <v>0.209873</v>
      </c>
      <c r="L38" s="2">
        <v>0.209873</v>
      </c>
      <c r="M38" s="2">
        <v>0.104937</v>
      </c>
      <c r="N38" s="2">
        <v>0.104937</v>
      </c>
      <c r="O38" s="2">
        <v>0.104937</v>
      </c>
      <c r="P38" s="2">
        <v>0.209873</v>
      </c>
      <c r="R38" s="2" t="s">
        <v>21</v>
      </c>
      <c r="S38" s="2" t="s">
        <v>132</v>
      </c>
      <c r="T38" s="2" t="s">
        <v>133</v>
      </c>
      <c r="U38" s="2">
        <v>0.209873</v>
      </c>
      <c r="V38" s="1" t="str" cm="1">
        <f t="array" ref="V38">_xlfn.IFS(Table1[[#This Row],[original]]&gt;0,"Uptake",Table1[[#This Row],[original]]=0,"No Flux",Table1[[#This Row],[original]]&lt;0,"Secretion")</f>
        <v>Uptake</v>
      </c>
      <c r="W38" s="2" t="str" cm="1">
        <f t="array" ref="W3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8" s="2" t="str" cm="1">
        <f t="array" ref="X3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8" s="2" t="str" cm="1">
        <f t="array" ref="Y3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8" s="2" t="str" cm="1">
        <f t="array" ref="Z3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8" s="2" t="str" cm="1">
        <f t="array" ref="AA3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8" s="2" t="str" cm="1">
        <f t="array" ref="AB3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8" s="2" t="str" cm="1">
        <f t="array" ref="AC3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8" s="2" t="str" cm="1">
        <f t="array" ref="AD3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8" s="2" t="str" cm="1">
        <f t="array" ref="AE3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8" s="2" t="str" cm="1">
        <f t="array" ref="AF3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8" s="2" t="str" cm="1">
        <f t="array" ref="AG3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9" spans="1:33" x14ac:dyDescent="0.25">
      <c r="A39" s="2" t="s">
        <v>55</v>
      </c>
      <c r="B39" s="2" t="s">
        <v>134</v>
      </c>
      <c r="C39" s="2" t="s">
        <v>135</v>
      </c>
      <c r="D39" s="2">
        <v>9.5038999999999998E-2</v>
      </c>
      <c r="E39" s="1" t="str" cm="1">
        <f t="array" ref="E39">_xlfn.IFS(Table1[[#This Row],[original]]&gt;0,"Uptake",Table1[[#This Row],[original]]=0,"No Flux",Table1[[#This Row],[original]]&lt;0,"Secretion")</f>
        <v>Uptake</v>
      </c>
      <c r="F39" s="2">
        <v>6.7302000000000001E-2</v>
      </c>
      <c r="G39" s="2">
        <v>9.5038999999999998E-2</v>
      </c>
      <c r="H39" s="2">
        <v>0.1</v>
      </c>
      <c r="I39" s="2">
        <v>9.5038999999999998E-2</v>
      </c>
      <c r="J39" s="2">
        <v>6.7302000000000001E-2</v>
      </c>
      <c r="K39" s="2">
        <v>9.5038999999999998E-2</v>
      </c>
      <c r="L39" s="2">
        <v>9.5084000000000002E-2</v>
      </c>
      <c r="M39" s="2">
        <v>4.752E-2</v>
      </c>
      <c r="N39" s="2">
        <v>4.752E-2</v>
      </c>
      <c r="O39" s="2">
        <v>4.752E-2</v>
      </c>
      <c r="P39" s="2">
        <v>0.05</v>
      </c>
      <c r="R39" s="2" t="s">
        <v>55</v>
      </c>
      <c r="S39" s="2" t="s">
        <v>134</v>
      </c>
      <c r="T39" s="2" t="s">
        <v>135</v>
      </c>
      <c r="U39" s="2">
        <v>9.5038999999999998E-2</v>
      </c>
      <c r="V39" s="1" t="str" cm="1">
        <f t="array" ref="V39">_xlfn.IFS(Table1[[#This Row],[original]]&gt;0,"Uptake",Table1[[#This Row],[original]]=0,"No Flux",Table1[[#This Row],[original]]&lt;0,"Secretion")</f>
        <v>Uptake</v>
      </c>
      <c r="W39" s="2" t="str" cm="1">
        <f t="array" ref="W39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9" s="2" t="str" cm="1">
        <f t="array" ref="X39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9" s="2" t="str" cm="1">
        <f t="array" ref="Y39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39" s="2" t="str" cm="1">
        <f t="array" ref="Z39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9" s="2" t="str" cm="1">
        <f t="array" ref="AA39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9" s="2" t="str" cm="1">
        <f t="array" ref="AB39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9" s="2" t="str" cm="1">
        <f t="array" ref="AC39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39" s="2" t="str" cm="1">
        <f t="array" ref="AD39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9" s="2" t="str" cm="1">
        <f t="array" ref="AE39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9" s="2" t="str" cm="1">
        <f t="array" ref="AF39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9" s="2" t="str" cm="1">
        <f t="array" ref="AG39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Reduced</v>
      </c>
    </row>
    <row r="40" spans="1:33" x14ac:dyDescent="0.25">
      <c r="A40" s="2" t="s">
        <v>56</v>
      </c>
      <c r="B40" s="2" t="s">
        <v>136</v>
      </c>
      <c r="C40" s="2" t="s">
        <v>137</v>
      </c>
      <c r="D40" s="2">
        <v>1.3820000000000001E-2</v>
      </c>
      <c r="E40" s="1" t="str" cm="1">
        <f t="array" ref="E40">_xlfn.IFS(Table1[[#This Row],[original]]&gt;0,"Uptake",Table1[[#This Row],[original]]=0,"No Flux",Table1[[#This Row],[original]]&lt;0,"Secretion")</f>
        <v>Uptake</v>
      </c>
      <c r="F40" s="2">
        <v>9.7870000000000006E-3</v>
      </c>
      <c r="G40" s="2">
        <v>1.3820000000000001E-2</v>
      </c>
      <c r="H40" s="2">
        <v>1.3820000000000001E-2</v>
      </c>
      <c r="I40" s="2">
        <v>1.3820000000000001E-2</v>
      </c>
      <c r="J40" s="2">
        <v>9.7870000000000006E-3</v>
      </c>
      <c r="K40" s="2">
        <v>1.3820000000000001E-2</v>
      </c>
      <c r="L40" s="2">
        <v>1.3820000000000001E-2</v>
      </c>
      <c r="M40" s="2">
        <v>6.9100000000000003E-3</v>
      </c>
      <c r="N40" s="2">
        <v>6.9100000000000003E-3</v>
      </c>
      <c r="O40" s="2">
        <v>6.9100000000000003E-3</v>
      </c>
      <c r="P40" s="2">
        <v>1.3820000000000001E-2</v>
      </c>
      <c r="R40" s="2" t="s">
        <v>56</v>
      </c>
      <c r="S40" s="2" t="s">
        <v>136</v>
      </c>
      <c r="T40" s="2" t="s">
        <v>137</v>
      </c>
      <c r="U40" s="2">
        <v>1.3820000000000001E-2</v>
      </c>
      <c r="V40" s="1" t="str" cm="1">
        <f t="array" ref="V40">_xlfn.IFS(Table1[[#This Row],[original]]&gt;0,"Uptake",Table1[[#This Row],[original]]=0,"No Flux",Table1[[#This Row],[original]]&lt;0,"Secretion")</f>
        <v>Uptake</v>
      </c>
      <c r="W40" s="2" t="str" cm="1">
        <f t="array" ref="W40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0" s="2" t="str" cm="1">
        <f t="array" ref="X40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0" s="2" t="str" cm="1">
        <f t="array" ref="Y40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0" s="2" t="str" cm="1">
        <f t="array" ref="Z40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0" s="2" t="str" cm="1">
        <f t="array" ref="AA40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0" s="2" t="str" cm="1">
        <f t="array" ref="AB40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0" s="2" t="str" cm="1">
        <f t="array" ref="AC40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0" s="2" t="str" cm="1">
        <f t="array" ref="AD40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0" s="2" t="str" cm="1">
        <f t="array" ref="AE40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0" s="2" t="str" cm="1">
        <f t="array" ref="AF40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0" s="2" t="str" cm="1">
        <f t="array" ref="AG40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1" spans="1:33" x14ac:dyDescent="0.25">
      <c r="A41" s="2" t="s">
        <v>43</v>
      </c>
      <c r="B41" s="2" t="s">
        <v>138</v>
      </c>
      <c r="C41" s="2" t="s">
        <v>139</v>
      </c>
      <c r="D41" s="2">
        <v>7.0609999999999996E-3</v>
      </c>
      <c r="E41" s="1" t="str" cm="1">
        <f t="array" ref="E41">_xlfn.IFS(Table1[[#This Row],[original]]&gt;0,"Uptake",Table1[[#This Row],[original]]=0,"No Flux",Table1[[#This Row],[original]]&lt;0,"Secretion")</f>
        <v>Uptake</v>
      </c>
      <c r="F41" s="2">
        <v>5.0000000000000001E-3</v>
      </c>
      <c r="G41" s="2">
        <v>7.0609999999999996E-3</v>
      </c>
      <c r="H41" s="2">
        <v>7.0609999999999996E-3</v>
      </c>
      <c r="I41" s="2">
        <v>7.0609999999999996E-3</v>
      </c>
      <c r="J41" s="2">
        <v>5.0000000000000001E-3</v>
      </c>
      <c r="K41" s="2">
        <v>7.0609999999999996E-3</v>
      </c>
      <c r="L41" s="2">
        <v>7.0609999999999996E-3</v>
      </c>
      <c r="M41" s="2">
        <v>3.5300000000000002E-3</v>
      </c>
      <c r="N41" s="2">
        <v>3.5300000000000002E-3</v>
      </c>
      <c r="O41" s="2">
        <v>3.5300000000000002E-3</v>
      </c>
      <c r="P41" s="2">
        <v>7.0609999999999996E-3</v>
      </c>
      <c r="R41" s="2" t="s">
        <v>43</v>
      </c>
      <c r="S41" s="2" t="s">
        <v>138</v>
      </c>
      <c r="T41" s="5" t="s">
        <v>139</v>
      </c>
      <c r="U41" s="2">
        <v>7.0609999999999996E-3</v>
      </c>
      <c r="V41" s="1" t="str" cm="1">
        <f t="array" ref="V41">_xlfn.IFS(Table1[[#This Row],[original]]&gt;0,"Uptake",Table1[[#This Row],[original]]=0,"No Flux",Table1[[#This Row],[original]]&lt;0,"Secretion")</f>
        <v>Uptake</v>
      </c>
      <c r="W41" s="2" t="str" cm="1">
        <f t="array" ref="W41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1" s="2" t="str" cm="1">
        <f t="array" ref="X4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1" s="2" t="str" cm="1">
        <f t="array" ref="Y4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1" s="2" t="str" cm="1">
        <f t="array" ref="Z4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1" s="2" t="str" cm="1">
        <f t="array" ref="AA4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1" s="2" t="str" cm="1">
        <f t="array" ref="AB4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1" s="2" t="str" cm="1">
        <f t="array" ref="AC4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1" s="2" t="str" cm="1">
        <f t="array" ref="AD4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1" s="2" t="str" cm="1">
        <f t="array" ref="AE4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1" s="2" t="str" cm="1">
        <f t="array" ref="AF4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1" s="2" t="str" cm="1">
        <f t="array" ref="AG4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2" spans="1:33" x14ac:dyDescent="0.25">
      <c r="A42" s="2" t="s">
        <v>52</v>
      </c>
      <c r="B42" s="2" t="s">
        <v>140</v>
      </c>
      <c r="C42" s="2" t="s">
        <v>141</v>
      </c>
      <c r="D42" s="2">
        <v>0.01</v>
      </c>
      <c r="E42" s="1" t="str" cm="1">
        <f t="array" ref="E42">_xlfn.IFS(Table1[[#This Row],[original]]&gt;0,"Uptake",Table1[[#This Row],[original]]=0,"No Flux",Table1[[#This Row],[original]]&lt;0,"Secretion")</f>
        <v>Uptake</v>
      </c>
      <c r="F42" s="2">
        <v>7.0819999999999998E-3</v>
      </c>
      <c r="G42" s="2">
        <v>0.01</v>
      </c>
      <c r="H42" s="2">
        <v>0.01</v>
      </c>
      <c r="I42" s="2">
        <v>0.01</v>
      </c>
      <c r="J42" s="2">
        <v>7.0819999999999998E-3</v>
      </c>
      <c r="K42" s="2">
        <v>0.01</v>
      </c>
      <c r="L42" s="2">
        <v>0.01</v>
      </c>
      <c r="M42" s="2">
        <v>5.0000000000000001E-3</v>
      </c>
      <c r="N42" s="2">
        <v>5.0000000000000001E-3</v>
      </c>
      <c r="O42" s="2">
        <v>5.0000000000000001E-3</v>
      </c>
      <c r="P42" s="2">
        <v>0.01</v>
      </c>
      <c r="R42" s="2" t="s">
        <v>52</v>
      </c>
      <c r="S42" s="2" t="s">
        <v>140</v>
      </c>
      <c r="T42" s="2" t="s">
        <v>141</v>
      </c>
      <c r="U42" s="2">
        <v>0.01</v>
      </c>
      <c r="V42" s="1" t="str" cm="1">
        <f t="array" ref="V42">_xlfn.IFS(Table1[[#This Row],[original]]&gt;0,"Uptake",Table1[[#This Row],[original]]=0,"No Flux",Table1[[#This Row],[original]]&lt;0,"Secretion")</f>
        <v>Uptake</v>
      </c>
      <c r="W42" s="2" t="str" cm="1">
        <f t="array" ref="W4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2" s="2" t="str" cm="1">
        <f t="array" ref="X4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2" s="2" t="str" cm="1">
        <f t="array" ref="Y4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2" s="2" t="str" cm="1">
        <f t="array" ref="Z4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2" s="2" t="str" cm="1">
        <f t="array" ref="AA4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2" s="2" t="str" cm="1">
        <f t="array" ref="AB4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2" s="2" t="str" cm="1">
        <f t="array" ref="AC4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2" s="2" t="str" cm="1">
        <f t="array" ref="AD4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2" s="2" t="str" cm="1">
        <f t="array" ref="AE4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2" s="2" t="str" cm="1">
        <f t="array" ref="AF4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2" s="2" t="str" cm="1">
        <f t="array" ref="AG4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3" spans="1:33" x14ac:dyDescent="0.25">
      <c r="A43" s="2" t="s">
        <v>51</v>
      </c>
      <c r="B43" s="2" t="s">
        <v>142</v>
      </c>
      <c r="C43" s="2" t="s">
        <v>143</v>
      </c>
      <c r="D43" s="2">
        <v>0.01</v>
      </c>
      <c r="E43" s="1" t="str" cm="1">
        <f t="array" ref="E43">_xlfn.IFS(Table1[[#This Row],[original]]&gt;0,"Uptake",Table1[[#This Row],[original]]=0,"No Flux",Table1[[#This Row],[original]]&lt;0,"Secretion")</f>
        <v>Uptake</v>
      </c>
      <c r="F43" s="2">
        <v>7.0819999999999998E-3</v>
      </c>
      <c r="G43" s="2">
        <v>0.01</v>
      </c>
      <c r="H43" s="2">
        <v>0.01</v>
      </c>
      <c r="I43" s="2">
        <v>0.01</v>
      </c>
      <c r="J43" s="2">
        <v>7.0819999999999998E-3</v>
      </c>
      <c r="K43" s="2">
        <v>0.01</v>
      </c>
      <c r="L43" s="2">
        <v>0.01</v>
      </c>
      <c r="M43" s="2">
        <v>5.0000000000000001E-3</v>
      </c>
      <c r="N43" s="2">
        <v>5.0000000000000001E-3</v>
      </c>
      <c r="O43" s="2">
        <v>5.0000000000000001E-3</v>
      </c>
      <c r="P43" s="2">
        <v>0.01</v>
      </c>
      <c r="R43" s="2" t="s">
        <v>51</v>
      </c>
      <c r="S43" s="2" t="s">
        <v>142</v>
      </c>
      <c r="T43" s="2" t="s">
        <v>143</v>
      </c>
      <c r="U43" s="2">
        <v>0.01</v>
      </c>
      <c r="V43" s="1" t="str" cm="1">
        <f t="array" ref="V43">_xlfn.IFS(Table1[[#This Row],[original]]&gt;0,"Uptake",Table1[[#This Row],[original]]=0,"No Flux",Table1[[#This Row],[original]]&lt;0,"Secretion")</f>
        <v>Uptake</v>
      </c>
      <c r="W43" s="2" t="str" cm="1">
        <f t="array" ref="W4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3" s="2" t="str" cm="1">
        <f t="array" ref="X4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3" s="2" t="str" cm="1">
        <f t="array" ref="Y4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3" s="2" t="str" cm="1">
        <f t="array" ref="Z4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3" s="2" t="str" cm="1">
        <f t="array" ref="AA4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3" s="2" t="str" cm="1">
        <f t="array" ref="AB4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3" s="2" t="str" cm="1">
        <f t="array" ref="AC4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3" s="2" t="str" cm="1">
        <f t="array" ref="AD4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3" s="2" t="str" cm="1">
        <f t="array" ref="AE4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3" s="2" t="str" cm="1">
        <f t="array" ref="AF4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3" s="2" t="str" cm="1">
        <f t="array" ref="AG4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4" spans="1:33" x14ac:dyDescent="0.25">
      <c r="A44" s="2" t="s">
        <v>144</v>
      </c>
      <c r="B44" s="2" t="s">
        <v>145</v>
      </c>
      <c r="C44" s="2" t="s">
        <v>146</v>
      </c>
      <c r="D44" s="2">
        <v>-5.0000000000000001E-3</v>
      </c>
      <c r="E44" s="1" t="str" cm="1">
        <f t="array" ref="E44">_xlfn.IFS(Table1[[#This Row],[original]]&gt;0,"Uptake",Table1[[#This Row],[original]]=0,"No Flux",Table1[[#This Row],[original]]&lt;0,"Secretion")</f>
        <v>Uptake</v>
      </c>
      <c r="F44" s="2">
        <v>-6.2200000000000005E-4</v>
      </c>
      <c r="G44" s="2">
        <v>-5.0000000000000001E-3</v>
      </c>
      <c r="H44" s="2">
        <v>-5.0000000000000001E-3</v>
      </c>
      <c r="I44" s="2">
        <v>-5.0000000000000001E-3</v>
      </c>
      <c r="J44" s="2">
        <v>-6.2200000000000005E-4</v>
      </c>
      <c r="K44" s="2">
        <v>-5.0000000000000001E-3</v>
      </c>
      <c r="L44" s="2">
        <v>-0.01</v>
      </c>
      <c r="M44" s="2">
        <v>0</v>
      </c>
      <c r="N44" s="2">
        <v>0</v>
      </c>
      <c r="O44" s="2">
        <v>0</v>
      </c>
      <c r="P44" s="2">
        <v>-5.0000000000000001E-3</v>
      </c>
      <c r="R44" s="2" t="s">
        <v>144</v>
      </c>
      <c r="S44" s="2" t="s">
        <v>145</v>
      </c>
      <c r="T44" s="2" t="s">
        <v>146</v>
      </c>
      <c r="U44" s="2">
        <v>-5.0000000000000001E-3</v>
      </c>
      <c r="V44" s="1" t="str" cm="1">
        <f t="array" ref="V44">_xlfn.IFS(Table1[[#This Row],[original]]&gt;0,"Uptake",Table1[[#This Row],[original]]=0,"No Flux",Table1[[#This Row],[original]]&lt;0,"Secretion")</f>
        <v>Uptake</v>
      </c>
      <c r="W44" s="2" t="str" cm="1">
        <f t="array" ref="W4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4" s="2" t="str" cm="1">
        <f t="array" ref="X4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4" s="2" t="str" cm="1">
        <f t="array" ref="Y4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4" s="2" t="str" cm="1">
        <f t="array" ref="Z4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4" s="2" t="str" cm="1">
        <f t="array" ref="AA4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4" s="2" t="str" cm="1">
        <f t="array" ref="AB4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4" s="2" t="str" cm="1">
        <f t="array" ref="AC4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44" s="2" t="str" cm="1">
        <f t="array" ref="AD4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4" s="2" t="str" cm="1">
        <f t="array" ref="AE4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4" s="2" t="str" cm="1">
        <f t="array" ref="AF4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4" s="2" t="str" cm="1">
        <f t="array" ref="AG4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5" spans="1:33" x14ac:dyDescent="0.25">
      <c r="A45" s="2" t="s">
        <v>147</v>
      </c>
      <c r="B45" s="2" t="s">
        <v>148</v>
      </c>
      <c r="C45" s="2" t="s">
        <v>149</v>
      </c>
      <c r="D45" s="2">
        <v>-0.01</v>
      </c>
      <c r="E45" s="1" t="str" cm="1">
        <f t="array" ref="E45">_xlfn.IFS(Table1[[#This Row],[original]]&gt;0,"Uptake",Table1[[#This Row],[original]]=0,"No Flux",Table1[[#This Row],[original]]&lt;0,"Secretion")</f>
        <v>Secretion</v>
      </c>
      <c r="F45" s="2">
        <v>-7.0819999999999998E-3</v>
      </c>
      <c r="G45" s="2">
        <v>-0.01</v>
      </c>
      <c r="H45" s="2">
        <v>-0.01</v>
      </c>
      <c r="I45" s="2">
        <v>-0.01</v>
      </c>
      <c r="J45" s="2">
        <v>-7.0819999999999998E-3</v>
      </c>
      <c r="K45" s="2">
        <v>-0.01</v>
      </c>
      <c r="L45" s="2">
        <v>-0.01</v>
      </c>
      <c r="M45" s="2">
        <v>-5.0000000000000001E-3</v>
      </c>
      <c r="N45" s="2">
        <v>-5.0000000000000001E-3</v>
      </c>
      <c r="O45" s="2">
        <v>-5.0000000000000001E-3</v>
      </c>
      <c r="P45" s="2">
        <v>-0.01</v>
      </c>
      <c r="R45" s="2" t="s">
        <v>147</v>
      </c>
      <c r="S45" s="2" t="s">
        <v>148</v>
      </c>
      <c r="T45" s="2" t="s">
        <v>149</v>
      </c>
      <c r="U45" s="2">
        <v>-0.01</v>
      </c>
      <c r="V45" s="1" t="str" cm="1">
        <f t="array" ref="V45">_xlfn.IFS(Table1[[#This Row],[original]]&gt;0,"Uptake",Table1[[#This Row],[original]]=0,"No Flux",Table1[[#This Row],[original]]&lt;0,"Secretion")</f>
        <v>Secretion</v>
      </c>
      <c r="W45" s="2" t="str" cm="1">
        <f t="array" ref="W4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5" s="2" t="str" cm="1">
        <f t="array" ref="X4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5" s="2" t="str" cm="1">
        <f t="array" ref="Y4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5" s="2" t="str" cm="1">
        <f t="array" ref="Z4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5" s="2" t="str" cm="1">
        <f t="array" ref="AA4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5" s="2" t="str" cm="1">
        <f t="array" ref="AB4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5" s="2" t="str" cm="1">
        <f t="array" ref="AC4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5" s="2" t="str" cm="1">
        <f t="array" ref="AD4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5" s="2" t="str" cm="1">
        <f t="array" ref="AE4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5" s="2" t="str" cm="1">
        <f t="array" ref="AF4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5" s="2" t="str" cm="1">
        <f t="array" ref="AG4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6" spans="1:33" x14ac:dyDescent="0.25">
      <c r="A46" s="2" t="s">
        <v>47</v>
      </c>
      <c r="B46" s="2" t="s">
        <v>150</v>
      </c>
      <c r="C46" s="2" t="s">
        <v>151</v>
      </c>
      <c r="D46" s="2">
        <v>7.0609999999999996E-3</v>
      </c>
      <c r="E46" s="1" t="str" cm="1">
        <f t="array" ref="E46">_xlfn.IFS(Table1[[#This Row],[original]]&gt;0,"Uptake",Table1[[#This Row],[original]]=0,"No Flux",Table1[[#This Row],[original]]&lt;0,"Secretion")</f>
        <v>Secretion</v>
      </c>
      <c r="F46" s="2">
        <v>5.0000000000000001E-3</v>
      </c>
      <c r="G46" s="2">
        <v>7.0609999999999996E-3</v>
      </c>
      <c r="H46" s="2">
        <v>7.0609999999999996E-3</v>
      </c>
      <c r="I46" s="2">
        <v>7.0609999999999996E-3</v>
      </c>
      <c r="J46" s="2">
        <v>5.0000000000000001E-3</v>
      </c>
      <c r="K46" s="2">
        <v>7.0609999999999996E-3</v>
      </c>
      <c r="L46" s="2">
        <v>7.0609999999999996E-3</v>
      </c>
      <c r="M46" s="2">
        <v>3.5300000000000002E-3</v>
      </c>
      <c r="N46" s="2">
        <v>3.5300000000000002E-3</v>
      </c>
      <c r="O46" s="2">
        <v>3.5300000000000002E-3</v>
      </c>
      <c r="P46" s="2">
        <v>7.0609999999999996E-3</v>
      </c>
      <c r="R46" s="2" t="s">
        <v>47</v>
      </c>
      <c r="S46" s="2" t="s">
        <v>150</v>
      </c>
      <c r="T46" s="5" t="s">
        <v>151</v>
      </c>
      <c r="U46" s="2">
        <v>7.0609999999999996E-3</v>
      </c>
      <c r="V46" s="1" t="str" cm="1">
        <f t="array" ref="V46">_xlfn.IFS(Table1[[#This Row],[original]]&gt;0,"Uptake",Table1[[#This Row],[original]]=0,"No Flux",Table1[[#This Row],[original]]&lt;0,"Secretion")</f>
        <v>Secretion</v>
      </c>
      <c r="W46" s="2" t="str" cm="1">
        <f t="array" ref="W4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6" s="2" t="str" cm="1">
        <f t="array" ref="X4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6" s="2" t="str" cm="1">
        <f t="array" ref="Y4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6" s="2" t="str" cm="1">
        <f t="array" ref="Z4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6" s="2" t="str" cm="1">
        <f t="array" ref="AA4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6" s="2" t="str" cm="1">
        <f t="array" ref="AB4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6" s="2" t="str" cm="1">
        <f t="array" ref="AC4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6" s="2" t="str" cm="1">
        <f t="array" ref="AD4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6" s="2" t="str" cm="1">
        <f t="array" ref="AE4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6" s="2" t="str" cm="1">
        <f t="array" ref="AF4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6" s="2" t="str" cm="1">
        <f t="array" ref="AG4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7" spans="1:33" x14ac:dyDescent="0.25">
      <c r="A47" s="2" t="s">
        <v>22</v>
      </c>
      <c r="B47" s="2" t="s">
        <v>152</v>
      </c>
      <c r="C47" s="2" t="s">
        <v>153</v>
      </c>
      <c r="D47" s="2">
        <v>5.0000000000000001E-3</v>
      </c>
      <c r="E47" s="1" t="str" cm="1">
        <f t="array" ref="E47">_xlfn.IFS(Table1[[#This Row],[original]]&gt;0,"Uptake",Table1[[#This Row],[original]]=0,"No Flux",Table1[[#This Row],[original]]&lt;0,"Secretion")</f>
        <v>Uptake</v>
      </c>
      <c r="F47" s="2">
        <v>3.5409999999999999E-3</v>
      </c>
      <c r="G47" s="2">
        <v>5.0000000000000001E-3</v>
      </c>
      <c r="H47" s="2">
        <v>5.0000000000000001E-3</v>
      </c>
      <c r="I47" s="2">
        <v>5.0000000000000001E-3</v>
      </c>
      <c r="J47" s="2">
        <v>3.5409999999999999E-3</v>
      </c>
      <c r="K47" s="2">
        <v>5.0000000000000001E-3</v>
      </c>
      <c r="L47" s="2">
        <v>5.0000000000000001E-3</v>
      </c>
      <c r="M47" s="2">
        <v>2.5000000000000001E-3</v>
      </c>
      <c r="N47" s="2">
        <v>2.5000000000000001E-3</v>
      </c>
      <c r="O47" s="2">
        <v>2.5000000000000001E-3</v>
      </c>
      <c r="P47" s="2">
        <v>5.0000000000000001E-3</v>
      </c>
      <c r="R47" s="2" t="s">
        <v>22</v>
      </c>
      <c r="S47" s="2" t="s">
        <v>152</v>
      </c>
      <c r="T47" s="2" t="s">
        <v>153</v>
      </c>
      <c r="U47" s="2">
        <v>5.0000000000000001E-3</v>
      </c>
      <c r="V47" s="1" t="str" cm="1">
        <f t="array" ref="V47">_xlfn.IFS(Table1[[#This Row],[original]]&gt;0,"Uptake",Table1[[#This Row],[original]]=0,"No Flux",Table1[[#This Row],[original]]&lt;0,"Secretion")</f>
        <v>Uptake</v>
      </c>
      <c r="W47" s="2" t="str" cm="1">
        <f t="array" ref="W4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7" s="2" t="str" cm="1">
        <f t="array" ref="X4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7" s="2" t="str" cm="1">
        <f t="array" ref="Y4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7" s="2" t="str" cm="1">
        <f t="array" ref="Z4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7" s="2" t="str" cm="1">
        <f t="array" ref="AA4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7" s="2" t="str" cm="1">
        <f t="array" ref="AB4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7" s="2" t="str" cm="1">
        <f t="array" ref="AC4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7" s="2" t="str" cm="1">
        <f t="array" ref="AD4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7" s="2" t="str" cm="1">
        <f t="array" ref="AE4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7" s="2" t="str" cm="1">
        <f t="array" ref="AF4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7" s="2" t="str" cm="1">
        <f t="array" ref="AG4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8" spans="1:33" x14ac:dyDescent="0.25">
      <c r="A48" s="2" t="s">
        <v>154</v>
      </c>
      <c r="B48" s="2" t="s">
        <v>155</v>
      </c>
      <c r="C48" s="2" t="s">
        <v>156</v>
      </c>
      <c r="D48" s="2">
        <v>-0.1</v>
      </c>
      <c r="E48" s="1" t="str" cm="1">
        <f t="array" ref="E48">_xlfn.IFS(Table1[[#This Row],[original]]&gt;0,"Uptake",Table1[[#This Row],[original]]=0,"No Flux",Table1[[#This Row],[original]]&lt;0,"Secretion")</f>
        <v>Uptake</v>
      </c>
      <c r="F48" s="2">
        <v>-9.0525999999999995E-2</v>
      </c>
      <c r="G48" s="2">
        <v>-0.1</v>
      </c>
      <c r="H48" s="2">
        <v>-5.9915999999999997E-2</v>
      </c>
      <c r="I48" s="2">
        <v>-0.1</v>
      </c>
      <c r="J48" s="2">
        <v>-9.0525999999999995E-2</v>
      </c>
      <c r="K48" s="2">
        <v>-0.05</v>
      </c>
      <c r="L48" s="2">
        <v>-0.1</v>
      </c>
      <c r="M48" s="2">
        <v>-6.3917000000000002E-2</v>
      </c>
      <c r="N48" s="2">
        <v>-6.3917000000000002E-2</v>
      </c>
      <c r="O48" s="2">
        <v>-6.3917000000000002E-2</v>
      </c>
      <c r="P48" s="2">
        <v>-5.4961000000000003E-2</v>
      </c>
      <c r="R48" s="2" t="s">
        <v>154</v>
      </c>
      <c r="S48" s="2" t="s">
        <v>155</v>
      </c>
      <c r="T48" s="2" t="s">
        <v>156</v>
      </c>
      <c r="U48" s="2">
        <v>-0.1</v>
      </c>
      <c r="V48" s="1" t="str" cm="1">
        <f t="array" ref="V48">_xlfn.IFS(Table1[[#This Row],[original]]&gt;0,"Uptake",Table1[[#This Row],[original]]=0,"No Flux",Table1[[#This Row],[original]]&lt;0,"Secretion")</f>
        <v>Uptake</v>
      </c>
      <c r="W48" s="2" t="str" cm="1">
        <f t="array" ref="W4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8" s="2" t="str" cm="1">
        <f t="array" ref="X4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8" s="2" t="str" cm="1">
        <f t="array" ref="Y4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Reduced</v>
      </c>
      <c r="Z48" s="2" t="str" cm="1">
        <f t="array" ref="Z4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8" s="2" t="str" cm="1">
        <f t="array" ref="AA4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8" s="2" t="str" cm="1">
        <f t="array" ref="AB4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Reduced</v>
      </c>
      <c r="AC48" s="2" t="str" cm="1">
        <f t="array" ref="AC4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8" s="2" t="str" cm="1">
        <f t="array" ref="AD4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8" s="2" t="str" cm="1">
        <f t="array" ref="AE4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8" s="2" t="str" cm="1">
        <f t="array" ref="AF4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8" s="2" t="str" cm="1">
        <f t="array" ref="AG4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Reduced</v>
      </c>
    </row>
    <row r="49" spans="1:33" x14ac:dyDescent="0.25">
      <c r="A49" s="2" t="s">
        <v>26</v>
      </c>
      <c r="B49" s="2" t="s">
        <v>157</v>
      </c>
      <c r="C49" s="2" t="s">
        <v>158</v>
      </c>
      <c r="D49" s="2">
        <v>9.5044000000000003E-2</v>
      </c>
      <c r="E49" s="1" t="str" cm="1">
        <f t="array" ref="E49">_xlfn.IFS(Table1[[#This Row],[original]]&gt;0,"Uptake",Table1[[#This Row],[original]]=0,"No Flux",Table1[[#This Row],[original]]&lt;0,"Secretion")</f>
        <v>Uptake</v>
      </c>
      <c r="F49" s="2">
        <v>6.4388000000000001E-2</v>
      </c>
      <c r="G49" s="2">
        <v>9.5044000000000003E-2</v>
      </c>
      <c r="H49" s="2">
        <v>0.05</v>
      </c>
      <c r="I49" s="2">
        <v>9.5044000000000003E-2</v>
      </c>
      <c r="J49" s="2">
        <v>6.4388000000000001E-2</v>
      </c>
      <c r="K49" s="2">
        <v>9.5044000000000003E-2</v>
      </c>
      <c r="L49" s="2">
        <v>0.1</v>
      </c>
      <c r="M49" s="2">
        <v>4.5022E-2</v>
      </c>
      <c r="N49" s="2">
        <v>4.5022E-2</v>
      </c>
      <c r="O49" s="2">
        <v>4.5022E-2</v>
      </c>
      <c r="P49" s="2">
        <v>9.5044000000000003E-2</v>
      </c>
      <c r="R49" s="2" t="s">
        <v>26</v>
      </c>
      <c r="S49" s="2" t="s">
        <v>157</v>
      </c>
      <c r="T49" s="2" t="s">
        <v>158</v>
      </c>
      <c r="U49" s="2">
        <v>9.5044000000000003E-2</v>
      </c>
      <c r="V49" s="1" t="str" cm="1">
        <f t="array" ref="V49">_xlfn.IFS(Table1[[#This Row],[original]]&gt;0,"Uptake",Table1[[#This Row],[original]]=0,"No Flux",Table1[[#This Row],[original]]&lt;0,"Secretion")</f>
        <v>Uptake</v>
      </c>
      <c r="W49" s="2" t="str" cm="1">
        <f t="array" ref="W49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9" s="2" t="str" cm="1">
        <f t="array" ref="X49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9" s="2" t="str" cm="1">
        <f t="array" ref="Y49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Reduced</v>
      </c>
      <c r="Z49" s="2" t="str" cm="1">
        <f t="array" ref="Z49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9" s="2" t="str" cm="1">
        <f t="array" ref="AA49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9" s="2" t="str" cm="1">
        <f t="array" ref="AB49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9" s="2" t="str" cm="1">
        <f t="array" ref="AC49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49" s="2" t="str" cm="1">
        <f t="array" ref="AD49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9" s="2" t="str" cm="1">
        <f t="array" ref="AE49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9" s="2" t="str" cm="1">
        <f t="array" ref="AF49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9" s="2" t="str" cm="1">
        <f t="array" ref="AG49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0" spans="1:33" x14ac:dyDescent="0.25">
      <c r="A50" s="2" t="s">
        <v>33</v>
      </c>
      <c r="B50" s="2" t="s">
        <v>159</v>
      </c>
      <c r="C50" s="2" t="s">
        <v>160</v>
      </c>
      <c r="D50" s="2">
        <v>0.38570599999999999</v>
      </c>
      <c r="E50" s="1" t="str" cm="1">
        <f t="array" ref="E50">_xlfn.IFS(Table1[[#This Row],[original]]&gt;0,"Uptake",Table1[[#This Row],[original]]=0,"No Flux",Table1[[#This Row],[original]]&lt;0,"Secretion")</f>
        <v>Uptake</v>
      </c>
      <c r="F50" s="2">
        <v>0.27313900000000002</v>
      </c>
      <c r="G50" s="2">
        <v>0.38570599999999999</v>
      </c>
      <c r="H50" s="2">
        <v>0.38570599999999999</v>
      </c>
      <c r="I50" s="2">
        <v>0.38570599999999999</v>
      </c>
      <c r="J50" s="2">
        <v>0.27313900000000002</v>
      </c>
      <c r="K50" s="2">
        <v>0.38570599999999999</v>
      </c>
      <c r="L50" s="2">
        <v>0.38570599999999999</v>
      </c>
      <c r="M50" s="2">
        <v>0.192853</v>
      </c>
      <c r="N50" s="2">
        <v>0.192853</v>
      </c>
      <c r="O50" s="2">
        <v>0.192853</v>
      </c>
      <c r="P50" s="2">
        <v>0.38570599999999999</v>
      </c>
      <c r="R50" s="2" t="s">
        <v>33</v>
      </c>
      <c r="S50" s="2" t="s">
        <v>159</v>
      </c>
      <c r="T50" s="2" t="s">
        <v>160</v>
      </c>
      <c r="U50" s="2">
        <v>0.38570599999999999</v>
      </c>
      <c r="V50" s="1" t="str" cm="1">
        <f t="array" ref="V50">_xlfn.IFS(Table1[[#This Row],[original]]&gt;0,"Uptake",Table1[[#This Row],[original]]=0,"No Flux",Table1[[#This Row],[original]]&lt;0,"Secretion")</f>
        <v>Uptake</v>
      </c>
      <c r="W50" s="2" t="str" cm="1">
        <f t="array" ref="W50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0" s="2" t="str" cm="1">
        <f t="array" ref="X50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0" s="2" t="str" cm="1">
        <f t="array" ref="Y50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0" s="2" t="str" cm="1">
        <f t="array" ref="Z50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0" s="2" t="str" cm="1">
        <f t="array" ref="AA50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0" s="2" t="str" cm="1">
        <f t="array" ref="AB50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0" s="2" t="str" cm="1">
        <f t="array" ref="AC50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0" s="2" t="str" cm="1">
        <f t="array" ref="AD50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0" s="2" t="str" cm="1">
        <f t="array" ref="AE50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0" s="2" t="str" cm="1">
        <f t="array" ref="AF50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0" s="2" t="str" cm="1">
        <f t="array" ref="AG50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1" spans="1:33" x14ac:dyDescent="0.25">
      <c r="A51" s="2" t="s">
        <v>49</v>
      </c>
      <c r="B51" s="2" t="s">
        <v>161</v>
      </c>
      <c r="C51" s="2" t="s">
        <v>162</v>
      </c>
      <c r="D51" s="2">
        <v>0.01</v>
      </c>
      <c r="E51" s="1" t="str" cm="1">
        <f t="array" ref="E51">_xlfn.IFS(Table1[[#This Row],[original]]&gt;0,"Uptake",Table1[[#This Row],[original]]=0,"No Flux",Table1[[#This Row],[original]]&lt;0,"Secretion")</f>
        <v>Uptake</v>
      </c>
      <c r="F51" s="2">
        <v>0.01</v>
      </c>
      <c r="G51" s="2">
        <v>0.01</v>
      </c>
      <c r="H51" s="2">
        <v>0.01</v>
      </c>
      <c r="I51" s="2">
        <v>0.01</v>
      </c>
      <c r="J51" s="2">
        <v>0.01</v>
      </c>
      <c r="K51" s="2">
        <v>0.01</v>
      </c>
      <c r="L51" s="2">
        <v>5.0000000000000001E-3</v>
      </c>
      <c r="M51" s="2">
        <v>7.4999999999999997E-3</v>
      </c>
      <c r="N51" s="2">
        <v>7.4999999999999997E-3</v>
      </c>
      <c r="O51" s="2">
        <v>7.4999999999999997E-3</v>
      </c>
      <c r="P51" s="2">
        <v>0.01</v>
      </c>
      <c r="R51" s="2" t="s">
        <v>49</v>
      </c>
      <c r="S51" s="2" t="s">
        <v>161</v>
      </c>
      <c r="T51" s="2" t="s">
        <v>162</v>
      </c>
      <c r="U51" s="2">
        <v>0.01</v>
      </c>
      <c r="V51" s="1" t="str" cm="1">
        <f t="array" ref="V51">_xlfn.IFS(Table1[[#This Row],[original]]&gt;0,"Uptake",Table1[[#This Row],[original]]=0,"No Flux",Table1[[#This Row],[original]]&lt;0,"Secretion")</f>
        <v>Uptake</v>
      </c>
      <c r="W51" s="2" t="str" cm="1">
        <f t="array" ref="W51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Same</v>
      </c>
      <c r="X51" s="2" t="str" cm="1">
        <f t="array" ref="X5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1" s="2" t="str" cm="1">
        <f t="array" ref="Y5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1" s="2" t="str" cm="1">
        <f t="array" ref="Z5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1" s="2" t="str" cm="1">
        <f t="array" ref="AA5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Same</v>
      </c>
      <c r="AB51" s="2" t="str" cm="1">
        <f t="array" ref="AB5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1" s="2" t="str" cm="1">
        <f t="array" ref="AC5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Reduced</v>
      </c>
      <c r="AD51" s="2" t="str" cm="1">
        <f t="array" ref="AD5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1" s="2" t="str" cm="1">
        <f t="array" ref="AE5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1" s="2" t="str" cm="1">
        <f t="array" ref="AF5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1" s="2" t="str" cm="1">
        <f t="array" ref="AG5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2" spans="1:33" x14ac:dyDescent="0.25">
      <c r="A52" s="2" t="s">
        <v>53</v>
      </c>
      <c r="B52" s="2" t="s">
        <v>163</v>
      </c>
      <c r="C52" s="2" t="s">
        <v>164</v>
      </c>
      <c r="D52" s="2">
        <v>0.01</v>
      </c>
      <c r="E52" s="1" t="str" cm="1">
        <f t="array" ref="E52">_xlfn.IFS(Table1[[#This Row],[original]]&gt;0,"Uptake",Table1[[#This Row],[original]]=0,"No Flux",Table1[[#This Row],[original]]&lt;0,"Secretion")</f>
        <v>Uptake</v>
      </c>
      <c r="F52" s="2">
        <v>7.0819999999999998E-3</v>
      </c>
      <c r="G52" s="2">
        <v>0.01</v>
      </c>
      <c r="H52" s="2">
        <v>0.01</v>
      </c>
      <c r="I52" s="2">
        <v>0.01</v>
      </c>
      <c r="J52" s="2">
        <v>7.0819999999999998E-3</v>
      </c>
      <c r="K52" s="2">
        <v>0.01</v>
      </c>
      <c r="L52" s="2">
        <v>0.01</v>
      </c>
      <c r="M52" s="2">
        <v>5.0000000000000001E-3</v>
      </c>
      <c r="N52" s="2">
        <v>5.0000000000000001E-3</v>
      </c>
      <c r="O52" s="2">
        <v>5.0000000000000001E-3</v>
      </c>
      <c r="P52" s="2">
        <v>0.01</v>
      </c>
      <c r="R52" s="2" t="s">
        <v>53</v>
      </c>
      <c r="S52" s="2" t="s">
        <v>163</v>
      </c>
      <c r="T52" s="2" t="s">
        <v>164</v>
      </c>
      <c r="U52" s="2">
        <v>0.01</v>
      </c>
      <c r="V52" s="1" t="str" cm="1">
        <f t="array" ref="V52">_xlfn.IFS(Table1[[#This Row],[original]]&gt;0,"Uptake",Table1[[#This Row],[original]]=0,"No Flux",Table1[[#This Row],[original]]&lt;0,"Secretion")</f>
        <v>Uptake</v>
      </c>
      <c r="W52" s="2" t="str" cm="1">
        <f t="array" ref="W5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2" s="2" t="str" cm="1">
        <f t="array" ref="X5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2" s="2" t="str" cm="1">
        <f t="array" ref="Y5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2" s="2" t="str" cm="1">
        <f t="array" ref="Z5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2" s="2" t="str" cm="1">
        <f t="array" ref="AA5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2" s="2" t="str" cm="1">
        <f t="array" ref="AB5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2" s="2" t="str" cm="1">
        <f t="array" ref="AC5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2" s="2" t="str" cm="1">
        <f t="array" ref="AD5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2" s="2" t="str" cm="1">
        <f t="array" ref="AE5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2" s="2" t="str" cm="1">
        <f t="array" ref="AF5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2" s="2" t="str" cm="1">
        <f t="array" ref="AG5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3" spans="1:33" x14ac:dyDescent="0.25">
      <c r="A53" s="2" t="s">
        <v>46</v>
      </c>
      <c r="B53" s="2" t="s">
        <v>165</v>
      </c>
      <c r="C53" s="2" t="s">
        <v>166</v>
      </c>
      <c r="D53" s="2">
        <v>0.1</v>
      </c>
      <c r="E53" s="1" t="str" cm="1">
        <f t="array" ref="E53">_xlfn.IFS(Table1[[#This Row],[original]]&gt;0,"Uptake",Table1[[#This Row],[original]]=0,"No Flux",Table1[[#This Row],[original]]&lt;0,"Secretion")</f>
        <v>Uptake</v>
      </c>
      <c r="F53" s="2">
        <v>9.0525999999999995E-2</v>
      </c>
      <c r="G53" s="2">
        <v>0.1</v>
      </c>
      <c r="H53" s="2">
        <v>0.1</v>
      </c>
      <c r="I53" s="2">
        <v>0.1</v>
      </c>
      <c r="J53" s="2">
        <v>9.0525999999999995E-2</v>
      </c>
      <c r="K53" s="2">
        <v>0.05</v>
      </c>
      <c r="L53" s="2">
        <v>0.1</v>
      </c>
      <c r="M53" s="2">
        <v>6.3917000000000002E-2</v>
      </c>
      <c r="N53" s="2">
        <v>6.3917000000000002E-2</v>
      </c>
      <c r="O53" s="2">
        <v>6.3917000000000002E-2</v>
      </c>
      <c r="P53" s="2">
        <v>0.1</v>
      </c>
      <c r="R53" s="2" t="s">
        <v>46</v>
      </c>
      <c r="S53" s="2" t="s">
        <v>165</v>
      </c>
      <c r="T53" s="2" t="s">
        <v>166</v>
      </c>
      <c r="U53" s="2">
        <v>0.1</v>
      </c>
      <c r="V53" s="1" t="str" cm="1">
        <f t="array" ref="V53">_xlfn.IFS(Table1[[#This Row],[original]]&gt;0,"Uptake",Table1[[#This Row],[original]]=0,"No Flux",Table1[[#This Row],[original]]&lt;0,"Secretion")</f>
        <v>Uptake</v>
      </c>
      <c r="W53" s="2" t="str" cm="1">
        <f t="array" ref="W5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3" s="2" t="str" cm="1">
        <f t="array" ref="X5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3" s="2" t="str" cm="1">
        <f t="array" ref="Y5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3" s="2" t="str" cm="1">
        <f t="array" ref="Z5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3" s="2" t="str" cm="1">
        <f t="array" ref="AA5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3" s="2" t="str" cm="1">
        <f t="array" ref="AB5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Reduced</v>
      </c>
      <c r="AC53" s="2" t="str" cm="1">
        <f t="array" ref="AC5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3" s="2" t="str" cm="1">
        <f t="array" ref="AD5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3" s="2" t="str" cm="1">
        <f t="array" ref="AE5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3" s="2" t="str" cm="1">
        <f t="array" ref="AF5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3" s="2" t="str" cm="1">
        <f t="array" ref="AG5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4" spans="1:33" x14ac:dyDescent="0.25">
      <c r="A54" s="2" t="s">
        <v>167</v>
      </c>
      <c r="B54" s="2" t="s">
        <v>168</v>
      </c>
      <c r="C54" s="2" t="s">
        <v>169</v>
      </c>
      <c r="D54" s="2">
        <v>-5.0000000000000001E-3</v>
      </c>
      <c r="E54" s="1" t="str" cm="1">
        <f t="array" ref="E54">_xlfn.IFS(Table1[[#This Row],[original]]&gt;0,"Uptake",Table1[[#This Row],[original]]=0,"No Flux",Table1[[#This Row],[original]]&lt;0,"Secretion")</f>
        <v>Uptake</v>
      </c>
      <c r="F54" s="2">
        <v>-3.5409999999999999E-3</v>
      </c>
      <c r="G54" s="2">
        <v>-5.0000000000000001E-3</v>
      </c>
      <c r="H54" s="2">
        <v>-5.0000000000000001E-3</v>
      </c>
      <c r="I54" s="2">
        <v>-5.0000000000000001E-3</v>
      </c>
      <c r="J54" s="2">
        <v>-3.5409999999999999E-3</v>
      </c>
      <c r="K54" s="2">
        <v>-5.0000000000000001E-3</v>
      </c>
      <c r="L54" s="2">
        <v>-5.0000000000000001E-3</v>
      </c>
      <c r="M54" s="2">
        <v>-2.5000000000000001E-3</v>
      </c>
      <c r="N54" s="2">
        <v>-2.5000000000000001E-3</v>
      </c>
      <c r="O54" s="2">
        <v>-2.5000000000000001E-3</v>
      </c>
      <c r="P54" s="2">
        <v>-5.0000000000000001E-3</v>
      </c>
      <c r="R54" s="2" t="s">
        <v>167</v>
      </c>
      <c r="S54" s="2" t="s">
        <v>168</v>
      </c>
      <c r="T54" s="2" t="s">
        <v>169</v>
      </c>
      <c r="U54" s="2">
        <v>-5.0000000000000001E-3</v>
      </c>
      <c r="V54" s="1" t="str" cm="1">
        <f t="array" ref="V54">_xlfn.IFS(Table1[[#This Row],[original]]&gt;0,"Uptake",Table1[[#This Row],[original]]=0,"No Flux",Table1[[#This Row],[original]]&lt;0,"Secretion")</f>
        <v>Uptake</v>
      </c>
      <c r="W54" s="2" t="str" cm="1">
        <f t="array" ref="W5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4" s="2" t="str" cm="1">
        <f t="array" ref="X5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4" s="2" t="str" cm="1">
        <f t="array" ref="Y5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4" s="2" t="str" cm="1">
        <f t="array" ref="Z5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4" s="2" t="str" cm="1">
        <f t="array" ref="AA5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4" s="2" t="str" cm="1">
        <f t="array" ref="AB5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4" s="2" t="str" cm="1">
        <f t="array" ref="AC5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4" s="2" t="str" cm="1">
        <f t="array" ref="AD5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4" s="2" t="str" cm="1">
        <f t="array" ref="AE5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4" s="2" t="str" cm="1">
        <f t="array" ref="AF5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4" s="2" t="str" cm="1">
        <f t="array" ref="AG5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5" spans="1:33" x14ac:dyDescent="0.25">
      <c r="A55" s="2" t="s">
        <v>42</v>
      </c>
      <c r="B55" s="2" t="s">
        <v>170</v>
      </c>
      <c r="C55" s="2" t="s">
        <v>171</v>
      </c>
      <c r="D55" s="2">
        <v>1.2061000000000001E-2</v>
      </c>
      <c r="E55" s="1" t="str" cm="1">
        <f t="array" ref="E55">_xlfn.IFS(Table1[[#This Row],[original]]&gt;0,"Uptake",Table1[[#This Row],[original]]=0,"No Flux",Table1[[#This Row],[original]]&lt;0,"Secretion")</f>
        <v>Secretion</v>
      </c>
      <c r="F55" s="2">
        <v>8.541E-3</v>
      </c>
      <c r="G55" s="2">
        <v>1.2061000000000001E-2</v>
      </c>
      <c r="H55" s="2">
        <v>1.2061000000000001E-2</v>
      </c>
      <c r="I55" s="2">
        <v>1.2061000000000001E-2</v>
      </c>
      <c r="J55" s="2">
        <v>8.541E-3</v>
      </c>
      <c r="K55" s="2">
        <v>1.2061000000000001E-2</v>
      </c>
      <c r="L55" s="2">
        <v>1.2061000000000001E-2</v>
      </c>
      <c r="M55" s="2">
        <v>6.0299999999999998E-3</v>
      </c>
      <c r="N55" s="2">
        <v>6.0299999999999998E-3</v>
      </c>
      <c r="O55" s="2">
        <v>6.0299999999999998E-3</v>
      </c>
      <c r="P55" s="2">
        <v>1.2061000000000001E-2</v>
      </c>
      <c r="R55" s="2" t="s">
        <v>42</v>
      </c>
      <c r="S55" s="2" t="s">
        <v>170</v>
      </c>
      <c r="T55" s="2" t="s">
        <v>171</v>
      </c>
      <c r="U55" s="2">
        <v>1.2061000000000001E-2</v>
      </c>
      <c r="V55" s="1" t="str" cm="1">
        <f t="array" ref="V55">_xlfn.IFS(Table1[[#This Row],[original]]&gt;0,"Uptake",Table1[[#This Row],[original]]=0,"No Flux",Table1[[#This Row],[original]]&lt;0,"Secretion")</f>
        <v>Secretion</v>
      </c>
      <c r="W55" s="2" t="str" cm="1">
        <f t="array" ref="W5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5" s="2" t="str" cm="1">
        <f t="array" ref="X5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5" s="2" t="str" cm="1">
        <f t="array" ref="Y5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5" s="2" t="str" cm="1">
        <f t="array" ref="Z5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5" s="2" t="str" cm="1">
        <f t="array" ref="AA5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5" s="2" t="str" cm="1">
        <f t="array" ref="AB5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5" s="2" t="str" cm="1">
        <f t="array" ref="AC5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5" s="2" t="str" cm="1">
        <f t="array" ref="AD5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5" s="2" t="str" cm="1">
        <f t="array" ref="AE5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5" s="2" t="str" cm="1">
        <f t="array" ref="AF5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5" s="2" t="str" cm="1">
        <f t="array" ref="AG5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6" spans="1:33" x14ac:dyDescent="0.25">
      <c r="A56" s="2" t="s">
        <v>23</v>
      </c>
      <c r="B56" s="2" t="s">
        <v>172</v>
      </c>
      <c r="C56" s="2" t="s">
        <v>173</v>
      </c>
      <c r="D56" s="2">
        <v>7.0609999999999996E-3</v>
      </c>
      <c r="E56" s="1" t="str" cm="1">
        <f t="array" ref="E56">_xlfn.IFS(Table1[[#This Row],[original]]&gt;0,"Uptake",Table1[[#This Row],[original]]=0,"No Flux",Table1[[#This Row],[original]]&lt;0,"Secretion")</f>
        <v>Uptake</v>
      </c>
      <c r="F56" s="2">
        <v>5.0000000000000001E-3</v>
      </c>
      <c r="G56" s="2">
        <v>7.0609999999999996E-3</v>
      </c>
      <c r="H56" s="2">
        <v>7.0609999999999996E-3</v>
      </c>
      <c r="I56" s="2">
        <v>7.0609999999999996E-3</v>
      </c>
      <c r="J56" s="2">
        <v>5.0000000000000001E-3</v>
      </c>
      <c r="K56" s="2">
        <v>7.0609999999999996E-3</v>
      </c>
      <c r="L56" s="2">
        <v>7.0609999999999996E-3</v>
      </c>
      <c r="M56" s="2">
        <v>3.5300000000000002E-3</v>
      </c>
      <c r="N56" s="2">
        <v>3.5300000000000002E-3</v>
      </c>
      <c r="O56" s="2">
        <v>3.5300000000000002E-3</v>
      </c>
      <c r="P56" s="2">
        <v>7.0609999999999996E-3</v>
      </c>
      <c r="R56" s="2" t="s">
        <v>23</v>
      </c>
      <c r="S56" s="2" t="s">
        <v>172</v>
      </c>
      <c r="T56" s="2" t="s">
        <v>173</v>
      </c>
      <c r="U56" s="2">
        <v>7.0609999999999996E-3</v>
      </c>
      <c r="V56" s="1" t="str" cm="1">
        <f t="array" ref="V56">_xlfn.IFS(Table1[[#This Row],[original]]&gt;0,"Uptake",Table1[[#This Row],[original]]=0,"No Flux",Table1[[#This Row],[original]]&lt;0,"Secretion")</f>
        <v>Uptake</v>
      </c>
      <c r="W56" s="2" t="str" cm="1">
        <f t="array" ref="W5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6" s="2" t="str" cm="1">
        <f t="array" ref="X5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6" s="2" t="str" cm="1">
        <f t="array" ref="Y5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6" s="2" t="str" cm="1">
        <f t="array" ref="Z5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6" s="2" t="str" cm="1">
        <f t="array" ref="AA5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6" s="2" t="str" cm="1">
        <f t="array" ref="AB5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6" s="2" t="str" cm="1">
        <f t="array" ref="AC5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6" s="2" t="str" cm="1">
        <f t="array" ref="AD5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6" s="2" t="str" cm="1">
        <f t="array" ref="AE5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6" s="2" t="str" cm="1">
        <f t="array" ref="AF5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6" s="2" t="str" cm="1">
        <f t="array" ref="AG5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7" spans="1:33" x14ac:dyDescent="0.25">
      <c r="A57" s="2" t="s">
        <v>174</v>
      </c>
      <c r="B57" s="2" t="s">
        <v>175</v>
      </c>
      <c r="C57" s="2" t="s">
        <v>176</v>
      </c>
      <c r="D57" s="2">
        <v>-0.96796099999999996</v>
      </c>
      <c r="E57" s="1" t="str" cm="1">
        <f t="array" ref="E57">_xlfn.IFS(Table1[[#This Row],[original]]&gt;0,"Uptake",Table1[[#This Row],[original]]=0,"No Flux",Table1[[#This Row],[original]]&lt;0,"Secretion")</f>
        <v>Uptake</v>
      </c>
      <c r="F57" s="2">
        <v>-0.68546399999999996</v>
      </c>
      <c r="G57" s="2">
        <v>-0.96796099999999996</v>
      </c>
      <c r="H57" s="2">
        <v>-0.96796099999999996</v>
      </c>
      <c r="I57" s="2">
        <v>-0.96796099999999996</v>
      </c>
      <c r="J57" s="2">
        <v>-0.68546399999999996</v>
      </c>
      <c r="K57" s="2">
        <v>-0.96796099999999996</v>
      </c>
      <c r="L57" s="2">
        <v>-0.96796099999999996</v>
      </c>
      <c r="M57" s="2">
        <v>-0.48398099999999999</v>
      </c>
      <c r="N57" s="2">
        <v>-0.48398099999999999</v>
      </c>
      <c r="O57" s="2">
        <v>-0.48398099999999999</v>
      </c>
      <c r="P57" s="2">
        <v>-0.96796099999999996</v>
      </c>
      <c r="R57" s="2" t="s">
        <v>174</v>
      </c>
      <c r="S57" s="2" t="s">
        <v>175</v>
      </c>
      <c r="T57" s="2" t="s">
        <v>176</v>
      </c>
      <c r="U57" s="2">
        <v>-0.96796099999999996</v>
      </c>
      <c r="V57" s="1" t="str" cm="1">
        <f t="array" ref="V57">_xlfn.IFS(Table1[[#This Row],[original]]&gt;0,"Uptake",Table1[[#This Row],[original]]=0,"No Flux",Table1[[#This Row],[original]]&lt;0,"Secretion")</f>
        <v>Uptake</v>
      </c>
      <c r="W57" s="2" t="str" cm="1">
        <f t="array" ref="W5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7" s="2" t="str" cm="1">
        <f t="array" ref="X5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7" s="2" t="str" cm="1">
        <f t="array" ref="Y5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7" s="2" t="str" cm="1">
        <f t="array" ref="Z5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7" s="2" t="str" cm="1">
        <f t="array" ref="AA5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7" s="2" t="str" cm="1">
        <f t="array" ref="AB5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7" s="2" t="str" cm="1">
        <f t="array" ref="AC5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7" s="2" t="str" cm="1">
        <f t="array" ref="AD5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7" s="2" t="str" cm="1">
        <f t="array" ref="AE5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7" s="2" t="str" cm="1">
        <f t="array" ref="AF5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7" s="2" t="str" cm="1">
        <f t="array" ref="AG5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8" spans="1:33" x14ac:dyDescent="0.25">
      <c r="A58" s="3" t="s">
        <v>177</v>
      </c>
      <c r="B58" s="3" t="s">
        <v>178</v>
      </c>
      <c r="C58" s="3" t="s">
        <v>179</v>
      </c>
      <c r="D58" s="3">
        <v>0</v>
      </c>
      <c r="E58" s="1" t="str" cm="1">
        <f t="array" ref="E58">_xlfn.IFS(Table1[[#This Row],[original]]&gt;0,"Uptake",Table1[[#This Row],[original]]=0,"No Flux",Table1[[#This Row],[original]]&lt;0,"Secretion")</f>
        <v>Secretion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-4.5039000000000003E-2</v>
      </c>
      <c r="R58" s="3" t="s">
        <v>177</v>
      </c>
      <c r="S58" s="3" t="s">
        <v>178</v>
      </c>
      <c r="T58" s="3" t="s">
        <v>179</v>
      </c>
      <c r="U58" s="3">
        <v>0</v>
      </c>
      <c r="V58" s="1" t="str" cm="1">
        <f t="array" ref="V58">_xlfn.IFS(Table1[[#This Row],[original]]&gt;0,"Uptake",Table1[[#This Row],[original]]=0,"No Flux",Table1[[#This Row],[original]]&lt;0,"Secretion")</f>
        <v>Secretion</v>
      </c>
      <c r="W58" s="5" t="str" cm="1">
        <f t="array" ref="W5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Same</v>
      </c>
      <c r="X58" s="5" t="str" cm="1">
        <f t="array" ref="X5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8" s="5" t="str" cm="1">
        <f t="array" ref="Y5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8" s="5" t="str" cm="1">
        <f t="array" ref="Z5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8" s="5" t="str" cm="1">
        <f t="array" ref="AA5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Same</v>
      </c>
      <c r="AB58" s="5" t="str" cm="1">
        <f t="array" ref="AB5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8" s="5" t="str" cm="1">
        <f t="array" ref="AC5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8" s="5" t="str" cm="1">
        <f t="array" ref="AD5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Same</v>
      </c>
      <c r="AE58" s="5" t="str" cm="1">
        <f t="array" ref="AE5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Same</v>
      </c>
      <c r="AF58" s="5" t="str" cm="1">
        <f t="array" ref="AF5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Same</v>
      </c>
      <c r="AG58" s="2" t="str" cm="1">
        <f t="array" ref="AG5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Increased</v>
      </c>
    </row>
    <row r="60" spans="1:33" x14ac:dyDescent="0.25">
      <c r="T60" t="s">
        <v>180</v>
      </c>
      <c r="V60" s="6" t="s">
        <v>180</v>
      </c>
      <c r="W60">
        <f>COUNTIF(Table35[EX_cpd00149_e0],"Reduced")</f>
        <v>55</v>
      </c>
      <c r="X60">
        <f>COUNTIF(Table35[EX_cpd00092_e0],"Reduced")</f>
        <v>5</v>
      </c>
      <c r="Y60">
        <f>COUNTIF(Table35[EX_cpd00311_e0],"Reduced")</f>
        <v>5</v>
      </c>
      <c r="Z60">
        <f>COUNTIF(Table35[EX_cpd00035_e0],"Reduced")</f>
        <v>4</v>
      </c>
      <c r="AA60">
        <f>COUNTIF(Table35[EX_cpd00058_e0],"Reduced")</f>
        <v>55</v>
      </c>
      <c r="AB60">
        <f>COUNTIF(Table35[EX_cpd01217_e0],"Reduced")</f>
        <v>4</v>
      </c>
      <c r="AC60">
        <f>COUNTIF(Table35[EX_cpd00393_e0],"Reduced")</f>
        <v>4</v>
      </c>
      <c r="AD60">
        <f>COUNTIF(Table35[EX_cpd00220_e0],"Reduced")</f>
        <v>56</v>
      </c>
      <c r="AE60">
        <f>COUNTIF(Table35[EX_cpd00218_e0],"Reduced")</f>
        <v>56</v>
      </c>
      <c r="AF60">
        <f>COUNTIF(Table35[EX_cpd00644_e0],"Reduced")</f>
        <v>56</v>
      </c>
      <c r="AG60">
        <f>COUNTIF(Table35[EX_cpd00182_e0],"Reduced")</f>
        <v>4</v>
      </c>
    </row>
    <row r="61" spans="1:33" x14ac:dyDescent="0.25">
      <c r="T61" t="s">
        <v>182</v>
      </c>
      <c r="V61" s="7" t="s">
        <v>182</v>
      </c>
      <c r="W61">
        <f>COUNTIF(Table35[EX_cpd00149_e0],"Same")</f>
        <v>2</v>
      </c>
      <c r="X61">
        <f>COUNTIF(Table35[EX_cpd00092_e0],"Same")</f>
        <v>49</v>
      </c>
      <c r="Y61">
        <f>COUNTIF(Table35[EX_cpd00311_e0],"Same")</f>
        <v>46</v>
      </c>
      <c r="Z61">
        <f>COUNTIF(Table35[EX_cpd00035_e0],"Same")</f>
        <v>50</v>
      </c>
      <c r="AA61">
        <f>COUNTIF(Table35[EX_cpd00058_e0],"Same")</f>
        <v>2</v>
      </c>
      <c r="AB61">
        <f>COUNTIF(Table35[EX_cpd01217_e0],"Same")</f>
        <v>50</v>
      </c>
      <c r="AC61">
        <f>COUNTIF(Table35[EX_cpd00393_e0],"Same")</f>
        <v>45</v>
      </c>
      <c r="AD61">
        <f>COUNTIF(Table35[EX_cpd00220_e0],"Same")</f>
        <v>1</v>
      </c>
      <c r="AE61">
        <f>COUNTIF(Table35[EX_cpd00218_e0],"Same")</f>
        <v>1</v>
      </c>
      <c r="AF61">
        <f>COUNTIF(Table35[EX_cpd00644_e0],"Same")</f>
        <v>1</v>
      </c>
      <c r="AG61">
        <f>COUNTIF(Table35[EX_cpd00182_e0],"Same")</f>
        <v>48</v>
      </c>
    </row>
    <row r="62" spans="1:33" x14ac:dyDescent="0.25">
      <c r="T62" t="s">
        <v>183</v>
      </c>
      <c r="V62" s="8" t="s">
        <v>183</v>
      </c>
      <c r="W62">
        <f>COUNTIF(Table35[EX_cpd00149_e0],"Increased")</f>
        <v>0</v>
      </c>
      <c r="X62">
        <f>COUNTIF(Table35[EX_cpd00092_e0],"Increased")</f>
        <v>3</v>
      </c>
      <c r="Y62">
        <f>COUNTIF(Table35[EX_cpd00311_e0],"Increased")</f>
        <v>6</v>
      </c>
      <c r="Z62">
        <f>COUNTIF(Table35[EX_cpd00035_e0],"Increased")</f>
        <v>3</v>
      </c>
      <c r="AA62">
        <f>COUNTIF(Table35[EX_cpd00058_e0],"Increased")</f>
        <v>0</v>
      </c>
      <c r="AB62">
        <f>COUNTIF(Table35[EX_cpd01217_e0],"Increased")</f>
        <v>3</v>
      </c>
      <c r="AC62">
        <f>COUNTIF(Table35[EX_cpd00393_e0],"Increased")</f>
        <v>8</v>
      </c>
      <c r="AD62">
        <f>COUNTIF(Table35[EX_cpd00220_e0],"Increased")</f>
        <v>0</v>
      </c>
      <c r="AE62">
        <f>COUNTIF(Table35[EX_cpd00218_e0],"Increased")</f>
        <v>0</v>
      </c>
      <c r="AF62">
        <f>COUNTIF(Table35[EX_cpd00644_e0],"Increased")</f>
        <v>0</v>
      </c>
      <c r="AG62">
        <f>COUNTIF(Table35[EX_cpd00182_e0],"Increased")</f>
        <v>5</v>
      </c>
    </row>
  </sheetData>
  <conditionalFormatting sqref="E2:E58">
    <cfRule type="containsText" dxfId="10" priority="1" operator="containsText" text="Secretion">
      <formula>NOT(ISERROR(SEARCH("Secretion",E2)))</formula>
    </cfRule>
  </conditionalFormatting>
  <conditionalFormatting sqref="F2:P58">
    <cfRule type="expression" dxfId="9" priority="16">
      <formula>MATCH($A2,F$1,0)</formula>
    </cfRule>
    <cfRule type="cellIs" dxfId="8" priority="17" operator="equal">
      <formula>0</formula>
    </cfRule>
    <cfRule type="expression" dxfId="7" priority="18">
      <formula>$D2=F2</formula>
    </cfRule>
    <cfRule type="expression" dxfId="6" priority="19">
      <formula>ABS($D2)&lt;ABS(F2)</formula>
    </cfRule>
    <cfRule type="expression" dxfId="5" priority="20">
      <formula>ABS($D2)&gt;F2</formula>
    </cfRule>
  </conditionalFormatting>
  <conditionalFormatting sqref="W2:AG58">
    <cfRule type="expression" dxfId="4" priority="4">
      <formula>F2 = 0</formula>
    </cfRule>
    <cfRule type="containsText" dxfId="3" priority="7" operator="containsText" text="Increased">
      <formula>NOT(ISERROR(SEARCH("Increased",W2)))</formula>
    </cfRule>
    <cfRule type="containsText" dxfId="2" priority="8" operator="containsText" text="Reduced">
      <formula>NOT(ISERROR(SEARCH("Reduced",W2)))</formula>
    </cfRule>
    <cfRule type="containsText" dxfId="1" priority="10" operator="containsText" text="Same">
      <formula>NOT(ISERROR(SEARCH("Same",W2)))</formula>
    </cfRule>
    <cfRule type="expression" dxfId="0" priority="11">
      <formula>MATCH($A2,W$1,0)</formula>
    </cfRule>
  </conditionalFormatting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FBA_Reduced_Uptake</vt:lpstr>
      <vt:lpstr>EX_cpd00033_e0</vt:lpstr>
      <vt:lpstr>EX_cpd00039_e0</vt:lpstr>
      <vt:lpstr>EX_cpd00053_e0</vt:lpstr>
      <vt:lpstr>EX_cpd00054_e0</vt:lpstr>
      <vt:lpstr>EX_cpd00058_e0</vt:lpstr>
      <vt:lpstr>EX_cpd00107_e0</vt:lpstr>
      <vt:lpstr>EX_cpd00149_e0</vt:lpstr>
      <vt:lpstr>EX_cpd00156_e0</vt:lpstr>
      <vt:lpstr>EX_cpd00182_e0</vt:lpstr>
      <vt:lpstr>EX_cpd00218_e0</vt:lpstr>
      <vt:lpstr>EX_cpd00220_e0</vt:lpstr>
      <vt:lpstr>EX_cpd00305_e0</vt:lpstr>
      <vt:lpstr>EX_cpd00311_e0</vt:lpstr>
      <vt:lpstr>EX_cpd00644_e0</vt:lpstr>
      <vt:lpstr>Sheet2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</dc:creator>
  <cp:lastModifiedBy>Adrian Rendón Schatanek</cp:lastModifiedBy>
  <dcterms:created xsi:type="dcterms:W3CDTF">2015-06-05T18:19:34Z</dcterms:created>
  <dcterms:modified xsi:type="dcterms:W3CDTF">2023-11-27T13:49:12Z</dcterms:modified>
</cp:coreProperties>
</file>