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 Drive\Downloads\AGH\Winter Semester 2024\"/>
    </mc:Choice>
  </mc:AlternateContent>
  <xr:revisionPtr revIDLastSave="0" documentId="8_{289FFCC0-CF57-44B1-9D74-EC82010ABB22}" xr6:coauthVersionLast="47" xr6:coauthVersionMax="47" xr10:uidLastSave="{00000000-0000-0000-0000-000000000000}"/>
  <bookViews>
    <workbookView xWindow="-120" yWindow="-120" windowWidth="20730" windowHeight="11040" xr2:uid="{D2CBC9EB-DEDE-4D4B-AA82-D5AF8E57E488}"/>
  </bookViews>
  <sheets>
    <sheet name="Experiment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D47" i="1"/>
  <c r="D49" i="1" s="1"/>
  <c r="H47" i="1"/>
  <c r="H49" i="1" s="1"/>
  <c r="I47" i="1"/>
  <c r="L47" i="1"/>
  <c r="W3" i="1"/>
  <c r="X3" i="1" s="1"/>
  <c r="W4" i="1"/>
  <c r="X4" i="1" s="1"/>
  <c r="W2" i="1"/>
  <c r="X2" i="1" s="1"/>
  <c r="I49" i="1"/>
  <c r="S4" i="1"/>
  <c r="T4" i="1" s="1"/>
  <c r="T2" i="1"/>
  <c r="S3" i="1"/>
  <c r="T3" i="1" s="1"/>
  <c r="Q2" i="1"/>
  <c r="R2" i="1" s="1"/>
  <c r="Q4" i="1"/>
  <c r="R4" i="1" s="1"/>
  <c r="Q3" i="1"/>
  <c r="R3" i="1" s="1"/>
  <c r="O2" i="1"/>
  <c r="P2" i="1" s="1"/>
  <c r="O3" i="1"/>
  <c r="P3" i="1" s="1"/>
  <c r="O4" i="1"/>
  <c r="P4" i="1" s="1"/>
  <c r="G4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L49" i="1" l="1"/>
</calcChain>
</file>

<file path=xl/sharedStrings.xml><?xml version="1.0" encoding="utf-8"?>
<sst xmlns="http://schemas.openxmlformats.org/spreadsheetml/2006/main" count="256" uniqueCount="82">
  <si>
    <t>Prompting Technique</t>
  </si>
  <si>
    <t>Model Name</t>
  </si>
  <si>
    <t>Desired Format?</t>
  </si>
  <si>
    <t>Number of steps</t>
  </si>
  <si>
    <t>YES</t>
  </si>
  <si>
    <t>Gemini</t>
  </si>
  <si>
    <t>Bing</t>
  </si>
  <si>
    <t>Index</t>
  </si>
  <si>
    <t>Baseline -1</t>
  </si>
  <si>
    <t>Baseline</t>
  </si>
  <si>
    <t>One Shot 0</t>
  </si>
  <si>
    <t>One Shot 1</t>
  </si>
  <si>
    <t>One Shot 2</t>
  </si>
  <si>
    <t>APE</t>
  </si>
  <si>
    <t>DSP</t>
  </si>
  <si>
    <t>One Shot 2 + APE</t>
  </si>
  <si>
    <t>One Shot 2 + DSP</t>
  </si>
  <si>
    <t>One Shot 2 + APE + DSP</t>
  </si>
  <si>
    <t>One Shot 0 + APE + DSP</t>
  </si>
  <si>
    <t>APE 2</t>
  </si>
  <si>
    <t>One Shot 0 + APE 2 + DSP</t>
  </si>
  <si>
    <t>NO</t>
  </si>
  <si>
    <t>Two Shot + APE + DSP</t>
  </si>
  <si>
    <t>average per technique</t>
  </si>
  <si>
    <t>colorcoding index</t>
  </si>
  <si>
    <t>&gt;=25</t>
  </si>
  <si>
    <t>range 11 to 21</t>
  </si>
  <si>
    <t>range 0 -  11</t>
  </si>
  <si>
    <t>Two Shot +  APE 2 + DSP</t>
  </si>
  <si>
    <t>Got the XOR loop?</t>
  </si>
  <si>
    <t>NO AND deadlock</t>
  </si>
  <si>
    <t>Other Comment</t>
  </si>
  <si>
    <t>looped back to xor 2</t>
  </si>
  <si>
    <t>omitted by ""loop back"</t>
  </si>
  <si>
    <t>YES?</t>
  </si>
  <si>
    <t>diagram, but the loop seems correct</t>
  </si>
  <si>
    <t>simply excluded</t>
  </si>
  <si>
    <t>illegible diagram</t>
  </si>
  <si>
    <t>written "exclusive gateway"</t>
  </si>
  <si>
    <t>emoji use</t>
  </si>
  <si>
    <t>diagram illegible</t>
  </si>
  <si>
    <t>series of xor's to check; bad formating</t>
  </si>
  <si>
    <t>omitted entirely</t>
  </si>
  <si>
    <t>"Loop Gateway" - bad formating XOR 3 mentioned</t>
  </si>
  <si>
    <t>looped back to xor 2; bad fomatting</t>
  </si>
  <si>
    <t>looped back to xor 3</t>
  </si>
  <si>
    <t>xor2 to repeat for each part to xor 3</t>
  </si>
  <si>
    <t>implicit xor 3 in loop</t>
  </si>
  <si>
    <t>functional loop though its convoluted by later use of xor</t>
  </si>
  <si>
    <t>long output but unnecesary loops</t>
  </si>
  <si>
    <t>correct xor but right after conformatory xor</t>
  </si>
  <si>
    <t>illegible txt</t>
  </si>
  <si>
    <t>diagram but unclear</t>
  </si>
  <si>
    <t>witten loop gateway</t>
  </si>
  <si>
    <t>written loopgateway</t>
  </si>
  <si>
    <t>Deadlock count</t>
  </si>
  <si>
    <t>Total deadlocks</t>
  </si>
  <si>
    <t>%</t>
  </si>
  <si>
    <t>Sum lines</t>
  </si>
  <si>
    <t>Average lines</t>
  </si>
  <si>
    <t>potentally correct loops</t>
  </si>
  <si>
    <t>closest to ideal?</t>
  </si>
  <si>
    <t>Yes count</t>
  </si>
  <si>
    <t>Total yes</t>
  </si>
  <si>
    <t>Bing Deadlock</t>
  </si>
  <si>
    <t>Deadlock general</t>
  </si>
  <si>
    <t>Important stat</t>
  </si>
  <si>
    <t>Desireable format</t>
  </si>
  <si>
    <t>Desirable Percentage</t>
  </si>
  <si>
    <t>Desired fomat count</t>
  </si>
  <si>
    <t>gemini loop back</t>
  </si>
  <si>
    <t>Bing loop back</t>
  </si>
  <si>
    <t>YES XOR loop</t>
  </si>
  <si>
    <t>loop back count</t>
  </si>
  <si>
    <t>loop back mentioned</t>
  </si>
  <si>
    <t>PLEASE NOTE SOME COLUMNS MAY BE HIDDEN FOR CLARITY</t>
  </si>
  <si>
    <t>Loop back</t>
  </si>
  <si>
    <t>Average line Length L</t>
  </si>
  <si>
    <t>Deadlock count D</t>
  </si>
  <si>
    <t>Loop back count B</t>
  </si>
  <si>
    <t>Desirable Format F</t>
  </si>
  <si>
    <t>Chat 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</si>
</sst>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17" fontId="0" fillId="6" borderId="0" xfId="0" applyNumberFormat="1" applyFill="1"/>
    <xf numFmtId="0" fontId="0" fillId="9" borderId="0" xfId="0" applyFill="1"/>
    <xf numFmtId="0" fontId="0" fillId="11" borderId="0" xfId="0" applyFill="1"/>
    <xf numFmtId="4" fontId="0" fillId="0" borderId="0" xfId="0" applyNumberFormat="1"/>
    <xf numFmtId="0" fontId="0" fillId="10" borderId="0" xfId="0" applyFill="1"/>
    <xf numFmtId="0" fontId="0" fillId="12" borderId="0" xfId="0" applyFill="1"/>
    <xf numFmtId="4" fontId="0" fillId="12" borderId="0" xfId="0" applyNumberFormat="1" applyFill="1"/>
    <xf numFmtId="0" fontId="4" fillId="0" borderId="0" xfId="0" applyFont="1"/>
    <xf numFmtId="0" fontId="5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</font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D550D-577D-4F6F-87A4-2B48C02735F4}" name="Table1" displayName="Table1" ref="A1:L47" totalsRowCount="1" headerRowDxfId="5">
  <autoFilter ref="A1:L46" xr:uid="{1DBD550D-577D-4F6F-87A4-2B48C02735F4}"/>
  <tableColumns count="12">
    <tableColumn id="1" xr3:uid="{78949224-5A99-49DD-9647-DF8B228A7395}" name="Index">
      <calculatedColumnFormula>1+A1</calculatedColumnFormula>
    </tableColumn>
    <tableColumn id="2" xr3:uid="{FC226A01-39DB-4E2F-AF50-948308868D7F}" name="Prompting Technique"/>
    <tableColumn id="3" xr3:uid="{40F783EC-F988-489D-A923-41976C4AA344}" name="Model Name"/>
    <tableColumn id="11" xr3:uid="{2ADF92AC-6E3C-4BA6-9C14-B9F8EA196498}" name="Desired fomat count" totalsRowFunction="custom">
      <totalsRowFormula>SUM(D2:D46)</totalsRowFormula>
    </tableColumn>
    <tableColumn id="4" xr3:uid="{68665F45-997D-4191-B141-7C2546FFB3B3}" name="Desired Format?"/>
    <tableColumn id="5" xr3:uid="{4623F69D-5998-4D6D-BC08-945CB6455B69}" name="Number of steps"/>
    <tableColumn id="6" xr3:uid="{4EB1DBB4-A010-4EB2-9390-7110C9A8740F}" name="average per technique"/>
    <tableColumn id="7" xr3:uid="{4FF8B144-C2CA-4B8E-8560-D3D6690AAF9D}" name="Deadlock count" totalsRowFunction="custom">
      <totalsRowFormula>SUM(H2:H46)</totalsRowFormula>
    </tableColumn>
    <tableColumn id="10" xr3:uid="{5EDEC49C-2C83-4C2B-846C-AA42294D3BEE}" name="Yes count" totalsRowFunction="custom" dataDxfId="4">
      <totalsRowFormula>SUM(I2:I46)</totalsRowFormula>
    </tableColumn>
    <tableColumn id="8" xr3:uid="{8653B10D-572B-4FE1-9147-E0124CFFF904}" name="Got the XOR loop?" dataDxfId="3"/>
    <tableColumn id="9" xr3:uid="{D01659AB-4943-4194-B2DA-3AAC9BFFABB7}" name="Other Comment" dataDxfId="2"/>
    <tableColumn id="13" xr3:uid="{145E57C9-D805-4845-8669-A6D69B767DEB}" name="loop back count" totalsRowFunction="custom" dataDxfId="1" totalsRowDxfId="0">
      <totalsRowFormula>SUM(Table1[loop back count])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4D1-BF2D-4F35-A029-17157EAC151D}">
  <dimension ref="A1:X63"/>
  <sheetViews>
    <sheetView tabSelected="1" topLeftCell="A4" zoomScale="59" zoomScaleNormal="59" workbookViewId="0">
      <pane xSplit="2" topLeftCell="C1" activePane="topRight" state="frozen"/>
      <selection pane="topRight" activeCell="K11" sqref="K11"/>
    </sheetView>
  </sheetViews>
  <sheetFormatPr defaultRowHeight="15" x14ac:dyDescent="0.25"/>
  <cols>
    <col min="1" max="1" width="4.85546875" customWidth="1"/>
    <col min="2" max="2" width="22.140625" customWidth="1"/>
    <col min="3" max="4" width="14.28515625" customWidth="1"/>
    <col min="5" max="5" width="11" customWidth="1"/>
    <col min="6" max="6" width="9.42578125" customWidth="1"/>
    <col min="7" max="7" width="19.42578125" customWidth="1"/>
    <col min="8" max="9" width="15" customWidth="1"/>
    <col min="10" max="10" width="21.42578125" customWidth="1"/>
    <col min="11" max="11" width="47.85546875" customWidth="1"/>
    <col min="12" max="12" width="9.28515625" customWidth="1"/>
    <col min="14" max="14" width="18" customWidth="1"/>
    <col min="15" max="15" width="9.140625" customWidth="1"/>
    <col min="16" max="16" width="13.7109375" customWidth="1"/>
    <col min="17" max="17" width="9.140625" customWidth="1"/>
    <col min="19" max="19" width="8.42578125" customWidth="1"/>
  </cols>
  <sheetData>
    <row r="1" spans="1:24" x14ac:dyDescent="0.25">
      <c r="A1" s="5" t="s">
        <v>7</v>
      </c>
      <c r="B1" s="5" t="s">
        <v>0</v>
      </c>
      <c r="C1" s="5" t="s">
        <v>1</v>
      </c>
      <c r="D1" s="5" t="s">
        <v>69</v>
      </c>
      <c r="E1" s="5" t="s">
        <v>2</v>
      </c>
      <c r="F1" s="5" t="s">
        <v>3</v>
      </c>
      <c r="G1" s="5" t="s">
        <v>23</v>
      </c>
      <c r="H1" s="5" t="s">
        <v>55</v>
      </c>
      <c r="I1" s="5" t="s">
        <v>62</v>
      </c>
      <c r="J1" s="5" t="s">
        <v>29</v>
      </c>
      <c r="K1" s="5" t="s">
        <v>31</v>
      </c>
      <c r="L1" s="5" t="s">
        <v>73</v>
      </c>
      <c r="N1" s="5" t="s">
        <v>1</v>
      </c>
      <c r="O1" s="5" t="s">
        <v>58</v>
      </c>
      <c r="P1" s="5" t="s">
        <v>59</v>
      </c>
      <c r="Q1" s="5" t="s">
        <v>55</v>
      </c>
      <c r="R1" s="5" t="s">
        <v>57</v>
      </c>
      <c r="S1" s="5" t="s">
        <v>60</v>
      </c>
      <c r="T1" s="5" t="s">
        <v>57</v>
      </c>
      <c r="U1" s="5" t="s">
        <v>76</v>
      </c>
      <c r="V1" s="5" t="s">
        <v>57</v>
      </c>
      <c r="W1" s="5" t="s">
        <v>67</v>
      </c>
      <c r="X1" s="5" t="s">
        <v>57</v>
      </c>
    </row>
    <row r="2" spans="1:24" x14ac:dyDescent="0.25">
      <c r="A2" s="6">
        <v>1</v>
      </c>
      <c r="B2" s="2" t="s">
        <v>8</v>
      </c>
      <c r="C2" s="2" t="s">
        <v>6</v>
      </c>
      <c r="D2" s="2"/>
      <c r="E2" s="2" t="s">
        <v>21</v>
      </c>
      <c r="F2" s="2">
        <v>0</v>
      </c>
      <c r="G2" s="6"/>
      <c r="J2" t="s">
        <v>21</v>
      </c>
      <c r="K2" t="s">
        <v>36</v>
      </c>
      <c r="N2" s="2" t="s">
        <v>6</v>
      </c>
      <c r="O2">
        <f>SUM(Table1[[#This Row],[Number of steps]]+F5+F8+F11+F14+F17+F20+F23+F26+F29+F29+F32+F35+F38+F41+F44)</f>
        <v>228</v>
      </c>
      <c r="P2">
        <f>O2/15</f>
        <v>15.2</v>
      </c>
      <c r="Q2" s="15">
        <f>SUM(H5+H8+H11+H14+H23+H26+H29+H32+H35+H41+H44)</f>
        <v>11</v>
      </c>
      <c r="R2" s="16">
        <f>Q2/15</f>
        <v>0.73333333333333328</v>
      </c>
      <c r="S2">
        <v>0</v>
      </c>
      <c r="T2">
        <f t="shared" ref="T2:T3" si="0">S2/15</f>
        <v>0</v>
      </c>
      <c r="U2">
        <v>1</v>
      </c>
      <c r="V2">
        <f>U2/15</f>
        <v>6.6666666666666666E-2</v>
      </c>
      <c r="W2">
        <f>SUM(Table1[[#This Row],[Desired fomat count]]+D5+D8+D11+D14+D17+D20+D23+D26+D29+D32+D35+D38+D41+D44)</f>
        <v>13</v>
      </c>
      <c r="X2">
        <f>W2/15</f>
        <v>0.8666666666666667</v>
      </c>
    </row>
    <row r="3" spans="1:24" x14ac:dyDescent="0.25">
      <c r="A3" s="6">
        <f>1+A2</f>
        <v>2</v>
      </c>
      <c r="B3" s="2" t="s">
        <v>8</v>
      </c>
      <c r="C3" s="2" t="s">
        <v>5</v>
      </c>
      <c r="D3" s="2"/>
      <c r="E3" s="2" t="s">
        <v>21</v>
      </c>
      <c r="F3" s="2">
        <v>0</v>
      </c>
      <c r="G3" s="6"/>
      <c r="J3" t="s">
        <v>21</v>
      </c>
      <c r="K3" t="s">
        <v>37</v>
      </c>
      <c r="N3" s="2" t="s">
        <v>5</v>
      </c>
      <c r="O3">
        <f>SUM(Table1[[#This Row],[Number of steps]]+F6+F9+F12+F15+F18+F21+F24+F27+F30+F30+F33+F36+F39+F42+F45)</f>
        <v>239</v>
      </c>
      <c r="P3">
        <f t="shared" ref="P3" si="1">O3/15</f>
        <v>15.933333333333334</v>
      </c>
      <c r="Q3">
        <f xml:space="preserve"> SUM(H13)</f>
        <v>1</v>
      </c>
      <c r="R3" s="13">
        <f t="shared" ref="R3:R4" si="2">Q3/15</f>
        <v>6.6666666666666666E-2</v>
      </c>
      <c r="S3">
        <f>I21</f>
        <v>1</v>
      </c>
      <c r="T3">
        <f t="shared" si="0"/>
        <v>6.6666666666666666E-2</v>
      </c>
      <c r="U3" s="15">
        <v>8</v>
      </c>
      <c r="V3" s="15">
        <f t="shared" ref="V3:V4" si="3">U3/15</f>
        <v>0.53333333333333333</v>
      </c>
      <c r="W3">
        <f>SUM(Table1[[#This Row],[Desired fomat count]]+D6+D9+D12+D15+D18+D21+D24+D27+D30+D33+D36+D39+D42+D45)</f>
        <v>11</v>
      </c>
      <c r="X3">
        <f t="shared" ref="X3:X4" si="4">W3/15</f>
        <v>0.73333333333333328</v>
      </c>
    </row>
    <row r="4" spans="1:24" x14ac:dyDescent="0.25">
      <c r="A4" s="6">
        <f t="shared" ref="A4:A45" si="5">1+A3</f>
        <v>3</v>
      </c>
      <c r="B4" s="2" t="s">
        <v>8</v>
      </c>
      <c r="C4" s="2" t="s">
        <v>81</v>
      </c>
      <c r="D4" s="2"/>
      <c r="E4" s="2" t="s">
        <v>21</v>
      </c>
      <c r="F4" s="2">
        <v>0</v>
      </c>
      <c r="G4" s="6">
        <f xml:space="preserve"> SUM(F2:F4)/COUNT(F2:F4)</f>
        <v>0</v>
      </c>
      <c r="I4" s="14">
        <v>1</v>
      </c>
      <c r="J4" s="14" t="s">
        <v>4</v>
      </c>
      <c r="K4" t="s">
        <v>38</v>
      </c>
      <c r="N4" s="2" t="s">
        <v>81</v>
      </c>
      <c r="O4">
        <f>SUM(Table1[[#This Row],[Number of steps]]+F7+F10+F13+F16+F19+F22+F25+F28+F31+F31+F34+F37+F40+F43+F46)</f>
        <v>263</v>
      </c>
      <c r="P4" s="15">
        <f>O4/15</f>
        <v>17.533333333333335</v>
      </c>
      <c r="Q4">
        <f>SUM(H13+H16)</f>
        <v>2</v>
      </c>
      <c r="R4" s="13">
        <f t="shared" si="2"/>
        <v>0.13333333333333333</v>
      </c>
      <c r="S4" s="15">
        <f>SUM(I4+I19+I22+I34+I37+I40+I46)</f>
        <v>7</v>
      </c>
      <c r="T4" s="15">
        <f>S4/15</f>
        <v>0.46666666666666667</v>
      </c>
      <c r="U4">
        <v>1</v>
      </c>
      <c r="V4">
        <f t="shared" si="3"/>
        <v>6.6666666666666666E-2</v>
      </c>
      <c r="W4" s="15">
        <f>SUM(Table1[[#This Row],[Desired fomat count]]+D7+D10+D13+D16+D19+D22+D25+D28+D31+D34+D37+D40+D43+D46)</f>
        <v>10</v>
      </c>
      <c r="X4" s="15">
        <f t="shared" si="4"/>
        <v>0.66666666666666663</v>
      </c>
    </row>
    <row r="5" spans="1:24" x14ac:dyDescent="0.25">
      <c r="A5" s="6">
        <f t="shared" si="5"/>
        <v>4</v>
      </c>
      <c r="B5" t="s">
        <v>9</v>
      </c>
      <c r="C5" t="s">
        <v>6</v>
      </c>
      <c r="D5">
        <v>1</v>
      </c>
      <c r="E5" t="s">
        <v>4</v>
      </c>
      <c r="F5">
        <v>17</v>
      </c>
      <c r="G5" s="6"/>
      <c r="H5" s="12">
        <v>1</v>
      </c>
      <c r="J5" s="11" t="s">
        <v>30</v>
      </c>
    </row>
    <row r="6" spans="1:24" x14ac:dyDescent="0.25">
      <c r="A6" s="6">
        <f t="shared" si="5"/>
        <v>5</v>
      </c>
      <c r="B6" s="2" t="s">
        <v>9</v>
      </c>
      <c r="C6" s="2" t="s">
        <v>5</v>
      </c>
      <c r="D6" s="2"/>
      <c r="E6" s="2" t="s">
        <v>21</v>
      </c>
      <c r="F6" s="2">
        <v>0</v>
      </c>
      <c r="G6" s="6"/>
      <c r="J6" t="s">
        <v>21</v>
      </c>
      <c r="K6" t="s">
        <v>39</v>
      </c>
    </row>
    <row r="7" spans="1:24" x14ac:dyDescent="0.25">
      <c r="A7" s="6">
        <f t="shared" si="5"/>
        <v>6</v>
      </c>
      <c r="B7" s="2" t="s">
        <v>9</v>
      </c>
      <c r="C7" s="2" t="s">
        <v>81</v>
      </c>
      <c r="D7" s="2"/>
      <c r="E7" s="2" t="s">
        <v>21</v>
      </c>
      <c r="F7" s="2">
        <v>0</v>
      </c>
      <c r="G7" s="6">
        <f xml:space="preserve"> SUM(F5:F7)/COUNT(F5:F7)</f>
        <v>5.666666666666667</v>
      </c>
      <c r="J7" t="s">
        <v>21</v>
      </c>
      <c r="K7" t="s">
        <v>40</v>
      </c>
    </row>
    <row r="8" spans="1:24" x14ac:dyDescent="0.25">
      <c r="A8" s="7">
        <f t="shared" si="5"/>
        <v>7</v>
      </c>
      <c r="B8" t="s">
        <v>10</v>
      </c>
      <c r="C8" t="s">
        <v>6</v>
      </c>
      <c r="D8">
        <v>1</v>
      </c>
      <c r="E8" t="s">
        <v>4</v>
      </c>
      <c r="F8">
        <v>16</v>
      </c>
      <c r="G8" s="7"/>
      <c r="H8" s="12">
        <v>1</v>
      </c>
      <c r="J8" s="11" t="s">
        <v>30</v>
      </c>
    </row>
    <row r="9" spans="1:24" x14ac:dyDescent="0.25">
      <c r="A9" s="7">
        <f t="shared" si="5"/>
        <v>8</v>
      </c>
      <c r="B9" t="s">
        <v>10</v>
      </c>
      <c r="C9" t="s">
        <v>5</v>
      </c>
      <c r="D9">
        <v>1</v>
      </c>
      <c r="E9" t="s">
        <v>4</v>
      </c>
      <c r="F9">
        <v>17</v>
      </c>
      <c r="G9" s="7"/>
      <c r="J9" t="s">
        <v>21</v>
      </c>
      <c r="K9" t="s">
        <v>41</v>
      </c>
    </row>
    <row r="10" spans="1:24" x14ac:dyDescent="0.25">
      <c r="A10" s="7">
        <f t="shared" si="5"/>
        <v>9</v>
      </c>
      <c r="B10" t="s">
        <v>10</v>
      </c>
      <c r="C10" t="s">
        <v>81</v>
      </c>
      <c r="D10">
        <v>1</v>
      </c>
      <c r="E10" t="s">
        <v>4</v>
      </c>
      <c r="F10">
        <v>17</v>
      </c>
      <c r="G10" s="7">
        <f xml:space="preserve"> SUM(F8:F10)/COUNT(F8:F10)</f>
        <v>16.666666666666668</v>
      </c>
      <c r="J10" t="s">
        <v>21</v>
      </c>
      <c r="K10" t="s">
        <v>42</v>
      </c>
      <c r="N10" t="s">
        <v>77</v>
      </c>
    </row>
    <row r="11" spans="1:24" x14ac:dyDescent="0.25">
      <c r="A11" s="7">
        <f t="shared" si="5"/>
        <v>10</v>
      </c>
      <c r="B11" t="s">
        <v>11</v>
      </c>
      <c r="C11" s="1" t="s">
        <v>6</v>
      </c>
      <c r="D11">
        <v>1</v>
      </c>
      <c r="E11" t="s">
        <v>4</v>
      </c>
      <c r="F11">
        <v>15</v>
      </c>
      <c r="G11" s="7"/>
      <c r="H11" s="12">
        <v>1</v>
      </c>
      <c r="J11" s="11" t="s">
        <v>30</v>
      </c>
      <c r="N11" t="s">
        <v>78</v>
      </c>
    </row>
    <row r="12" spans="1:24" x14ac:dyDescent="0.25">
      <c r="A12" s="7">
        <f t="shared" si="5"/>
        <v>11</v>
      </c>
      <c r="B12" t="s">
        <v>11</v>
      </c>
      <c r="C12" s="1" t="s">
        <v>5</v>
      </c>
      <c r="D12">
        <v>1</v>
      </c>
      <c r="E12" t="s">
        <v>4</v>
      </c>
      <c r="F12">
        <v>21</v>
      </c>
      <c r="G12" s="7"/>
      <c r="J12" t="s">
        <v>21</v>
      </c>
      <c r="K12" s="19" t="s">
        <v>45</v>
      </c>
      <c r="L12" s="19">
        <v>1</v>
      </c>
      <c r="N12" t="s">
        <v>79</v>
      </c>
    </row>
    <row r="13" spans="1:24" x14ac:dyDescent="0.25">
      <c r="A13" s="7">
        <f t="shared" si="5"/>
        <v>12</v>
      </c>
      <c r="B13" t="s">
        <v>11</v>
      </c>
      <c r="C13" s="1" t="s">
        <v>81</v>
      </c>
      <c r="D13">
        <v>1</v>
      </c>
      <c r="E13" t="s">
        <v>4</v>
      </c>
      <c r="F13">
        <v>20</v>
      </c>
      <c r="G13" s="7">
        <f xml:space="preserve"> SUM(F11:F13)/COUNT(F11:F13)</f>
        <v>18.666666666666668</v>
      </c>
      <c r="H13" s="11">
        <v>1</v>
      </c>
      <c r="J13" s="11" t="s">
        <v>30</v>
      </c>
      <c r="N13" t="s">
        <v>80</v>
      </c>
    </row>
    <row r="14" spans="1:24" x14ac:dyDescent="0.25">
      <c r="A14" s="7">
        <f t="shared" si="5"/>
        <v>13</v>
      </c>
      <c r="B14" t="s">
        <v>12</v>
      </c>
      <c r="C14" t="s">
        <v>6</v>
      </c>
      <c r="D14">
        <v>1</v>
      </c>
      <c r="E14" t="s">
        <v>4</v>
      </c>
      <c r="F14">
        <v>19</v>
      </c>
      <c r="G14" s="7"/>
      <c r="H14" s="12">
        <v>1</v>
      </c>
      <c r="J14" s="11" t="s">
        <v>30</v>
      </c>
    </row>
    <row r="15" spans="1:24" x14ac:dyDescent="0.25">
      <c r="A15" s="7">
        <f t="shared" si="5"/>
        <v>14</v>
      </c>
      <c r="B15" t="s">
        <v>12</v>
      </c>
      <c r="C15" t="s">
        <v>5</v>
      </c>
      <c r="D15">
        <v>1</v>
      </c>
      <c r="E15" t="s">
        <v>4</v>
      </c>
      <c r="F15">
        <v>20</v>
      </c>
      <c r="G15" s="7"/>
      <c r="J15" t="s">
        <v>21</v>
      </c>
      <c r="K15" s="19" t="s">
        <v>46</v>
      </c>
      <c r="L15" s="19">
        <v>1</v>
      </c>
    </row>
    <row r="16" spans="1:24" x14ac:dyDescent="0.25">
      <c r="A16" s="7">
        <f t="shared" si="5"/>
        <v>15</v>
      </c>
      <c r="B16" t="s">
        <v>12</v>
      </c>
      <c r="C16" t="s">
        <v>81</v>
      </c>
      <c r="D16">
        <v>1</v>
      </c>
      <c r="E16" t="s">
        <v>4</v>
      </c>
      <c r="F16">
        <v>21</v>
      </c>
      <c r="G16" s="7">
        <f xml:space="preserve"> SUM(F14:F16)/COUNT(F14:F16)</f>
        <v>20</v>
      </c>
      <c r="H16" s="11">
        <v>1</v>
      </c>
      <c r="J16" s="11" t="s">
        <v>30</v>
      </c>
    </row>
    <row r="17" spans="1:12" x14ac:dyDescent="0.25">
      <c r="A17" s="6">
        <f t="shared" si="5"/>
        <v>16</v>
      </c>
      <c r="B17" t="s">
        <v>13</v>
      </c>
      <c r="C17" t="s">
        <v>6</v>
      </c>
      <c r="D17">
        <v>1</v>
      </c>
      <c r="E17" t="s">
        <v>4</v>
      </c>
      <c r="F17">
        <v>9</v>
      </c>
      <c r="G17" s="6"/>
      <c r="H17" s="12"/>
      <c r="J17" t="s">
        <v>21</v>
      </c>
      <c r="K17" t="s">
        <v>32</v>
      </c>
    </row>
    <row r="18" spans="1:12" x14ac:dyDescent="0.25">
      <c r="A18" s="6">
        <f t="shared" si="5"/>
        <v>17</v>
      </c>
      <c r="B18" s="2" t="s">
        <v>13</v>
      </c>
      <c r="C18" s="2" t="s">
        <v>5</v>
      </c>
      <c r="D18" s="2"/>
      <c r="E18" s="2" t="s">
        <v>21</v>
      </c>
      <c r="F18" s="2">
        <v>0</v>
      </c>
      <c r="G18" s="6"/>
      <c r="J18" t="s">
        <v>21</v>
      </c>
      <c r="K18" s="19" t="s">
        <v>33</v>
      </c>
      <c r="L18" s="19">
        <v>1</v>
      </c>
    </row>
    <row r="19" spans="1:12" x14ac:dyDescent="0.25">
      <c r="A19" s="6">
        <f t="shared" si="5"/>
        <v>18</v>
      </c>
      <c r="B19" s="2" t="s">
        <v>13</v>
      </c>
      <c r="C19" s="2" t="s">
        <v>81</v>
      </c>
      <c r="D19" s="2"/>
      <c r="E19" s="2" t="s">
        <v>21</v>
      </c>
      <c r="F19" s="2">
        <v>0</v>
      </c>
      <c r="G19" s="6">
        <f xml:space="preserve"> SUM(F17:F19)/COUNT(F17:F19)</f>
        <v>3</v>
      </c>
      <c r="I19" s="14">
        <v>1</v>
      </c>
      <c r="J19" s="14" t="s">
        <v>34</v>
      </c>
      <c r="K19" t="s">
        <v>35</v>
      </c>
    </row>
    <row r="20" spans="1:12" x14ac:dyDescent="0.25">
      <c r="A20" s="7">
        <f t="shared" si="5"/>
        <v>19</v>
      </c>
      <c r="B20" t="s">
        <v>14</v>
      </c>
      <c r="C20" t="s">
        <v>6</v>
      </c>
      <c r="D20">
        <v>1</v>
      </c>
      <c r="E20" t="s">
        <v>4</v>
      </c>
      <c r="F20">
        <v>9</v>
      </c>
      <c r="G20" s="7"/>
      <c r="H20" s="12"/>
      <c r="J20" t="s">
        <v>21</v>
      </c>
      <c r="K20" s="20" t="s">
        <v>32</v>
      </c>
      <c r="L20" s="20">
        <v>1</v>
      </c>
    </row>
    <row r="21" spans="1:12" x14ac:dyDescent="0.25">
      <c r="A21" s="7">
        <f t="shared" si="5"/>
        <v>20</v>
      </c>
      <c r="B21" t="s">
        <v>14</v>
      </c>
      <c r="C21" t="s">
        <v>5</v>
      </c>
      <c r="D21">
        <v>1</v>
      </c>
      <c r="E21" t="s">
        <v>4</v>
      </c>
      <c r="F21">
        <v>19</v>
      </c>
      <c r="G21" s="7"/>
      <c r="I21" s="14">
        <v>1</v>
      </c>
      <c r="J21" s="14" t="s">
        <v>34</v>
      </c>
      <c r="K21" t="s">
        <v>47</v>
      </c>
    </row>
    <row r="22" spans="1:12" x14ac:dyDescent="0.25">
      <c r="A22" s="7">
        <f t="shared" si="5"/>
        <v>21</v>
      </c>
      <c r="B22" t="s">
        <v>14</v>
      </c>
      <c r="C22" t="s">
        <v>81</v>
      </c>
      <c r="D22">
        <v>1</v>
      </c>
      <c r="E22" t="s">
        <v>4</v>
      </c>
      <c r="F22">
        <v>19</v>
      </c>
      <c r="G22" s="7">
        <f xml:space="preserve"> SUM(F20:F22)/COUNT(F20:F22)</f>
        <v>15.666666666666666</v>
      </c>
      <c r="I22" s="14">
        <v>1</v>
      </c>
      <c r="J22" s="14" t="s">
        <v>4</v>
      </c>
      <c r="K22" t="s">
        <v>48</v>
      </c>
    </row>
    <row r="23" spans="1:12" x14ac:dyDescent="0.25">
      <c r="A23" s="8">
        <f t="shared" si="5"/>
        <v>22</v>
      </c>
      <c r="B23" t="s">
        <v>15</v>
      </c>
      <c r="C23" s="1" t="s">
        <v>6</v>
      </c>
      <c r="D23">
        <v>1</v>
      </c>
      <c r="E23" t="s">
        <v>4</v>
      </c>
      <c r="F23">
        <v>16</v>
      </c>
      <c r="G23" s="8"/>
      <c r="H23" s="12">
        <v>1</v>
      </c>
      <c r="J23" s="11" t="s">
        <v>30</v>
      </c>
    </row>
    <row r="24" spans="1:12" x14ac:dyDescent="0.25">
      <c r="A24" s="8">
        <f t="shared" si="5"/>
        <v>23</v>
      </c>
      <c r="B24" s="3" t="s">
        <v>15</v>
      </c>
      <c r="C24" s="4" t="s">
        <v>5</v>
      </c>
      <c r="D24" s="4">
        <v>1</v>
      </c>
      <c r="E24" s="3" t="s">
        <v>4</v>
      </c>
      <c r="F24" s="3">
        <v>25</v>
      </c>
      <c r="G24" s="8"/>
      <c r="J24" t="s">
        <v>21</v>
      </c>
      <c r="K24" s="19" t="s">
        <v>43</v>
      </c>
      <c r="L24" s="19">
        <v>1</v>
      </c>
    </row>
    <row r="25" spans="1:12" x14ac:dyDescent="0.25">
      <c r="A25" s="8">
        <f t="shared" si="5"/>
        <v>24</v>
      </c>
      <c r="B25" s="3" t="s">
        <v>15</v>
      </c>
      <c r="C25" s="4" t="s">
        <v>81</v>
      </c>
      <c r="D25" s="4">
        <v>1</v>
      </c>
      <c r="E25" s="3" t="s">
        <v>4</v>
      </c>
      <c r="F25" s="3">
        <v>26</v>
      </c>
      <c r="G25" s="8">
        <f xml:space="preserve"> SUM(F23:F25)/COUNT(F23:F25)</f>
        <v>22.333333333333332</v>
      </c>
      <c r="J25" t="s">
        <v>34</v>
      </c>
      <c r="K25" t="s">
        <v>48</v>
      </c>
    </row>
    <row r="26" spans="1:12" x14ac:dyDescent="0.25">
      <c r="A26" s="8">
        <f t="shared" si="5"/>
        <v>25</v>
      </c>
      <c r="B26" t="s">
        <v>16</v>
      </c>
      <c r="C26" t="s">
        <v>6</v>
      </c>
      <c r="D26" s="4">
        <v>1</v>
      </c>
      <c r="E26" t="s">
        <v>4</v>
      </c>
      <c r="F26">
        <v>19</v>
      </c>
      <c r="G26" s="8"/>
      <c r="H26" s="12">
        <v>1</v>
      </c>
      <c r="J26" s="11" t="s">
        <v>30</v>
      </c>
    </row>
    <row r="27" spans="1:12" x14ac:dyDescent="0.25">
      <c r="A27" s="8">
        <f t="shared" si="5"/>
        <v>26</v>
      </c>
      <c r="B27" t="s">
        <v>16</v>
      </c>
      <c r="C27" t="s">
        <v>5</v>
      </c>
      <c r="D27" s="4">
        <v>1</v>
      </c>
      <c r="E27" t="s">
        <v>4</v>
      </c>
      <c r="F27">
        <v>20</v>
      </c>
      <c r="G27" s="8"/>
      <c r="J27" t="s">
        <v>21</v>
      </c>
      <c r="K27" s="19" t="s">
        <v>43</v>
      </c>
      <c r="L27" s="19">
        <v>1</v>
      </c>
    </row>
    <row r="28" spans="1:12" x14ac:dyDescent="0.25">
      <c r="A28" s="8">
        <f t="shared" si="5"/>
        <v>27</v>
      </c>
      <c r="B28" s="3" t="s">
        <v>16</v>
      </c>
      <c r="C28" s="3" t="s">
        <v>81</v>
      </c>
      <c r="D28" s="4">
        <v>1</v>
      </c>
      <c r="E28" s="3" t="s">
        <v>4</v>
      </c>
      <c r="F28" s="3">
        <v>32</v>
      </c>
      <c r="G28" s="8">
        <f xml:space="preserve"> SUM(F26:F28)/COUNT(F26:F28)</f>
        <v>23.666666666666668</v>
      </c>
      <c r="J28" t="s">
        <v>21</v>
      </c>
      <c r="K28" t="s">
        <v>49</v>
      </c>
    </row>
    <row r="29" spans="1:12" x14ac:dyDescent="0.25">
      <c r="A29" s="8">
        <f t="shared" si="5"/>
        <v>28</v>
      </c>
      <c r="B29" t="s">
        <v>17</v>
      </c>
      <c r="C29" t="s">
        <v>6</v>
      </c>
      <c r="D29" s="4">
        <v>1</v>
      </c>
      <c r="E29" t="s">
        <v>4</v>
      </c>
      <c r="F29">
        <v>19</v>
      </c>
      <c r="G29" s="8"/>
      <c r="H29" s="12">
        <v>1</v>
      </c>
      <c r="J29" s="11" t="s">
        <v>30</v>
      </c>
    </row>
    <row r="30" spans="1:12" x14ac:dyDescent="0.25">
      <c r="A30" s="8">
        <f t="shared" si="5"/>
        <v>29</v>
      </c>
      <c r="B30" t="s">
        <v>17</v>
      </c>
      <c r="C30" t="s">
        <v>5</v>
      </c>
      <c r="D30" s="4">
        <v>1</v>
      </c>
      <c r="E30" t="s">
        <v>4</v>
      </c>
      <c r="F30">
        <v>21</v>
      </c>
      <c r="G30" s="8"/>
      <c r="J30" t="s">
        <v>21</v>
      </c>
      <c r="K30" s="19" t="s">
        <v>43</v>
      </c>
      <c r="L30" s="19">
        <v>1</v>
      </c>
    </row>
    <row r="31" spans="1:12" x14ac:dyDescent="0.25">
      <c r="A31" s="8">
        <f t="shared" si="5"/>
        <v>30</v>
      </c>
      <c r="B31" s="3" t="s">
        <v>17</v>
      </c>
      <c r="C31" s="3" t="s">
        <v>81</v>
      </c>
      <c r="D31" s="4">
        <v>1</v>
      </c>
      <c r="E31" s="3" t="s">
        <v>4</v>
      </c>
      <c r="F31" s="3">
        <v>25</v>
      </c>
      <c r="G31" s="8">
        <f xml:space="preserve"> SUM(F29:F31)/COUNT(F29:F31)</f>
        <v>21.666666666666668</v>
      </c>
      <c r="J31" t="s">
        <v>21</v>
      </c>
      <c r="K31" t="s">
        <v>44</v>
      </c>
    </row>
    <row r="32" spans="1:12" x14ac:dyDescent="0.25">
      <c r="A32" s="7">
        <f t="shared" si="5"/>
        <v>31</v>
      </c>
      <c r="B32" t="s">
        <v>18</v>
      </c>
      <c r="C32" t="s">
        <v>6</v>
      </c>
      <c r="D32" s="4">
        <v>1</v>
      </c>
      <c r="E32" t="s">
        <v>4</v>
      </c>
      <c r="F32">
        <v>16</v>
      </c>
      <c r="G32" s="7"/>
      <c r="H32" s="12">
        <v>1</v>
      </c>
      <c r="J32" s="11" t="s">
        <v>30</v>
      </c>
    </row>
    <row r="33" spans="1:12" x14ac:dyDescent="0.25">
      <c r="A33" s="7">
        <f t="shared" si="5"/>
        <v>32</v>
      </c>
      <c r="B33" t="s">
        <v>18</v>
      </c>
      <c r="C33" t="s">
        <v>5</v>
      </c>
      <c r="D33" s="4">
        <v>1</v>
      </c>
      <c r="E33" t="s">
        <v>4</v>
      </c>
      <c r="F33">
        <v>15</v>
      </c>
      <c r="G33" s="7"/>
      <c r="J33" t="s">
        <v>21</v>
      </c>
      <c r="K33" s="19" t="s">
        <v>32</v>
      </c>
      <c r="L33" s="19">
        <v>1</v>
      </c>
    </row>
    <row r="34" spans="1:12" x14ac:dyDescent="0.25">
      <c r="A34" s="7">
        <f t="shared" si="5"/>
        <v>33</v>
      </c>
      <c r="B34" s="3" t="s">
        <v>18</v>
      </c>
      <c r="C34" s="3" t="s">
        <v>81</v>
      </c>
      <c r="D34" s="4">
        <v>1</v>
      </c>
      <c r="E34" s="3" t="s">
        <v>4</v>
      </c>
      <c r="F34" s="3">
        <v>24</v>
      </c>
      <c r="G34" s="7">
        <f xml:space="preserve"> SUM(F32:F34)/COUNT(F32:F34)</f>
        <v>18.333333333333332</v>
      </c>
      <c r="I34" s="14">
        <v>1</v>
      </c>
      <c r="J34" s="14" t="s">
        <v>34</v>
      </c>
      <c r="K34" t="s">
        <v>50</v>
      </c>
    </row>
    <row r="35" spans="1:12" x14ac:dyDescent="0.25">
      <c r="A35" s="9">
        <f>1+A34</f>
        <v>34</v>
      </c>
      <c r="B35" t="s">
        <v>22</v>
      </c>
      <c r="C35" s="1" t="s">
        <v>6</v>
      </c>
      <c r="D35" s="4">
        <v>1</v>
      </c>
      <c r="E35" t="s">
        <v>4</v>
      </c>
      <c r="F35">
        <v>19</v>
      </c>
      <c r="G35" s="9"/>
      <c r="H35" s="12">
        <v>1</v>
      </c>
      <c r="J35" s="11" t="s">
        <v>30</v>
      </c>
    </row>
    <row r="36" spans="1:12" x14ac:dyDescent="0.25">
      <c r="A36" s="9">
        <f t="shared" si="5"/>
        <v>35</v>
      </c>
      <c r="B36" t="s">
        <v>22</v>
      </c>
      <c r="C36" s="1" t="s">
        <v>5</v>
      </c>
      <c r="D36" s="4">
        <v>1</v>
      </c>
      <c r="E36" t="s">
        <v>4</v>
      </c>
      <c r="F36">
        <v>23</v>
      </c>
      <c r="G36" s="9"/>
      <c r="J36" t="s">
        <v>21</v>
      </c>
      <c r="K36" s="19" t="s">
        <v>32</v>
      </c>
      <c r="L36" s="19">
        <v>1</v>
      </c>
    </row>
    <row r="37" spans="1:12" x14ac:dyDescent="0.25">
      <c r="A37" s="9">
        <f t="shared" si="5"/>
        <v>36</v>
      </c>
      <c r="B37" s="3" t="s">
        <v>22</v>
      </c>
      <c r="C37" s="4" t="s">
        <v>81</v>
      </c>
      <c r="D37" s="4">
        <v>1</v>
      </c>
      <c r="E37" s="3" t="s">
        <v>4</v>
      </c>
      <c r="F37" s="3">
        <v>32</v>
      </c>
      <c r="G37" s="18">
        <f xml:space="preserve"> SUM(F35:F37)/COUNT(F35:F37)</f>
        <v>24.666666666666668</v>
      </c>
      <c r="I37" s="14">
        <v>1</v>
      </c>
      <c r="J37" s="14" t="s">
        <v>34</v>
      </c>
      <c r="K37" t="s">
        <v>50</v>
      </c>
    </row>
    <row r="38" spans="1:12" x14ac:dyDescent="0.25">
      <c r="A38" s="6">
        <f t="shared" si="5"/>
        <v>37</v>
      </c>
      <c r="B38" s="2" t="s">
        <v>19</v>
      </c>
      <c r="C38" s="2" t="s">
        <v>6</v>
      </c>
      <c r="D38" s="2"/>
      <c r="E38" s="2" t="s">
        <v>21</v>
      </c>
      <c r="F38" s="2">
        <v>0</v>
      </c>
      <c r="G38" s="6"/>
      <c r="J38" t="s">
        <v>21</v>
      </c>
      <c r="K38" t="s">
        <v>51</v>
      </c>
    </row>
    <row r="39" spans="1:12" x14ac:dyDescent="0.25">
      <c r="A39" s="6">
        <f t="shared" si="5"/>
        <v>38</v>
      </c>
      <c r="B39" s="2" t="s">
        <v>19</v>
      </c>
      <c r="C39" s="2" t="s">
        <v>5</v>
      </c>
      <c r="D39" s="2"/>
      <c r="E39" s="2" t="s">
        <v>21</v>
      </c>
      <c r="F39" s="2">
        <v>0</v>
      </c>
      <c r="G39" s="6"/>
      <c r="H39" s="11">
        <v>1</v>
      </c>
      <c r="J39" s="11" t="s">
        <v>30</v>
      </c>
    </row>
    <row r="40" spans="1:12" x14ac:dyDescent="0.25">
      <c r="A40" s="6">
        <f t="shared" si="5"/>
        <v>39</v>
      </c>
      <c r="B40" s="2" t="s">
        <v>19</v>
      </c>
      <c r="C40" s="2" t="s">
        <v>81</v>
      </c>
      <c r="D40" s="2"/>
      <c r="E40" s="2" t="s">
        <v>21</v>
      </c>
      <c r="F40" s="2">
        <v>0</v>
      </c>
      <c r="G40" s="6">
        <f xml:space="preserve"> SUM(F38:F40)/COUNT(F38:F40)</f>
        <v>0</v>
      </c>
      <c r="I40" s="14">
        <v>1</v>
      </c>
      <c r="J40" s="14" t="s">
        <v>34</v>
      </c>
      <c r="K40" t="s">
        <v>52</v>
      </c>
    </row>
    <row r="41" spans="1:12" x14ac:dyDescent="0.25">
      <c r="A41" s="6">
        <f t="shared" si="5"/>
        <v>40</v>
      </c>
      <c r="B41" t="s">
        <v>20</v>
      </c>
      <c r="C41" t="s">
        <v>6</v>
      </c>
      <c r="D41">
        <v>1</v>
      </c>
      <c r="E41" t="s">
        <v>4</v>
      </c>
      <c r="F41">
        <v>16</v>
      </c>
      <c r="G41" s="6"/>
      <c r="H41" s="12">
        <v>1</v>
      </c>
      <c r="J41" s="11" t="s">
        <v>30</v>
      </c>
    </row>
    <row r="42" spans="1:12" x14ac:dyDescent="0.25">
      <c r="A42" s="6">
        <f t="shared" si="5"/>
        <v>41</v>
      </c>
      <c r="B42" t="s">
        <v>20</v>
      </c>
      <c r="C42" t="s">
        <v>5</v>
      </c>
      <c r="D42">
        <v>1</v>
      </c>
      <c r="E42" t="s">
        <v>4</v>
      </c>
      <c r="F42">
        <v>16</v>
      </c>
      <c r="G42" s="6"/>
      <c r="J42" t="s">
        <v>21</v>
      </c>
      <c r="K42" t="s">
        <v>53</v>
      </c>
    </row>
    <row r="43" spans="1:12" x14ac:dyDescent="0.25">
      <c r="A43" s="6">
        <f t="shared" si="5"/>
        <v>42</v>
      </c>
      <c r="B43" s="2" t="s">
        <v>20</v>
      </c>
      <c r="C43" s="2" t="s">
        <v>81</v>
      </c>
      <c r="D43" s="2"/>
      <c r="E43" s="2" t="s">
        <v>21</v>
      </c>
      <c r="F43" s="2">
        <v>0</v>
      </c>
      <c r="G43" s="6">
        <f xml:space="preserve"> SUM(F41:F43)/COUNT(F41:F43)</f>
        <v>10.666666666666666</v>
      </c>
      <c r="J43" t="s">
        <v>21</v>
      </c>
      <c r="K43" s="21" t="s">
        <v>32</v>
      </c>
      <c r="L43" s="21">
        <v>1</v>
      </c>
    </row>
    <row r="44" spans="1:12" x14ac:dyDescent="0.25">
      <c r="A44" s="7">
        <f t="shared" si="5"/>
        <v>43</v>
      </c>
      <c r="B44" t="s">
        <v>28</v>
      </c>
      <c r="C44" t="s">
        <v>6</v>
      </c>
      <c r="D44">
        <v>1</v>
      </c>
      <c r="E44" t="s">
        <v>4</v>
      </c>
      <c r="F44">
        <v>19</v>
      </c>
      <c r="G44" s="7"/>
      <c r="H44" s="12">
        <v>1</v>
      </c>
      <c r="J44" s="11" t="s">
        <v>30</v>
      </c>
    </row>
    <row r="45" spans="1:12" x14ac:dyDescent="0.25">
      <c r="A45" s="7">
        <f t="shared" si="5"/>
        <v>44</v>
      </c>
      <c r="B45" t="s">
        <v>28</v>
      </c>
      <c r="C45" t="s">
        <v>5</v>
      </c>
      <c r="D45">
        <v>1</v>
      </c>
      <c r="E45" t="s">
        <v>4</v>
      </c>
      <c r="F45">
        <v>21</v>
      </c>
      <c r="G45" s="7"/>
      <c r="J45" t="s">
        <v>21</v>
      </c>
      <c r="K45" t="s">
        <v>54</v>
      </c>
    </row>
    <row r="46" spans="1:12" x14ac:dyDescent="0.25">
      <c r="A46" s="7">
        <f>1+A45</f>
        <v>45</v>
      </c>
      <c r="B46" t="s">
        <v>28</v>
      </c>
      <c r="C46" t="s">
        <v>81</v>
      </c>
      <c r="D46">
        <v>1</v>
      </c>
      <c r="E46" t="s">
        <v>4</v>
      </c>
      <c r="F46">
        <v>22</v>
      </c>
      <c r="G46" s="7">
        <f xml:space="preserve"> SUM(F44:F46)/COUNT(F44:F46)</f>
        <v>20.666666666666668</v>
      </c>
      <c r="I46" s="14">
        <v>1</v>
      </c>
      <c r="J46" s="14" t="s">
        <v>4</v>
      </c>
      <c r="K46" t="s">
        <v>61</v>
      </c>
    </row>
    <row r="47" spans="1:12" x14ac:dyDescent="0.25">
      <c r="D47">
        <f>SUM(D2:D46)</f>
        <v>34</v>
      </c>
      <c r="H47">
        <f>SUM(H2:H46)</f>
        <v>14</v>
      </c>
      <c r="I47">
        <f>SUM(I2:I46)</f>
        <v>8</v>
      </c>
      <c r="L47">
        <f>SUM(Table1[loop back count])</f>
        <v>10</v>
      </c>
    </row>
    <row r="48" spans="1:12" x14ac:dyDescent="0.25">
      <c r="D48" s="5" t="s">
        <v>68</v>
      </c>
      <c r="H48" s="5" t="s">
        <v>56</v>
      </c>
      <c r="I48" s="5" t="s">
        <v>63</v>
      </c>
      <c r="L48" s="5" t="s">
        <v>74</v>
      </c>
    </row>
    <row r="49" spans="2:12" x14ac:dyDescent="0.25">
      <c r="D49">
        <f>Table1[[#Totals],[Desired fomat count]]/45</f>
        <v>0.75555555555555554</v>
      </c>
      <c r="H49">
        <f>Table1[[#Totals],[Deadlock count]]/45</f>
        <v>0.31111111111111112</v>
      </c>
      <c r="I49">
        <f>Table1[[#Totals],[Yes count]]/45</f>
        <v>0.17777777777777778</v>
      </c>
      <c r="L49">
        <f>Table1[[#Totals],[Desired fomat count]]/45</f>
        <v>0.75555555555555554</v>
      </c>
    </row>
    <row r="50" spans="2:12" ht="15.75" x14ac:dyDescent="0.25">
      <c r="B50" s="17" t="s">
        <v>75</v>
      </c>
    </row>
    <row r="52" spans="2:12" x14ac:dyDescent="0.25">
      <c r="B52" s="5" t="s">
        <v>24</v>
      </c>
    </row>
    <row r="53" spans="2:12" x14ac:dyDescent="0.25">
      <c r="B53" s="2">
        <v>0</v>
      </c>
    </row>
    <row r="54" spans="2:12" x14ac:dyDescent="0.25">
      <c r="B54" s="3" t="s">
        <v>25</v>
      </c>
    </row>
    <row r="55" spans="2:12" x14ac:dyDescent="0.25">
      <c r="B55" s="6" t="s">
        <v>27</v>
      </c>
    </row>
    <row r="56" spans="2:12" x14ac:dyDescent="0.25">
      <c r="B56" s="10" t="s">
        <v>26</v>
      </c>
    </row>
    <row r="58" spans="2:12" x14ac:dyDescent="0.25">
      <c r="B58" s="14" t="s">
        <v>72</v>
      </c>
    </row>
    <row r="59" spans="2:12" x14ac:dyDescent="0.25">
      <c r="B59" s="11" t="s">
        <v>65</v>
      </c>
    </row>
    <row r="60" spans="2:12" x14ac:dyDescent="0.25">
      <c r="B60" s="15" t="s">
        <v>66</v>
      </c>
    </row>
    <row r="61" spans="2:12" x14ac:dyDescent="0.25">
      <c r="B61" s="19" t="s">
        <v>70</v>
      </c>
    </row>
    <row r="62" spans="2:12" x14ac:dyDescent="0.25">
      <c r="B62" s="20" t="s">
        <v>71</v>
      </c>
    </row>
    <row r="63" spans="2:12" x14ac:dyDescent="0.25">
      <c r="B63" s="12" t="s">
        <v>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6" ma:contentTypeDescription="Utwórz nowy dokument." ma:contentTypeScope="" ma:versionID="746ce095a376785e56f8e1418f7e1413">
  <xsd:schema xmlns:xsd="http://www.w3.org/2001/XMLSchema" xmlns:xs="http://www.w3.org/2001/XMLSchema" xmlns:p="http://schemas.microsoft.com/office/2006/metadata/properties" xmlns:ns3="c8f656d6-3613-40d7-a283-9b9e2fc0b499" xmlns:ns4="84bae827-43eb-4799-b986-0b4b10c2bedf" targetNamespace="http://schemas.microsoft.com/office/2006/metadata/properties" ma:root="true" ma:fieldsID="08323d50b603442337e480d3a3ca5dcf" ns3:_="" ns4:_="">
    <xsd:import namespace="c8f656d6-3613-40d7-a283-9b9e2fc0b499"/>
    <xsd:import namespace="84bae827-43eb-4799-b986-0b4b10c2be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7A04A-BCED-4762-AB66-82DA0D37D6A7}">
  <ds:schemaRefs>
    <ds:schemaRef ds:uri="http://purl.org/dc/terms/"/>
    <ds:schemaRef ds:uri="84bae827-43eb-4799-b986-0b4b10c2bedf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c8f656d6-3613-40d7-a283-9b9e2fc0b49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99CB92-339A-442D-9737-C64AC30D1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6B87B-AAE8-4C1E-AB81-3080AE2ADB9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8f656d6-3613-40d7-a283-9b9e2fc0b499"/>
    <ds:schemaRef ds:uri="84bae827-43eb-4799-b986-0b4b10c2bed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Singh</dc:creator>
  <cp:lastModifiedBy>Apoorva Singh</cp:lastModifiedBy>
  <dcterms:created xsi:type="dcterms:W3CDTF">2024-04-27T09:54:49Z</dcterms:created>
  <dcterms:modified xsi:type="dcterms:W3CDTF">2024-04-29T16:55:27Z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