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core-v-docs\Project-Descriptions-and-Plans\CV32E40Pv2\Milestone-data\RTL_v1.8.0\"/>
    </mc:Choice>
  </mc:AlternateContent>
  <xr:revisionPtr revIDLastSave="0" documentId="13_ncr:1_{08000072-8359-45AE-8740-073B63E91F4A}" xr6:coauthVersionLast="47" xr6:coauthVersionMax="47" xr10:uidLastSave="{00000000-0000-0000-0000-000000000000}"/>
  <bookViews>
    <workbookView xWindow="57480" yWindow="-120" windowWidth="29040" windowHeight="16440" tabRatio="500" activeTab="1" xr2:uid="{00000000-000D-0000-FFFF-FFFF00000000}"/>
  </bookViews>
  <sheets>
    <sheet name="Summary" sheetId="1" r:id="rId1"/>
    <sheet name="review" sheetId="2" r:id="rId2"/>
  </sheets>
  <definedNames>
    <definedName name="_xlnm._FilterDatabase" localSheetId="1" hidden="1">review!$F$11:$F$87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3" i="2" l="1"/>
  <c r="F21" i="2" l="1"/>
  <c r="C7" i="1"/>
  <c r="C23" i="1"/>
  <c r="C22" i="1"/>
  <c r="C21" i="1"/>
  <c r="C20" i="1"/>
  <c r="C19" i="1"/>
  <c r="C14" i="1"/>
  <c r="C13" i="1"/>
  <c r="C5" i="1"/>
  <c r="C4" i="1"/>
  <c r="C6" i="1"/>
  <c r="C12" i="1"/>
  <c r="J22" i="2" l="1"/>
  <c r="K22" i="2"/>
  <c r="L22" i="2"/>
  <c r="M22" i="2"/>
  <c r="F22" i="2" l="1"/>
  <c r="F20" i="2"/>
  <c r="F19" i="2"/>
  <c r="E6" i="2"/>
  <c r="E8" i="2" s="1"/>
  <c r="C3" i="1" l="1"/>
</calcChain>
</file>

<file path=xl/sharedStrings.xml><?xml version="1.0" encoding="utf-8"?>
<sst xmlns="http://schemas.openxmlformats.org/spreadsheetml/2006/main" count="444" uniqueCount="224">
  <si>
    <t>“Found By” Classification</t>
  </si>
  <si>
    <t>Count</t>
  </si>
  <si>
    <t>Note</t>
  </si>
  <si>
    <t>Simulation</t>
  </si>
  <si>
    <t>Sum of sub-classifications below</t>
  </si>
  <si>
    <t>Inspection</t>
  </si>
  <si>
    <t>Confidence in this classification is low – few issues explicitly stated that they were found by inspection</t>
  </si>
  <si>
    <t>Formal Verification</t>
  </si>
  <si>
    <t>Lint</t>
  </si>
  <si>
    <t>Unknown</t>
  </si>
  <si>
    <t>Simulation sub-classifications</t>
  </si>
  <si>
    <t>Directed, self checking test</t>
  </si>
  <si>
    <t>Many directed tests supplied by Designers and a couple by the Open Source Community at large</t>
  </si>
  <si>
    <t>Step &amp; Compare</t>
  </si>
  <si>
    <t>corev-dv</t>
  </si>
  <si>
    <t>Simulation with corev-dv also uses step &amp; compare</t>
  </si>
  <si>
    <t>Type</t>
  </si>
  <si>
    <t>RTL functional</t>
  </si>
  <si>
    <t>RTL coding style</t>
  </si>
  <si>
    <t>Linter issues, removing TODOs, removing `ifdefs, etc.</t>
  </si>
  <si>
    <t>Non-RTL functional</t>
  </si>
  <si>
    <t>Unreproducible</t>
  </si>
  <si>
    <t>Invalid</t>
  </si>
  <si>
    <t>Filter:</t>
  </si>
  <si>
    <t>Issue #</t>
  </si>
  <si>
    <t>Title</t>
  </si>
  <si>
    <t>Found By</t>
  </si>
  <si>
    <t>Notes</t>
  </si>
  <si>
    <t>Simulation (directed)</t>
  </si>
  <si>
    <t>Simulation (corev-dv)</t>
  </si>
  <si>
    <t>Single stepping through hwloop does not work</t>
  </si>
  <si>
    <t>OBI R-7 and R-8 violations</t>
  </si>
  <si>
    <t>Wrong instruction fetch caused by multicycle F instructions | Forwarding issue</t>
  </si>
  <si>
    <t>Wrong data memory access of misaligned memory instructions caused by multicycle F instructions</t>
  </si>
  <si>
    <t>Unknown instructions execute with no illegal instruction exception raised</t>
  </si>
  <si>
    <t>Non-Zfinx (F only) instructions execute with no illegal instruction exception raised</t>
  </si>
  <si>
    <t>F multiply accumulate instructions set underflow flag of fflags wrongly</t>
  </si>
  <si>
    <t>FCVT.W.S instructions set invalid operation flag of fflags wrongly</t>
  </si>
  <si>
    <t>FMUL.S instructions calculate wrong result when either of the operands is 0</t>
  </si>
  <si>
    <t>FMUL.S instructions set underflow flag of fflags wrongly</t>
  </si>
  <si>
    <t>Custom Xpulp instructions update register file wrongly | Forwarding issue</t>
  </si>
  <si>
    <t>Custom Xpulp memory instructions set extra memory access</t>
  </si>
  <si>
    <t>Custom read-only CSRs are updated with no illegal instruction exception raised</t>
  </si>
  <si>
    <t>Custom Xpulp memory instructions update register file wrongly | Simultaneous port writes</t>
  </si>
  <si>
    <t>Blocking assignment in an always_latch block</t>
  </si>
  <si>
    <t>Manual inspection after https://github.com/openhwgroup/cv32e40p/issues/753
Resolved with PR #969</t>
  </si>
  <si>
    <t>HWLoops lpstart/lpend CSRs 2 LSBs can be written to any value</t>
  </si>
  <si>
    <t>Resolved with PR #805</t>
  </si>
  <si>
    <t>pulp hwloop count not decrementing to 0 after the end of hwloop body execution</t>
  </si>
  <si>
    <t>Resolved with PR #841</t>
  </si>
  <si>
    <t>fix mimpid</t>
  </si>
  <si>
    <t>restrictions in HWLoop</t>
  </si>
  <si>
    <t>RTL alignment to User Manual, removing HWLoop hardware checks
Resolved with PR #855</t>
  </si>
  <si>
    <t>data forward violation when custom xpulp instruction, cv.bsetr followed by fp instructions</t>
  </si>
  <si>
    <t>data forward violation when custom xpulp instruction, cv.insertr followed by fp instructions</t>
  </si>
  <si>
    <t>data forward violation when custom xpulp instruction, cv.bclrr followed by fp instructions</t>
  </si>
  <si>
    <t>How to manage software exceptions inside HW loops?</t>
  </si>
  <si>
    <t>added back ecall in allowed instructions inside HWLoops in PR#865</t>
  </si>
  <si>
    <t>data forward violation when custom xpulp instructions, cv.extractr / cv.extractur followed by fp instructions</t>
  </si>
  <si>
    <t>For pulp hwloops with hwloop count programmed to 0, count decrements at the end of loop to set lpcount to 0xFFFF_FFFF</t>
  </si>
  <si>
    <t>apu_valid_i not memorized causing deadlock condition when both alu and apu write into same register at the same time</t>
  </si>
  <si>
    <t>HWloop end CSR updated by a cancelled cv.end instruction</t>
  </si>
  <si>
    <t>Violation of ALU operand forwarding if preceded by FPU multicycle instruction</t>
  </si>
  <si>
    <t>Unnecessary multiple Register File write</t>
  </si>
  <si>
    <t>New directed test added 
Resolved with PR #904</t>
  </si>
  <si>
    <t>FLW, C_CLW, C_FLWSP instructions fail to change MSTATUS.FS to DIRTY state</t>
  </si>
  <si>
    <t>Issue #722 correction introduced latches in combinatorial process</t>
  </si>
  <si>
    <t>warning given by implementation tool 
Resolved with PR #904</t>
  </si>
  <si>
    <t>Missing case default</t>
  </si>
  <si>
    <t>Impossible to cover case default</t>
  </si>
  <si>
    <t>FPU power consumption</t>
  </si>
  <si>
    <t>HWLoop count not updated when last instruction is a CSR access with pipeline flush</t>
  </si>
  <si>
    <t>Illegal Instruction Exception not Raised - Dynamic Rounding Mode</t>
  </si>
  <si>
    <t>Illegal Instruction Exception not Raised - FS Field</t>
  </si>
  <si>
    <t>Incorrect F Extension Result Calculation - Dynamic Rounding Mode</t>
  </si>
  <si>
    <t>Prefetch buffer issue when IRQ arrived on last instruction of the HW loop body</t>
  </si>
  <si>
    <t>issue from v1 that was resolved during v2 verification
New hwloop constraints in v2 "solved" this issue</t>
  </si>
  <si>
    <t>Code not running with fpnew in verilator</t>
  </si>
  <si>
    <t xml:space="preserve">issue from v1 that was resolved during v2 verification
author of the issue did not update the status during the last three years, it has been marked as resolved. </t>
  </si>
  <si>
    <t>Some of the Xpulp instructions use opcodes that are either reserved opcodes or standard opcodes</t>
  </si>
  <si>
    <t>Issue opened in v1, one of the main goal of v2 verification. 
Resolved with PR #758</t>
  </si>
  <si>
    <t>Make CSRW operations on HWLoop registers illegal and add cv.start and cv.end with register variant instruction</t>
  </si>
  <si>
    <t>Make illegal imm!=0 of Reg + Reg PULP instructions</t>
  </si>
  <si>
    <t>Wrong multiplication instructions' result stored in X when a preceding Zfinx instruction is executed</t>
  </si>
  <si>
    <t>Add more checks for illegal conditions in the PULP decoder</t>
  </si>
  <si>
    <t xml:space="preserve">reg_fp* values are wrong when PULP_Zfinx is enabled </t>
  </si>
  <si>
    <t>some question in rtl,may be it is a bug</t>
  </si>
  <si>
    <t>Creation Date</t>
  </si>
  <si>
    <t>Last update</t>
  </si>
  <si>
    <t>Open</t>
  </si>
  <si>
    <t>Issue created during v2</t>
  </si>
  <si>
    <t>Issue created during v1 concerning v2</t>
  </si>
  <si>
    <t>Issue closed during v2</t>
  </si>
  <si>
    <t>Issues found by Formal Verification</t>
  </si>
  <si>
    <t>Issues found by Verification by simulation</t>
  </si>
  <si>
    <t>All issues after v1</t>
  </si>
  <si>
    <t>All questions after v1</t>
  </si>
  <si>
    <t>All enhancements after v1</t>
  </si>
  <si>
    <t>All bugs after v1</t>
  </si>
  <si>
    <t>All issues after v1 closed before v2</t>
  </si>
  <si>
    <t>Remaining v2 issues</t>
  </si>
  <si>
    <t>Issues still open</t>
  </si>
  <si>
    <t>Sep 27, 2019</t>
  </si>
  <si>
    <t>Resolution Date</t>
  </si>
  <si>
    <t>Sep 30, 2019</t>
  </si>
  <si>
    <t>Nov 13, 2019</t>
  </si>
  <si>
    <t>Not a bug</t>
  </si>
  <si>
    <t>Resolved
Apr 28, 2023</t>
  </si>
  <si>
    <t>Resolved
Jun 23, 2023</t>
  </si>
  <si>
    <t>Not a bug
Aug 4, 2023</t>
  </si>
  <si>
    <t>Apr 17, 2020</t>
  </si>
  <si>
    <t>Aug 19, 2020</t>
  </si>
  <si>
    <t>Resolved
Apr 18, 2023</t>
  </si>
  <si>
    <t>Hardware Loop assertion fires</t>
  </si>
  <si>
    <t>Aug 31, 2020</t>
  </si>
  <si>
    <t>Not a bug
May 17, 2022</t>
  </si>
  <si>
    <t>Formal check</t>
  </si>
  <si>
    <t>issue from v1 that was resolved during v2 verification
Hwloop constraints "solved" this issue</t>
  </si>
  <si>
    <t>Nov 7, 2020</t>
  </si>
  <si>
    <t>single stepping over gdb, openocd, is it reproducible ?
Need a test-bench with debug modules to test it.</t>
  </si>
  <si>
    <t>Dec 4, 2020</t>
  </si>
  <si>
    <t>Resolved
Jan 26, 2023</t>
  </si>
  <si>
    <t>Found by issue #189.
Specification and RTL update.</t>
  </si>
  <si>
    <t>Missing type declaration prefetch_buffer.sv</t>
  </si>
  <si>
    <t>Jan 20, 2021</t>
  </si>
  <si>
    <t>Resolved
Apr 19, 2021</t>
  </si>
  <si>
    <t>Implementation</t>
  </si>
  <si>
    <t>Fixed with PR #634.</t>
  </si>
  <si>
    <t>Mar 2, 2021</t>
  </si>
  <si>
    <t>Resolved
Jan 5, 2022</t>
  </si>
  <si>
    <t>CV32E40P Decoder Tolerating Xpulp_NN ISA</t>
  </si>
  <si>
    <t>Jun 28, 2021</t>
  </si>
  <si>
    <t>Resolved
Mar 2, 2021</t>
  </si>
  <si>
    <t>Aug 23, 2021</t>
  </si>
  <si>
    <t>Resolved
Aug 24, 2021</t>
  </si>
  <si>
    <t>Jul 9, 2021</t>
  </si>
  <si>
    <t>Resolved
Aug 30, 2023</t>
  </si>
  <si>
    <t>RTL lint warnings</t>
  </si>
  <si>
    <t>Oct 15, 2021</t>
  </si>
  <si>
    <t>Mar 10, 2022</t>
  </si>
  <si>
    <t>Resolved
Apr 20, 2022</t>
  </si>
  <si>
    <t>Sep 27, 2022</t>
  </si>
  <si>
    <t>issue from v1 that was resolved during v2 verification
Resolved with PR #801</t>
  </si>
  <si>
    <t>Resolved with PR #860</t>
  </si>
  <si>
    <t>Resolved with PR #801</t>
  </si>
  <si>
    <t>Resolved with PR #881</t>
  </si>
  <si>
    <t>Resolved with PR #897</t>
  </si>
  <si>
    <t>Resolved with PR #627</t>
  </si>
  <si>
    <t>Resolved with PR #659</t>
  </si>
  <si>
    <t>Resolved with PR #665</t>
  </si>
  <si>
    <t>Resolved with PR #685</t>
  </si>
  <si>
    <t>Resolved
May 10, 2023</t>
  </si>
  <si>
    <t>cvfpu issues #83, PR #97 and #101 (release 0.8.1)
Resolved with PR #860</t>
  </si>
  <si>
    <t>cvfpu issues #94, PR #95 and #101 (release 0.8.1). T-head-Semi/opene906 issue #5 created.
Resolved with PR #860</t>
  </si>
  <si>
    <t>cvfpu issues #72 and PR #73 and #81 (release 0.7.0)
Resolved with PR #821</t>
  </si>
  <si>
    <t>cvfpu issues #94 and PR #98, #101 (release 0.8.1)
Resolved with PR #860</t>
  </si>
  <si>
    <t>Resolved
Aug 3, 2023</t>
  </si>
  <si>
    <t>Nov 28, 2022</t>
  </si>
  <si>
    <t>Resolved
Oct 4, 2023</t>
  </si>
  <si>
    <t>Jan 20, 2023</t>
  </si>
  <si>
    <t>Resolved
Mar 25, 2024</t>
  </si>
  <si>
    <t>Resolved</t>
  </si>
  <si>
    <t>Not checked in v1?</t>
  </si>
  <si>
    <t>Formal</t>
  </si>
  <si>
    <t>X</t>
  </si>
  <si>
    <t>Align the code to the lowRISC style-guide</t>
  </si>
  <si>
    <t>Mar 5, 2020</t>
  </si>
  <si>
    <t>Not a bug
Jul 24, 2020</t>
  </si>
  <si>
    <t>Doc</t>
  </si>
  <si>
    <t>Lint/Coding style</t>
  </si>
  <si>
    <t>Apr 20, 2023</t>
  </si>
  <si>
    <t>Resolved
May 16, 2023</t>
  </si>
  <si>
    <t>Jul 25, 2023</t>
  </si>
  <si>
    <t>Jul 31, 2023</t>
  </si>
  <si>
    <t>Resolved
Aug 3, 2024</t>
  </si>
  <si>
    <t>Aug 11, 2023</t>
  </si>
  <si>
    <t>Resolved
Aug 22, 2023</t>
  </si>
  <si>
    <t>Aug 31, 2023</t>
  </si>
  <si>
    <t>Resolved
Sep 5, 2023</t>
  </si>
  <si>
    <t>Sep 7, 2023</t>
  </si>
  <si>
    <t>Oct 2, 2023</t>
  </si>
  <si>
    <t>Oct 9, 2023</t>
  </si>
  <si>
    <t>Resolved
Nov 7, 2023</t>
  </si>
  <si>
    <t>Oct 10, 2023</t>
  </si>
  <si>
    <t>Oct 16, 2023</t>
  </si>
  <si>
    <t>Oct 25, 2023</t>
  </si>
  <si>
    <t>Resolved
Nov 9, 2023</t>
  </si>
  <si>
    <t>Nov 8, 2023</t>
  </si>
  <si>
    <t>Mar 14, 2024</t>
  </si>
  <si>
    <t>Resolved
Mar 14, 2024</t>
  </si>
  <si>
    <t>Mar 21, 2024</t>
  </si>
  <si>
    <t>RTL code coverage holes review 
Resolved with PR #961</t>
  </si>
  <si>
    <t>Resolved with PR #966</t>
  </si>
  <si>
    <t>Resolved
Apr 9, 2024</t>
  </si>
  <si>
    <t>Directed test improved after RTL code coverage holes review
Resolved with PR #977</t>
  </si>
  <si>
    <t>Apr 9, 2024</t>
  </si>
  <si>
    <t>is:issue label:Component:RTL label:Type:Question -label:WAIVED:CV32E40P -closed:&lt;=2020-12-31 sort:created-asc</t>
  </si>
  <si>
    <t>is:issue label:Component:RTL label:Type:Enhancement,Type:Task -label:WAIVED:CV32E40P -closed:&lt;=2020-12-31 sort:created-asc</t>
  </si>
  <si>
    <t>is:issue label:Component:RTL label:Type:Bug -label:WAIVED:CV32E40P -closed:&lt;=2020-12-31 sort:created-asc</t>
  </si>
  <si>
    <t>is:issue label:Component:RTL label:Type:Bug,Type:Enhancement,Type:Question,Type:Task -label:WAIVED:CV32E40P -closed:&lt;=2020-12-31 sort:created-asc</t>
  </si>
  <si>
    <t>is:issue label:Component:RTL label:Type:Bug,Type:Enhancement,Type:Question,Type:Task -label:WAIVED:CV32E40P -closed:&lt;=2020-12-31 -closed:&gt;=2022-01-01 is:closed sort:created-asc</t>
  </si>
  <si>
    <t>is:issue label:Component:RTL label:Type:Bug,Type:Enhancement,Type:Question,Type:Task -label:WAIVED:CV32E40P -closed:&lt;=2022-01-01 sort:created-asc</t>
  </si>
  <si>
    <t>is:issue label:Component:RTL label:Type:Bug,Type:Enhancement,Type:Question,Type:Task -label:WAIVED:CV32E40P created:&lt;2022-01-01 closed:&gt;2022-01-01 sort:created-asc</t>
  </si>
  <si>
    <t>is:issue label:Component:RTL label:Type:Bug,Type:Enhancement,Type:Question,Type:Task -label:WAIVED:CV32E40P created:&gt;2022-01-01 sort:created-asc</t>
  </si>
  <si>
    <t>is:issue label:Component:RTL label:Type:Bug,Type:Enhancement,Type:Question,Type:Task -label:WAIVED:CV32E40P closed:&gt;2022-01-01 sort:created-asc</t>
  </si>
  <si>
    <t>is:issue label:Component:RTL label:Type:Bug,Type:Enhancement,Type:Question,Type:Task -label:WAIVED:CV32E40P is:open sort:created-asc</t>
  </si>
  <si>
    <t>Dec 24, 2020</t>
  </si>
  <si>
    <t>tc_clk_gating</t>
  </si>
  <si>
    <t>Question</t>
  </si>
  <si>
    <t>Not a bug
Jan 14, 2021</t>
  </si>
  <si>
    <t>Input address variable "raddr_a_i" in register file is 5 bit but condition is implemented on raddr_a_i[5] index?</t>
  </si>
  <si>
    <t>Jan 2, 2021</t>
  </si>
  <si>
    <t>Not a bug
Jan 4, 2021</t>
  </si>
  <si>
    <t>Clock Gating Issue for Sleep unit</t>
  </si>
  <si>
    <t>Jan 10, 2021</t>
  </si>
  <si>
    <t>Not a bug
Feb 9, 2021</t>
  </si>
  <si>
    <t>Issues found by Lint/Coding Style</t>
  </si>
  <si>
    <t>Waived
June 4, 2024</t>
  </si>
  <si>
    <t>Waived</t>
  </si>
  <si>
    <t>Not a bug
June 4, 2024</t>
  </si>
  <si>
    <t>Waived
June 5, 2024</t>
  </si>
  <si>
    <t>Opened during v1 and not closed at the end of the project
Just a better good-looking RTL coding style</t>
  </si>
  <si>
    <t>still open since 01-2021, no comments, no updates
cv32e40p_prefetch_controller doesn't show any incorrect behavior after a lot of non-regressions (and even a lot of test chips).
It is fully covered in simulation without any waiver, this is either a performance problem not visible in simulation or not a valid assumption at all.</t>
  </si>
  <si>
    <t>Useful issues filtering command for easiest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</si>
</sst>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0" fontId="1" fillId="0" borderId="0" xfId="0" applyFont="1" applyAlignment="1">
      <alignment horizontal="right" vertic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1" fontId="0" fillId="0" borderId="2" xfId="0" applyNumberFormat="1" applyBorder="1" applyAlignment="1">
      <alignment horizontal="right" vertical="center"/>
    </xf>
    <xf numFmtId="0" fontId="0" fillId="0" borderId="1" xfId="1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/>
    </xf>
    <xf numFmtId="0" fontId="0" fillId="0" borderId="0" xfId="0" applyAlignment="1">
      <alignment horizontal="left" vertical="top"/>
    </xf>
    <xf numFmtId="1" fontId="0" fillId="0" borderId="0" xfId="0" applyNumberFormat="1" applyFill="1" applyAlignment="1">
      <alignment horizontal="righ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4"/>
  <sheetViews>
    <sheetView zoomScale="120" zoomScaleNormal="120" workbookViewId="0">
      <selection activeCell="C20" sqref="C20"/>
    </sheetView>
  </sheetViews>
  <sheetFormatPr defaultColWidth="11.5546875" defaultRowHeight="13.2" x14ac:dyDescent="0.25"/>
  <cols>
    <col min="1" max="1" width="3.5546875" customWidth="1"/>
    <col min="2" max="2" width="27.88671875" customWidth="1"/>
    <col min="3" max="3" width="6.88671875" customWidth="1"/>
    <col min="4" max="4" width="84.6640625" customWidth="1"/>
  </cols>
  <sheetData>
    <row r="2" spans="2:4" x14ac:dyDescent="0.25">
      <c r="B2" s="1" t="s">
        <v>0</v>
      </c>
      <c r="C2" s="1" t="s">
        <v>1</v>
      </c>
      <c r="D2" s="1" t="s">
        <v>2</v>
      </c>
    </row>
    <row r="3" spans="2:4" x14ac:dyDescent="0.25">
      <c r="B3" s="2" t="s">
        <v>3</v>
      </c>
      <c r="C3" s="2">
        <f>SUM($C$12:$C$14)</f>
        <v>15</v>
      </c>
      <c r="D3" s="2" t="s">
        <v>4</v>
      </c>
    </row>
    <row r="4" spans="2:4" x14ac:dyDescent="0.25">
      <c r="B4" s="2" t="s">
        <v>5</v>
      </c>
      <c r="C4" s="2">
        <f>COUNTIF(review!$H24:$H126, "Inspection")</f>
        <v>15</v>
      </c>
      <c r="D4" s="3" t="s">
        <v>6</v>
      </c>
    </row>
    <row r="5" spans="2:4" x14ac:dyDescent="0.25">
      <c r="B5" s="2" t="s">
        <v>7</v>
      </c>
      <c r="C5" s="2">
        <f>COUNTIF(review!$H24:$H126,  "Formal Verification")</f>
        <v>18</v>
      </c>
      <c r="D5" s="3"/>
    </row>
    <row r="6" spans="2:4" x14ac:dyDescent="0.25">
      <c r="B6" s="2" t="s">
        <v>8</v>
      </c>
      <c r="C6" s="2">
        <f>COUNTIF(review!$H$24:$H126,  "Lint")</f>
        <v>2</v>
      </c>
      <c r="D6" s="3"/>
    </row>
    <row r="7" spans="2:4" x14ac:dyDescent="0.25">
      <c r="B7" s="2" t="s">
        <v>9</v>
      </c>
      <c r="C7" s="2">
        <f>COUNTIF(review!$H24:$H126,  "Unknown")</f>
        <v>0</v>
      </c>
      <c r="D7" s="3"/>
    </row>
    <row r="11" spans="2:4" x14ac:dyDescent="0.25">
      <c r="B11" s="4" t="s">
        <v>10</v>
      </c>
      <c r="C11" s="1" t="s">
        <v>1</v>
      </c>
      <c r="D11" s="1" t="s">
        <v>2</v>
      </c>
    </row>
    <row r="12" spans="2:4" x14ac:dyDescent="0.25">
      <c r="B12" s="2" t="s">
        <v>11</v>
      </c>
      <c r="C12" s="2">
        <f>COUNTIF(review!$H$24:$H126,  "Simulation (directed)")</f>
        <v>7</v>
      </c>
      <c r="D12" s="3" t="s">
        <v>12</v>
      </c>
    </row>
    <row r="13" spans="2:4" x14ac:dyDescent="0.25">
      <c r="B13" s="2" t="s">
        <v>13</v>
      </c>
      <c r="C13" s="2">
        <f>COUNTIF(review!$H$24:$H126,  "Simulation (step&amp;compare)")</f>
        <v>0</v>
      </c>
      <c r="D13" s="3"/>
    </row>
    <row r="14" spans="2:4" x14ac:dyDescent="0.25">
      <c r="B14" s="2" t="s">
        <v>14</v>
      </c>
      <c r="C14" s="2">
        <f>COUNTIF(review!$H$24:$H126,  "Simulation (corev-dv)")</f>
        <v>8</v>
      </c>
      <c r="D14" s="3" t="s">
        <v>15</v>
      </c>
    </row>
    <row r="18" spans="2:6" x14ac:dyDescent="0.25">
      <c r="B18" s="1" t="s">
        <v>16</v>
      </c>
      <c r="C18" s="1" t="s">
        <v>1</v>
      </c>
      <c r="D18" s="1" t="s">
        <v>2</v>
      </c>
    </row>
    <row r="19" spans="2:6" x14ac:dyDescent="0.25">
      <c r="B19" s="2" t="s">
        <v>17</v>
      </c>
      <c r="C19" s="2">
        <f>COUNTIF(review!$D$24:$D$126,  "RTL functional")</f>
        <v>46</v>
      </c>
      <c r="D19" s="3"/>
      <c r="F19" s="5"/>
    </row>
    <row r="20" spans="2:6" x14ac:dyDescent="0.25">
      <c r="B20" s="2" t="s">
        <v>18</v>
      </c>
      <c r="C20" s="2">
        <f>COUNTIF(review!$D$24:$D$126,  "RTL coding style")</f>
        <v>6</v>
      </c>
      <c r="D20" s="3" t="s">
        <v>19</v>
      </c>
      <c r="F20" s="5"/>
    </row>
    <row r="21" spans="2:6" x14ac:dyDescent="0.25">
      <c r="B21" s="2" t="s">
        <v>20</v>
      </c>
      <c r="C21" s="2">
        <f>COUNTIF(review!$D$24:$D$126,  "Non-RTL functional")</f>
        <v>0</v>
      </c>
      <c r="D21" s="3"/>
      <c r="F21" s="5"/>
    </row>
    <row r="22" spans="2:6" x14ac:dyDescent="0.25">
      <c r="B22" s="3" t="s">
        <v>21</v>
      </c>
      <c r="C22" s="2">
        <f>COUNTIF(review!$D$24:$D$126,  "Unreproducible")</f>
        <v>0</v>
      </c>
      <c r="D22" s="3"/>
      <c r="F22" s="5"/>
    </row>
    <row r="23" spans="2:6" x14ac:dyDescent="0.25">
      <c r="B23" s="2" t="s">
        <v>22</v>
      </c>
      <c r="C23" s="2">
        <f>COUNTIF(review!$D$24:$D$126,  "Invalid")</f>
        <v>3</v>
      </c>
      <c r="D23" s="3"/>
      <c r="F23" s="5"/>
    </row>
    <row r="24" spans="2:6" x14ac:dyDescent="0.25">
      <c r="F24" s="5"/>
    </row>
    <row r="25" spans="2:6" x14ac:dyDescent="0.25">
      <c r="F25" s="5"/>
    </row>
    <row r="26" spans="2:6" x14ac:dyDescent="0.25">
      <c r="F26" s="5"/>
    </row>
    <row r="27" spans="2:6" x14ac:dyDescent="0.25">
      <c r="F27" s="5"/>
    </row>
    <row r="28" spans="2:6" x14ac:dyDescent="0.25">
      <c r="F28" s="5"/>
    </row>
    <row r="29" spans="2:6" x14ac:dyDescent="0.25">
      <c r="F29" s="5"/>
    </row>
    <row r="30" spans="2:6" x14ac:dyDescent="0.25">
      <c r="F30" s="5"/>
    </row>
    <row r="31" spans="2:6" x14ac:dyDescent="0.25">
      <c r="F31" s="5"/>
    </row>
    <row r="32" spans="2:6" x14ac:dyDescent="0.25">
      <c r="F32" s="5"/>
    </row>
    <row r="33" spans="6:6" x14ac:dyDescent="0.25">
      <c r="F33" s="5"/>
    </row>
    <row r="34" spans="6:6" x14ac:dyDescent="0.25">
      <c r="F34" s="5"/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86"/>
  <sheetViews>
    <sheetView tabSelected="1" zoomScale="80" zoomScaleNormal="80" workbookViewId="0">
      <selection activeCell="F28" sqref="F28"/>
    </sheetView>
  </sheetViews>
  <sheetFormatPr defaultColWidth="11.5546875" defaultRowHeight="13.2" x14ac:dyDescent="0.25"/>
  <cols>
    <col min="1" max="1" width="3" customWidth="1"/>
    <col min="2" max="2" width="7.6640625" style="7" customWidth="1"/>
    <col min="3" max="3" width="78.5546875" style="12" customWidth="1"/>
    <col min="4" max="4" width="17.33203125" style="7" customWidth="1"/>
    <col min="5" max="5" width="21.21875" style="14" customWidth="1"/>
    <col min="6" max="6" width="16.21875" style="7" bestFit="1" customWidth="1"/>
    <col min="7" max="7" width="16.5546875" style="14" customWidth="1"/>
    <col min="8" max="8" width="23.88671875" style="9" customWidth="1"/>
    <col min="9" max="9" width="89.109375" style="5" customWidth="1"/>
    <col min="13" max="13" width="15.109375" bestFit="1" customWidth="1"/>
  </cols>
  <sheetData>
    <row r="1" spans="3:9" x14ac:dyDescent="0.25">
      <c r="C1" s="12" t="s">
        <v>223</v>
      </c>
    </row>
    <row r="2" spans="3:9" x14ac:dyDescent="0.25">
      <c r="F2" s="11"/>
      <c r="G2" s="16"/>
    </row>
    <row r="3" spans="3:9" x14ac:dyDescent="0.25">
      <c r="C3" s="17" t="s">
        <v>96</v>
      </c>
      <c r="E3" s="18">
        <v>4</v>
      </c>
      <c r="F3" s="20" t="s">
        <v>23</v>
      </c>
      <c r="G3" s="5" t="s">
        <v>196</v>
      </c>
      <c r="H3"/>
      <c r="I3"/>
    </row>
    <row r="4" spans="3:9" x14ac:dyDescent="0.25">
      <c r="C4" s="17" t="s">
        <v>97</v>
      </c>
      <c r="E4" s="18">
        <v>11</v>
      </c>
      <c r="F4" s="9"/>
      <c r="G4" s="5" t="s">
        <v>197</v>
      </c>
      <c r="H4"/>
      <c r="I4"/>
    </row>
    <row r="5" spans="3:9" x14ac:dyDescent="0.25">
      <c r="C5" s="21" t="s">
        <v>98</v>
      </c>
      <c r="D5" s="22"/>
      <c r="E5" s="23">
        <v>40</v>
      </c>
      <c r="F5" s="9"/>
      <c r="G5" s="5" t="s">
        <v>198</v>
      </c>
      <c r="H5"/>
      <c r="I5"/>
    </row>
    <row r="6" spans="3:9" x14ac:dyDescent="0.25">
      <c r="C6" s="17" t="s">
        <v>95</v>
      </c>
      <c r="E6" s="18">
        <f>SUM(E3:E5)</f>
        <v>55</v>
      </c>
      <c r="F6" s="9"/>
      <c r="G6" s="5" t="s">
        <v>199</v>
      </c>
      <c r="H6"/>
      <c r="I6"/>
    </row>
    <row r="7" spans="3:9" x14ac:dyDescent="0.25">
      <c r="C7" s="21" t="s">
        <v>99</v>
      </c>
      <c r="D7" s="22"/>
      <c r="E7" s="23">
        <v>5</v>
      </c>
      <c r="F7" s="9"/>
      <c r="G7" s="5" t="s">
        <v>200</v>
      </c>
      <c r="H7"/>
      <c r="I7"/>
    </row>
    <row r="8" spans="3:9" x14ac:dyDescent="0.25">
      <c r="C8" s="17" t="s">
        <v>100</v>
      </c>
      <c r="E8" s="18">
        <f>E6-E7</f>
        <v>50</v>
      </c>
      <c r="F8" s="9"/>
      <c r="G8" s="5" t="s">
        <v>201</v>
      </c>
      <c r="H8"/>
      <c r="I8"/>
    </row>
    <row r="9" spans="3:9" x14ac:dyDescent="0.25">
      <c r="C9" s="19"/>
      <c r="E9" s="18"/>
      <c r="F9" s="9"/>
      <c r="G9" s="9"/>
      <c r="H9"/>
      <c r="I9"/>
    </row>
    <row r="10" spans="3:9" x14ac:dyDescent="0.25">
      <c r="C10" s="19" t="s">
        <v>91</v>
      </c>
      <c r="E10" s="18">
        <v>11</v>
      </c>
      <c r="F10" s="9"/>
      <c r="G10" s="9" t="s">
        <v>202</v>
      </c>
      <c r="H10"/>
      <c r="I10"/>
    </row>
    <row r="11" spans="3:9" x14ac:dyDescent="0.25">
      <c r="C11" s="19" t="s">
        <v>90</v>
      </c>
      <c r="E11" s="18">
        <v>35</v>
      </c>
      <c r="G11" s="9" t="s">
        <v>203</v>
      </c>
      <c r="H11"/>
      <c r="I11"/>
    </row>
    <row r="12" spans="3:9" x14ac:dyDescent="0.25">
      <c r="C12" s="19" t="s">
        <v>92</v>
      </c>
      <c r="E12" s="18">
        <v>46</v>
      </c>
      <c r="F12" s="11"/>
      <c r="G12" s="9" t="s">
        <v>204</v>
      </c>
      <c r="H12"/>
      <c r="I12"/>
    </row>
    <row r="13" spans="3:9" x14ac:dyDescent="0.25">
      <c r="C13" s="19" t="s">
        <v>101</v>
      </c>
      <c r="E13" s="18">
        <f>F22</f>
        <v>0</v>
      </c>
      <c r="F13" s="11"/>
      <c r="G13" s="9" t="s">
        <v>205</v>
      </c>
      <c r="H13"/>
      <c r="I13"/>
    </row>
    <row r="14" spans="3:9" x14ac:dyDescent="0.25">
      <c r="C14" s="19"/>
      <c r="E14" s="18"/>
      <c r="F14" s="11"/>
      <c r="G14" s="9"/>
      <c r="H14"/>
      <c r="I14"/>
    </row>
    <row r="15" spans="3:9" x14ac:dyDescent="0.25">
      <c r="C15" s="19" t="s">
        <v>93</v>
      </c>
      <c r="E15" s="18">
        <v>18</v>
      </c>
      <c r="F15" s="11"/>
      <c r="G15" s="9"/>
      <c r="H15"/>
      <c r="I15"/>
    </row>
    <row r="16" spans="3:9" x14ac:dyDescent="0.25">
      <c r="C16" s="19" t="s">
        <v>94</v>
      </c>
      <c r="E16" s="35">
        <v>20</v>
      </c>
      <c r="F16" s="11"/>
      <c r="G16" s="5"/>
      <c r="H16"/>
      <c r="I16"/>
    </row>
    <row r="17" spans="2:14" x14ac:dyDescent="0.25">
      <c r="C17" s="19" t="s">
        <v>216</v>
      </c>
      <c r="E17" s="18">
        <v>4</v>
      </c>
      <c r="F17" s="9"/>
      <c r="G17" s="5"/>
      <c r="H17"/>
      <c r="I17"/>
    </row>
    <row r="18" spans="2:14" x14ac:dyDescent="0.25">
      <c r="C18" s="19"/>
      <c r="E18" s="18"/>
      <c r="F18" s="9"/>
      <c r="G18" s="5"/>
      <c r="H18"/>
      <c r="I18"/>
    </row>
    <row r="19" spans="2:14" x14ac:dyDescent="0.25">
      <c r="E19" s="14" t="s">
        <v>161</v>
      </c>
      <c r="F19" s="6">
        <f>COUNTIF(F24:F78,"=*Resolved*")</f>
        <v>45</v>
      </c>
      <c r="I19" s="34"/>
      <c r="N19" s="29"/>
    </row>
    <row r="20" spans="2:14" x14ac:dyDescent="0.25">
      <c r="E20" s="14" t="s">
        <v>106</v>
      </c>
      <c r="F20" s="6">
        <f>COUNTIF(F24:F78,"=*Not a bug*")</f>
        <v>7</v>
      </c>
      <c r="I20" s="34"/>
      <c r="J20" s="7" t="s">
        <v>168</v>
      </c>
      <c r="K20" s="7" t="s">
        <v>163</v>
      </c>
      <c r="L20" s="7" t="s">
        <v>3</v>
      </c>
      <c r="M20" s="29" t="s">
        <v>169</v>
      </c>
      <c r="N20" s="29"/>
    </row>
    <row r="21" spans="2:14" x14ac:dyDescent="0.25">
      <c r="E21" s="14" t="s">
        <v>218</v>
      </c>
      <c r="F21" s="6">
        <f>COUNTIF(F25:F79,"=*Waived*")</f>
        <v>3</v>
      </c>
      <c r="I21" s="34"/>
      <c r="J21" s="7"/>
      <c r="K21" s="7"/>
      <c r="L21" s="7"/>
      <c r="M21" s="29"/>
      <c r="N21" s="29"/>
    </row>
    <row r="22" spans="2:14" x14ac:dyDescent="0.25">
      <c r="E22" s="14" t="s">
        <v>89</v>
      </c>
      <c r="F22" s="6">
        <f>COUNTIF(F24:F78,"=*Open*")</f>
        <v>0</v>
      </c>
      <c r="I22" s="34"/>
      <c r="J22" s="7">
        <f>COUNTIF(J24:J78,"=X")</f>
        <v>8</v>
      </c>
      <c r="K22" s="7">
        <f>COUNTIF(K24:K78,"=X")</f>
        <v>18</v>
      </c>
      <c r="L22" s="7">
        <f>COUNTIF(L24:L78,"=X")</f>
        <v>20</v>
      </c>
      <c r="M22" s="29">
        <f>COUNTIF(M24:M78,"=X")</f>
        <v>4</v>
      </c>
      <c r="N22" s="29"/>
    </row>
    <row r="23" spans="2:14" x14ac:dyDescent="0.25">
      <c r="B23" s="30" t="s">
        <v>24</v>
      </c>
      <c r="C23" s="31" t="s">
        <v>25</v>
      </c>
      <c r="D23" s="30" t="s">
        <v>16</v>
      </c>
      <c r="E23" s="32" t="s">
        <v>87</v>
      </c>
      <c r="F23" s="10" t="s">
        <v>103</v>
      </c>
      <c r="G23" s="32" t="s">
        <v>88</v>
      </c>
      <c r="H23" s="30" t="s">
        <v>26</v>
      </c>
      <c r="I23" s="33" t="s">
        <v>27</v>
      </c>
      <c r="N23" s="29"/>
    </row>
    <row r="24" spans="2:14" ht="25.8" customHeight="1" x14ac:dyDescent="0.25">
      <c r="B24" s="6">
        <v>169</v>
      </c>
      <c r="C24" s="13" t="s">
        <v>72</v>
      </c>
      <c r="D24" s="6" t="s">
        <v>17</v>
      </c>
      <c r="E24" s="15" t="s">
        <v>102</v>
      </c>
      <c r="F24" s="27" t="s">
        <v>107</v>
      </c>
      <c r="G24" s="15"/>
      <c r="H24" s="6" t="s">
        <v>7</v>
      </c>
      <c r="I24" s="24" t="s">
        <v>142</v>
      </c>
      <c r="J24" s="7"/>
      <c r="K24" s="7" t="s">
        <v>164</v>
      </c>
      <c r="L24" s="7"/>
      <c r="M24" s="29"/>
      <c r="N24" s="29"/>
    </row>
    <row r="25" spans="2:14" ht="26.4" x14ac:dyDescent="0.25">
      <c r="B25" s="6">
        <v>170</v>
      </c>
      <c r="C25" s="13" t="s">
        <v>73</v>
      </c>
      <c r="D25" s="6" t="s">
        <v>17</v>
      </c>
      <c r="E25" s="15" t="s">
        <v>102</v>
      </c>
      <c r="F25" s="27" t="s">
        <v>108</v>
      </c>
      <c r="G25" s="15"/>
      <c r="H25" s="6" t="s">
        <v>7</v>
      </c>
      <c r="I25" s="24" t="s">
        <v>142</v>
      </c>
      <c r="J25" s="7"/>
      <c r="K25" s="7" t="s">
        <v>164</v>
      </c>
      <c r="L25" s="7"/>
      <c r="M25" s="29"/>
      <c r="N25" s="29"/>
    </row>
    <row r="26" spans="2:14" ht="26.4" x14ac:dyDescent="0.25">
      <c r="B26" s="6">
        <v>174</v>
      </c>
      <c r="C26" s="13" t="s">
        <v>74</v>
      </c>
      <c r="D26" s="6" t="s">
        <v>17</v>
      </c>
      <c r="E26" s="15" t="s">
        <v>104</v>
      </c>
      <c r="F26" s="27" t="s">
        <v>107</v>
      </c>
      <c r="G26" s="15"/>
      <c r="H26" s="6" t="s">
        <v>7</v>
      </c>
      <c r="I26" s="24" t="s">
        <v>142</v>
      </c>
      <c r="J26" s="7"/>
      <c r="K26" s="7" t="s">
        <v>164</v>
      </c>
      <c r="L26" s="7"/>
      <c r="M26" s="29"/>
      <c r="N26" s="29"/>
    </row>
    <row r="27" spans="2:14" ht="26.4" x14ac:dyDescent="0.25">
      <c r="B27" s="6">
        <v>197</v>
      </c>
      <c r="C27" s="13" t="s">
        <v>75</v>
      </c>
      <c r="D27" s="6" t="s">
        <v>17</v>
      </c>
      <c r="E27" s="15" t="s">
        <v>105</v>
      </c>
      <c r="F27" s="8" t="s">
        <v>109</v>
      </c>
      <c r="G27" s="15"/>
      <c r="H27" s="6" t="s">
        <v>28</v>
      </c>
      <c r="I27" s="24" t="s">
        <v>76</v>
      </c>
      <c r="J27" s="7"/>
      <c r="K27" s="7"/>
      <c r="L27" s="7"/>
      <c r="M27" s="29"/>
      <c r="N27" s="29"/>
    </row>
    <row r="28" spans="2:14" ht="26.4" x14ac:dyDescent="0.25">
      <c r="B28" s="6">
        <v>252</v>
      </c>
      <c r="C28" s="13" t="s">
        <v>165</v>
      </c>
      <c r="D28" s="6" t="s">
        <v>18</v>
      </c>
      <c r="E28" s="15" t="s">
        <v>166</v>
      </c>
      <c r="F28" s="8" t="s">
        <v>217</v>
      </c>
      <c r="G28" s="15"/>
      <c r="H28" s="6" t="s">
        <v>5</v>
      </c>
      <c r="I28" s="24" t="s">
        <v>221</v>
      </c>
      <c r="J28" s="7"/>
      <c r="K28" s="7"/>
      <c r="L28" s="7"/>
      <c r="M28" s="7"/>
      <c r="N28" s="29"/>
    </row>
    <row r="29" spans="2:14" ht="26.4" x14ac:dyDescent="0.25">
      <c r="B29" s="6">
        <v>308</v>
      </c>
      <c r="C29" s="13" t="s">
        <v>77</v>
      </c>
      <c r="D29" s="6" t="s">
        <v>17</v>
      </c>
      <c r="E29" s="15" t="s">
        <v>110</v>
      </c>
      <c r="F29" s="8" t="s">
        <v>167</v>
      </c>
      <c r="G29" s="15"/>
      <c r="H29" s="6" t="s">
        <v>28</v>
      </c>
      <c r="I29" s="24" t="s">
        <v>78</v>
      </c>
      <c r="J29" s="7"/>
      <c r="K29" s="7"/>
      <c r="L29" s="7"/>
      <c r="M29" s="29"/>
      <c r="N29" s="29"/>
    </row>
    <row r="30" spans="2:14" ht="26.4" x14ac:dyDescent="0.25">
      <c r="B30" s="6">
        <v>452</v>
      </c>
      <c r="C30" s="13" t="s">
        <v>79</v>
      </c>
      <c r="D30" s="6" t="s">
        <v>17</v>
      </c>
      <c r="E30" s="15" t="s">
        <v>111</v>
      </c>
      <c r="F30" s="27" t="s">
        <v>112</v>
      </c>
      <c r="G30" s="15"/>
      <c r="H30" s="6" t="s">
        <v>5</v>
      </c>
      <c r="I30" s="24" t="s">
        <v>80</v>
      </c>
      <c r="J30" s="7" t="s">
        <v>164</v>
      </c>
      <c r="K30" s="7"/>
      <c r="L30" s="7"/>
      <c r="M30" s="29"/>
      <c r="N30" s="29"/>
    </row>
    <row r="31" spans="2:14" ht="26.4" x14ac:dyDescent="0.25">
      <c r="B31" s="6">
        <v>462</v>
      </c>
      <c r="C31" s="13" t="s">
        <v>113</v>
      </c>
      <c r="D31" s="6" t="s">
        <v>17</v>
      </c>
      <c r="E31" s="15" t="s">
        <v>114</v>
      </c>
      <c r="F31" s="8" t="s">
        <v>115</v>
      </c>
      <c r="G31" s="15"/>
      <c r="H31" s="6" t="s">
        <v>116</v>
      </c>
      <c r="I31" s="24" t="s">
        <v>117</v>
      </c>
      <c r="J31" s="7"/>
      <c r="K31" s="7"/>
      <c r="L31" s="7"/>
      <c r="M31" s="29"/>
      <c r="N31" s="29"/>
    </row>
    <row r="32" spans="2:14" ht="26.4" x14ac:dyDescent="0.25">
      <c r="B32" s="6">
        <v>571</v>
      </c>
      <c r="C32" s="13" t="s">
        <v>30</v>
      </c>
      <c r="D32" s="6" t="s">
        <v>17</v>
      </c>
      <c r="E32" s="15" t="s">
        <v>118</v>
      </c>
      <c r="F32" s="8" t="s">
        <v>220</v>
      </c>
      <c r="G32" s="15"/>
      <c r="H32" s="6" t="s">
        <v>28</v>
      </c>
      <c r="I32" s="24" t="s">
        <v>119</v>
      </c>
      <c r="J32" s="7"/>
      <c r="K32" s="7"/>
      <c r="L32" s="7"/>
      <c r="M32" s="29"/>
      <c r="N32" s="29"/>
    </row>
    <row r="33" spans="2:14" ht="26.4" x14ac:dyDescent="0.25">
      <c r="B33" s="6">
        <v>598</v>
      </c>
      <c r="C33" s="13" t="s">
        <v>81</v>
      </c>
      <c r="D33" s="6" t="s">
        <v>17</v>
      </c>
      <c r="E33" s="15" t="s">
        <v>120</v>
      </c>
      <c r="F33" s="27" t="s">
        <v>121</v>
      </c>
      <c r="G33" s="15"/>
      <c r="H33" s="6" t="s">
        <v>28</v>
      </c>
      <c r="I33" s="24" t="s">
        <v>122</v>
      </c>
      <c r="J33" s="7" t="s">
        <v>164</v>
      </c>
      <c r="K33" s="7"/>
      <c r="L33" s="7" t="s">
        <v>164</v>
      </c>
      <c r="M33" s="29"/>
      <c r="N33" s="29"/>
    </row>
    <row r="34" spans="2:14" ht="26.4" x14ac:dyDescent="0.25">
      <c r="B34" s="6">
        <v>599</v>
      </c>
      <c r="C34" s="13" t="s">
        <v>207</v>
      </c>
      <c r="D34" s="6" t="s">
        <v>22</v>
      </c>
      <c r="E34" s="15" t="s">
        <v>206</v>
      </c>
      <c r="F34" s="27" t="s">
        <v>209</v>
      </c>
      <c r="G34" s="15"/>
      <c r="H34" s="6" t="s">
        <v>208</v>
      </c>
      <c r="I34" s="24"/>
      <c r="J34" s="7"/>
      <c r="K34" s="7"/>
      <c r="L34" s="7"/>
      <c r="M34" s="29"/>
      <c r="N34" s="29"/>
    </row>
    <row r="35" spans="2:14" ht="26.4" x14ac:dyDescent="0.25">
      <c r="B35" s="6">
        <v>600</v>
      </c>
      <c r="C35" s="13" t="s">
        <v>210</v>
      </c>
      <c r="D35" s="6" t="s">
        <v>22</v>
      </c>
      <c r="E35" s="7" t="s">
        <v>211</v>
      </c>
      <c r="F35" s="27" t="s">
        <v>212</v>
      </c>
      <c r="G35" s="15"/>
      <c r="H35" s="6" t="s">
        <v>208</v>
      </c>
      <c r="I35" s="24"/>
      <c r="J35" s="7"/>
      <c r="K35" s="7"/>
      <c r="L35" s="7"/>
      <c r="M35" s="29"/>
      <c r="N35" s="29"/>
    </row>
    <row r="36" spans="2:14" ht="26.4" x14ac:dyDescent="0.25">
      <c r="B36" s="6">
        <v>605</v>
      </c>
      <c r="C36" s="13" t="s">
        <v>123</v>
      </c>
      <c r="D36" s="6" t="s">
        <v>18</v>
      </c>
      <c r="E36" s="15" t="s">
        <v>124</v>
      </c>
      <c r="F36" s="27" t="s">
        <v>125</v>
      </c>
      <c r="G36" s="15"/>
      <c r="H36" s="6" t="s">
        <v>126</v>
      </c>
      <c r="I36" s="24" t="s">
        <v>127</v>
      </c>
      <c r="J36" s="7"/>
      <c r="K36" s="7"/>
      <c r="L36" s="7"/>
      <c r="M36" s="7" t="s">
        <v>164</v>
      </c>
      <c r="N36" s="29"/>
    </row>
    <row r="37" spans="2:14" ht="26.4" x14ac:dyDescent="0.25">
      <c r="B37" s="6">
        <v>606</v>
      </c>
      <c r="C37" s="13" t="s">
        <v>213</v>
      </c>
      <c r="D37" s="6" t="s">
        <v>22</v>
      </c>
      <c r="E37" s="7" t="s">
        <v>214</v>
      </c>
      <c r="F37" s="27" t="s">
        <v>215</v>
      </c>
      <c r="G37" s="15"/>
      <c r="H37" s="6" t="s">
        <v>208</v>
      </c>
      <c r="I37" s="24"/>
      <c r="J37" s="7"/>
      <c r="K37" s="7"/>
      <c r="L37" s="7"/>
      <c r="M37" s="29"/>
      <c r="N37" s="29"/>
    </row>
    <row r="38" spans="2:14" ht="66" x14ac:dyDescent="0.25">
      <c r="B38" s="6">
        <v>612</v>
      </c>
      <c r="C38" s="13" t="s">
        <v>86</v>
      </c>
      <c r="D38" s="6" t="s">
        <v>17</v>
      </c>
      <c r="E38" s="15"/>
      <c r="F38" s="8" t="s">
        <v>219</v>
      </c>
      <c r="G38" s="15"/>
      <c r="H38" s="6" t="s">
        <v>5</v>
      </c>
      <c r="I38" s="24" t="s">
        <v>222</v>
      </c>
      <c r="J38" s="7"/>
      <c r="K38" s="7"/>
      <c r="L38" s="7"/>
      <c r="M38" s="29"/>
      <c r="N38" s="29"/>
    </row>
    <row r="39" spans="2:14" ht="26.4" x14ac:dyDescent="0.25">
      <c r="B39" s="6">
        <v>629</v>
      </c>
      <c r="C39" s="13" t="s">
        <v>82</v>
      </c>
      <c r="D39" s="6" t="s">
        <v>17</v>
      </c>
      <c r="E39" s="15" t="s">
        <v>128</v>
      </c>
      <c r="F39" s="27" t="s">
        <v>132</v>
      </c>
      <c r="G39" s="15"/>
      <c r="H39" s="6" t="s">
        <v>5</v>
      </c>
      <c r="I39" s="24" t="s">
        <v>147</v>
      </c>
      <c r="J39" s="7" t="s">
        <v>164</v>
      </c>
      <c r="K39" s="7"/>
      <c r="L39" s="7" t="s">
        <v>164</v>
      </c>
      <c r="M39" s="29"/>
      <c r="N39" s="29"/>
    </row>
    <row r="40" spans="2:14" ht="26.4" x14ac:dyDescent="0.25">
      <c r="B40" s="6">
        <v>650</v>
      </c>
      <c r="C40" s="13" t="s">
        <v>130</v>
      </c>
      <c r="D40" s="6" t="s">
        <v>17</v>
      </c>
      <c r="E40" s="15" t="s">
        <v>131</v>
      </c>
      <c r="F40" s="27" t="s">
        <v>134</v>
      </c>
      <c r="G40" s="15"/>
      <c r="H40" s="6" t="s">
        <v>5</v>
      </c>
      <c r="I40" s="24" t="s">
        <v>148</v>
      </c>
      <c r="J40" s="7" t="s">
        <v>164</v>
      </c>
      <c r="K40" s="7"/>
      <c r="L40" s="7" t="s">
        <v>164</v>
      </c>
      <c r="M40" s="29"/>
      <c r="N40" s="29"/>
    </row>
    <row r="41" spans="2:14" ht="26.4" x14ac:dyDescent="0.25">
      <c r="B41" s="6">
        <v>652</v>
      </c>
      <c r="C41" s="13" t="s">
        <v>83</v>
      </c>
      <c r="D41" s="6" t="s">
        <v>17</v>
      </c>
      <c r="E41" s="15" t="s">
        <v>135</v>
      </c>
      <c r="F41" s="27" t="s">
        <v>136</v>
      </c>
      <c r="G41" s="15"/>
      <c r="H41" s="6" t="s">
        <v>7</v>
      </c>
      <c r="I41" s="24" t="s">
        <v>143</v>
      </c>
      <c r="J41" s="7"/>
      <c r="K41" s="7" t="s">
        <v>164</v>
      </c>
      <c r="L41" s="7"/>
      <c r="M41" s="29"/>
      <c r="N41" s="29"/>
    </row>
    <row r="42" spans="2:14" ht="26.4" x14ac:dyDescent="0.25">
      <c r="B42" s="6">
        <v>663</v>
      </c>
      <c r="C42" s="13" t="s">
        <v>84</v>
      </c>
      <c r="D42" s="6" t="s">
        <v>17</v>
      </c>
      <c r="E42" s="15" t="s">
        <v>133</v>
      </c>
      <c r="F42" s="27" t="s">
        <v>129</v>
      </c>
      <c r="G42" s="15"/>
      <c r="H42" s="6" t="s">
        <v>5</v>
      </c>
      <c r="I42" s="24" t="s">
        <v>149</v>
      </c>
      <c r="J42" s="7" t="s">
        <v>164</v>
      </c>
      <c r="K42" s="7"/>
      <c r="L42" s="7" t="s">
        <v>164</v>
      </c>
      <c r="M42" s="29"/>
      <c r="N42" s="29"/>
    </row>
    <row r="43" spans="2:14" ht="26.4" x14ac:dyDescent="0.25">
      <c r="B43" s="6">
        <v>670</v>
      </c>
      <c r="C43" s="13" t="s">
        <v>137</v>
      </c>
      <c r="D43" s="6" t="s">
        <v>18</v>
      </c>
      <c r="E43" s="15" t="s">
        <v>138</v>
      </c>
      <c r="F43" s="8" t="s">
        <v>220</v>
      </c>
      <c r="G43" s="15"/>
      <c r="H43" s="6" t="s">
        <v>8</v>
      </c>
      <c r="I43" s="24" t="s">
        <v>162</v>
      </c>
      <c r="J43" s="7"/>
      <c r="K43" s="7"/>
      <c r="L43" s="7"/>
      <c r="M43" s="7" t="s">
        <v>164</v>
      </c>
      <c r="N43" s="29"/>
    </row>
    <row r="44" spans="2:14" ht="26.4" x14ac:dyDescent="0.25">
      <c r="B44" s="6">
        <v>684</v>
      </c>
      <c r="C44" s="13" t="s">
        <v>85</v>
      </c>
      <c r="D44" s="6" t="s">
        <v>17</v>
      </c>
      <c r="E44" s="15" t="s">
        <v>139</v>
      </c>
      <c r="F44" s="27" t="s">
        <v>140</v>
      </c>
      <c r="G44" s="15"/>
      <c r="H44" s="6" t="s">
        <v>5</v>
      </c>
      <c r="I44" s="24" t="s">
        <v>150</v>
      </c>
      <c r="J44" s="7"/>
      <c r="K44" s="7"/>
      <c r="L44" s="7" t="s">
        <v>164</v>
      </c>
      <c r="M44" s="29"/>
      <c r="N44" s="29"/>
    </row>
    <row r="45" spans="2:14" s="7" customFormat="1" ht="26.4" x14ac:dyDescent="0.25">
      <c r="B45" s="6">
        <v>721</v>
      </c>
      <c r="C45" s="13" t="s">
        <v>31</v>
      </c>
      <c r="D45" s="6" t="s">
        <v>17</v>
      </c>
      <c r="E45" s="15" t="s">
        <v>141</v>
      </c>
      <c r="F45" s="27" t="s">
        <v>136</v>
      </c>
      <c r="G45" s="15"/>
      <c r="H45" s="6" t="s">
        <v>7</v>
      </c>
      <c r="I45" s="24" t="s">
        <v>143</v>
      </c>
      <c r="K45" s="7" t="s">
        <v>164</v>
      </c>
    </row>
    <row r="46" spans="2:14" s="7" customFormat="1" ht="26.4" x14ac:dyDescent="0.25">
      <c r="B46" s="6">
        <v>722</v>
      </c>
      <c r="C46" s="13" t="s">
        <v>32</v>
      </c>
      <c r="D46" s="6" t="s">
        <v>17</v>
      </c>
      <c r="E46" s="15" t="s">
        <v>141</v>
      </c>
      <c r="F46" s="27" t="s">
        <v>136</v>
      </c>
      <c r="G46" s="15"/>
      <c r="H46" s="8" t="s">
        <v>7</v>
      </c>
      <c r="I46" s="24" t="s">
        <v>143</v>
      </c>
      <c r="K46" s="7" t="s">
        <v>164</v>
      </c>
    </row>
    <row r="47" spans="2:14" ht="26.4" x14ac:dyDescent="0.25">
      <c r="B47" s="6">
        <v>723</v>
      </c>
      <c r="C47" s="13" t="s">
        <v>33</v>
      </c>
      <c r="D47" s="6" t="s">
        <v>17</v>
      </c>
      <c r="E47" s="15" t="s">
        <v>141</v>
      </c>
      <c r="F47" s="27" t="s">
        <v>136</v>
      </c>
      <c r="G47" s="15"/>
      <c r="H47" s="8" t="s">
        <v>7</v>
      </c>
      <c r="I47" s="24" t="s">
        <v>143</v>
      </c>
      <c r="J47" s="7"/>
      <c r="K47" s="7" t="s">
        <v>164</v>
      </c>
      <c r="L47" s="7"/>
      <c r="M47" s="29"/>
      <c r="N47" s="29"/>
    </row>
    <row r="48" spans="2:14" ht="26.4" x14ac:dyDescent="0.25">
      <c r="B48" s="6">
        <v>724</v>
      </c>
      <c r="C48" s="13" t="s">
        <v>34</v>
      </c>
      <c r="D48" s="6" t="s">
        <v>17</v>
      </c>
      <c r="E48" s="15" t="s">
        <v>141</v>
      </c>
      <c r="F48" s="27" t="s">
        <v>151</v>
      </c>
      <c r="G48" s="15"/>
      <c r="H48" s="8" t="s">
        <v>7</v>
      </c>
      <c r="I48" s="24" t="s">
        <v>144</v>
      </c>
      <c r="J48" s="7"/>
      <c r="K48" s="7" t="s">
        <v>164</v>
      </c>
      <c r="L48" s="7"/>
      <c r="M48" s="29"/>
      <c r="N48" s="29"/>
    </row>
    <row r="49" spans="2:14" ht="26.4" x14ac:dyDescent="0.25">
      <c r="B49" s="6">
        <v>725</v>
      </c>
      <c r="C49" s="13" t="s">
        <v>35</v>
      </c>
      <c r="D49" s="6" t="s">
        <v>17</v>
      </c>
      <c r="E49" s="15" t="s">
        <v>141</v>
      </c>
      <c r="F49" s="27" t="s">
        <v>151</v>
      </c>
      <c r="G49" s="15"/>
      <c r="H49" s="8" t="s">
        <v>7</v>
      </c>
      <c r="I49" s="24" t="s">
        <v>144</v>
      </c>
      <c r="J49" s="7"/>
      <c r="K49" s="7" t="s">
        <v>164</v>
      </c>
      <c r="L49" s="7"/>
      <c r="M49" s="29"/>
      <c r="N49" s="29"/>
    </row>
    <row r="50" spans="2:14" ht="26.4" x14ac:dyDescent="0.25">
      <c r="B50" s="6">
        <v>726</v>
      </c>
      <c r="C50" s="13" t="s">
        <v>36</v>
      </c>
      <c r="D50" s="6" t="s">
        <v>17</v>
      </c>
      <c r="E50" s="15" t="s">
        <v>141</v>
      </c>
      <c r="F50" s="27" t="s">
        <v>136</v>
      </c>
      <c r="G50" s="15"/>
      <c r="H50" s="8" t="s">
        <v>7</v>
      </c>
      <c r="I50" s="24" t="s">
        <v>153</v>
      </c>
      <c r="J50" s="7"/>
      <c r="K50" s="7" t="s">
        <v>164</v>
      </c>
      <c r="L50" s="7"/>
      <c r="M50" s="29"/>
      <c r="N50" s="29"/>
    </row>
    <row r="51" spans="2:14" ht="26.4" x14ac:dyDescent="0.25">
      <c r="B51" s="6">
        <v>727</v>
      </c>
      <c r="C51" s="13" t="s">
        <v>37</v>
      </c>
      <c r="D51" s="6" t="s">
        <v>17</v>
      </c>
      <c r="E51" s="15" t="s">
        <v>141</v>
      </c>
      <c r="F51" s="27" t="s">
        <v>136</v>
      </c>
      <c r="G51" s="15"/>
      <c r="H51" s="8" t="s">
        <v>7</v>
      </c>
      <c r="I51" s="24" t="s">
        <v>152</v>
      </c>
      <c r="J51" s="7"/>
      <c r="K51" s="7" t="s">
        <v>164</v>
      </c>
      <c r="L51" s="7"/>
      <c r="M51" s="29"/>
      <c r="N51" s="29"/>
    </row>
    <row r="52" spans="2:14" ht="26.4" x14ac:dyDescent="0.25">
      <c r="B52" s="6">
        <v>728</v>
      </c>
      <c r="C52" s="13" t="s">
        <v>38</v>
      </c>
      <c r="D52" s="6" t="s">
        <v>17</v>
      </c>
      <c r="E52" s="15" t="s">
        <v>141</v>
      </c>
      <c r="F52" s="27" t="s">
        <v>108</v>
      </c>
      <c r="G52" s="15"/>
      <c r="H52" s="8" t="s">
        <v>7</v>
      </c>
      <c r="I52" s="24" t="s">
        <v>154</v>
      </c>
      <c r="J52" s="7"/>
      <c r="K52" s="7" t="s">
        <v>164</v>
      </c>
      <c r="L52" s="7"/>
      <c r="M52" s="29"/>
      <c r="N52" s="29"/>
    </row>
    <row r="53" spans="2:14" ht="26.4" x14ac:dyDescent="0.25">
      <c r="B53" s="6">
        <v>729</v>
      </c>
      <c r="C53" s="13" t="s">
        <v>39</v>
      </c>
      <c r="D53" s="6" t="s">
        <v>17</v>
      </c>
      <c r="E53" s="15" t="s">
        <v>141</v>
      </c>
      <c r="F53" s="27" t="s">
        <v>136</v>
      </c>
      <c r="G53" s="15"/>
      <c r="H53" s="8" t="s">
        <v>7</v>
      </c>
      <c r="I53" s="24" t="s">
        <v>155</v>
      </c>
      <c r="J53" s="7"/>
      <c r="K53" s="7" t="s">
        <v>164</v>
      </c>
      <c r="L53" s="7"/>
      <c r="M53" s="29"/>
      <c r="N53" s="29"/>
    </row>
    <row r="54" spans="2:14" ht="26.4" x14ac:dyDescent="0.25">
      <c r="B54" s="6">
        <v>730</v>
      </c>
      <c r="C54" s="13" t="s">
        <v>40</v>
      </c>
      <c r="D54" s="6" t="s">
        <v>17</v>
      </c>
      <c r="E54" s="15" t="s">
        <v>141</v>
      </c>
      <c r="F54" s="27" t="s">
        <v>156</v>
      </c>
      <c r="G54" s="15"/>
      <c r="H54" s="8" t="s">
        <v>7</v>
      </c>
      <c r="I54" s="24" t="s">
        <v>49</v>
      </c>
      <c r="J54" s="7"/>
      <c r="K54" s="7" t="s">
        <v>164</v>
      </c>
      <c r="L54" s="7"/>
      <c r="M54" s="29"/>
      <c r="N54" s="29"/>
    </row>
    <row r="55" spans="2:14" ht="26.4" x14ac:dyDescent="0.25">
      <c r="B55" s="6">
        <v>731</v>
      </c>
      <c r="C55" s="13" t="s">
        <v>41</v>
      </c>
      <c r="D55" s="6" t="s">
        <v>17</v>
      </c>
      <c r="E55" s="15" t="s">
        <v>141</v>
      </c>
      <c r="F55" s="27" t="s">
        <v>136</v>
      </c>
      <c r="G55" s="15"/>
      <c r="H55" s="8" t="s">
        <v>7</v>
      </c>
      <c r="I55" s="24" t="s">
        <v>143</v>
      </c>
      <c r="J55" s="7"/>
      <c r="K55" s="7" t="s">
        <v>164</v>
      </c>
      <c r="L55" s="7"/>
      <c r="M55" s="29"/>
      <c r="N55" s="29"/>
    </row>
    <row r="56" spans="2:14" ht="26.4" x14ac:dyDescent="0.25">
      <c r="B56" s="6">
        <v>741</v>
      </c>
      <c r="C56" s="13" t="s">
        <v>42</v>
      </c>
      <c r="D56" s="6" t="s">
        <v>17</v>
      </c>
      <c r="E56" s="15" t="s">
        <v>157</v>
      </c>
      <c r="F56" s="27" t="s">
        <v>151</v>
      </c>
      <c r="G56" s="15"/>
      <c r="H56" s="8" t="s">
        <v>7</v>
      </c>
      <c r="I56" s="24" t="s">
        <v>144</v>
      </c>
      <c r="J56" s="7"/>
      <c r="K56" s="7" t="s">
        <v>164</v>
      </c>
      <c r="L56" s="7"/>
      <c r="M56" s="29"/>
      <c r="N56" s="29"/>
    </row>
    <row r="57" spans="2:14" ht="26.4" x14ac:dyDescent="0.25">
      <c r="B57" s="6">
        <v>742</v>
      </c>
      <c r="C57" s="13" t="s">
        <v>43</v>
      </c>
      <c r="D57" s="6" t="s">
        <v>17</v>
      </c>
      <c r="E57" s="15" t="s">
        <v>157</v>
      </c>
      <c r="F57" s="27" t="s">
        <v>158</v>
      </c>
      <c r="G57" s="15"/>
      <c r="H57" s="8" t="s">
        <v>7</v>
      </c>
      <c r="I57" s="24" t="s">
        <v>145</v>
      </c>
      <c r="J57" s="7"/>
      <c r="K57" s="7" t="s">
        <v>164</v>
      </c>
      <c r="L57" s="7"/>
      <c r="M57" s="29"/>
      <c r="N57" s="29"/>
    </row>
    <row r="58" spans="2:14" ht="26.4" x14ac:dyDescent="0.25">
      <c r="B58" s="6">
        <v>756</v>
      </c>
      <c r="C58" s="13" t="s">
        <v>44</v>
      </c>
      <c r="D58" s="6" t="s">
        <v>18</v>
      </c>
      <c r="E58" s="15" t="s">
        <v>159</v>
      </c>
      <c r="F58" s="28" t="s">
        <v>160</v>
      </c>
      <c r="G58" s="15"/>
      <c r="H58" s="6" t="s">
        <v>5</v>
      </c>
      <c r="I58" s="25" t="s">
        <v>45</v>
      </c>
      <c r="J58" s="7"/>
      <c r="K58" s="7"/>
      <c r="L58" s="7"/>
      <c r="M58" s="7" t="s">
        <v>164</v>
      </c>
      <c r="N58" s="29"/>
    </row>
    <row r="59" spans="2:14" ht="26.4" x14ac:dyDescent="0.25">
      <c r="B59" s="6">
        <v>800</v>
      </c>
      <c r="C59" s="13" t="s">
        <v>46</v>
      </c>
      <c r="D59" s="6" t="s">
        <v>17</v>
      </c>
      <c r="E59" s="15" t="s">
        <v>170</v>
      </c>
      <c r="F59" s="8" t="s">
        <v>171</v>
      </c>
      <c r="G59" s="15"/>
      <c r="H59" s="6" t="s">
        <v>5</v>
      </c>
      <c r="I59" s="26" t="s">
        <v>47</v>
      </c>
      <c r="J59" s="7" t="s">
        <v>164</v>
      </c>
      <c r="K59" s="7"/>
      <c r="L59" s="7"/>
      <c r="M59" s="29"/>
      <c r="N59" s="29"/>
    </row>
    <row r="60" spans="2:14" ht="26.4" x14ac:dyDescent="0.25">
      <c r="B60" s="6">
        <v>838</v>
      </c>
      <c r="C60" s="13" t="s">
        <v>48</v>
      </c>
      <c r="D60" s="6" t="s">
        <v>17</v>
      </c>
      <c r="E60" s="15" t="s">
        <v>172</v>
      </c>
      <c r="F60" s="8" t="s">
        <v>156</v>
      </c>
      <c r="G60" s="15"/>
      <c r="H60" s="6" t="s">
        <v>28</v>
      </c>
      <c r="I60" s="26" t="s">
        <v>49</v>
      </c>
      <c r="J60" s="7"/>
      <c r="K60" s="7"/>
      <c r="L60" s="7" t="s">
        <v>164</v>
      </c>
      <c r="M60" s="29"/>
      <c r="N60" s="29"/>
    </row>
    <row r="61" spans="2:14" ht="26.4" x14ac:dyDescent="0.25">
      <c r="B61" s="6">
        <v>840</v>
      </c>
      <c r="C61" s="13" t="s">
        <v>50</v>
      </c>
      <c r="D61" s="6" t="s">
        <v>17</v>
      </c>
      <c r="E61" s="15" t="s">
        <v>173</v>
      </c>
      <c r="F61" s="8" t="s">
        <v>174</v>
      </c>
      <c r="G61" s="15"/>
      <c r="H61" s="6" t="s">
        <v>5</v>
      </c>
      <c r="I61" s="26" t="s">
        <v>49</v>
      </c>
      <c r="J61" s="7"/>
      <c r="K61" s="7"/>
      <c r="L61" s="7" t="s">
        <v>164</v>
      </c>
      <c r="M61" s="29"/>
      <c r="N61" s="29"/>
    </row>
    <row r="62" spans="2:14" ht="26.4" x14ac:dyDescent="0.25">
      <c r="B62" s="6">
        <v>850</v>
      </c>
      <c r="C62" s="13" t="s">
        <v>51</v>
      </c>
      <c r="D62" s="6" t="s">
        <v>17</v>
      </c>
      <c r="E62" s="15" t="s">
        <v>175</v>
      </c>
      <c r="F62" s="8" t="s">
        <v>176</v>
      </c>
      <c r="G62" s="15"/>
      <c r="H62" s="6" t="s">
        <v>5</v>
      </c>
      <c r="I62" s="25" t="s">
        <v>52</v>
      </c>
      <c r="J62" s="7" t="s">
        <v>164</v>
      </c>
      <c r="K62" s="7"/>
      <c r="L62" s="7"/>
      <c r="M62" s="29"/>
      <c r="N62" s="29"/>
    </row>
    <row r="63" spans="2:14" ht="26.4" x14ac:dyDescent="0.25">
      <c r="B63" s="6">
        <v>862</v>
      </c>
      <c r="C63" s="13" t="s">
        <v>56</v>
      </c>
      <c r="D63" s="6" t="s">
        <v>17</v>
      </c>
      <c r="E63" s="15" t="s">
        <v>177</v>
      </c>
      <c r="F63" s="8" t="s">
        <v>178</v>
      </c>
      <c r="G63" s="15"/>
      <c r="H63" s="6" t="s">
        <v>5</v>
      </c>
      <c r="I63" s="25" t="s">
        <v>57</v>
      </c>
      <c r="J63" s="7" t="s">
        <v>164</v>
      </c>
      <c r="K63" s="7"/>
      <c r="L63" s="7"/>
      <c r="M63" s="29"/>
      <c r="N63" s="29"/>
    </row>
    <row r="64" spans="2:14" ht="26.4" x14ac:dyDescent="0.25">
      <c r="B64" s="6">
        <v>869</v>
      </c>
      <c r="C64" s="13" t="s">
        <v>53</v>
      </c>
      <c r="D64" s="6" t="s">
        <v>17</v>
      </c>
      <c r="E64" s="15" t="s">
        <v>179</v>
      </c>
      <c r="F64" s="8" t="s">
        <v>158</v>
      </c>
      <c r="G64" s="15"/>
      <c r="H64" s="6" t="s">
        <v>29</v>
      </c>
      <c r="I64" s="25" t="s">
        <v>145</v>
      </c>
      <c r="J64" s="7"/>
      <c r="K64" s="7"/>
      <c r="L64" s="7" t="s">
        <v>164</v>
      </c>
      <c r="M64" s="29"/>
      <c r="N64" s="29"/>
    </row>
    <row r="65" spans="2:14" ht="26.4" x14ac:dyDescent="0.25">
      <c r="B65" s="6">
        <v>870</v>
      </c>
      <c r="C65" s="13" t="s">
        <v>54</v>
      </c>
      <c r="D65" s="6" t="s">
        <v>17</v>
      </c>
      <c r="E65" s="15" t="s">
        <v>179</v>
      </c>
      <c r="F65" s="8" t="s">
        <v>158</v>
      </c>
      <c r="G65" s="15"/>
      <c r="H65" s="6" t="s">
        <v>29</v>
      </c>
      <c r="I65" s="25" t="s">
        <v>145</v>
      </c>
      <c r="J65" s="7"/>
      <c r="K65" s="7"/>
      <c r="L65" s="7" t="s">
        <v>164</v>
      </c>
      <c r="M65" s="29"/>
      <c r="N65" s="29"/>
    </row>
    <row r="66" spans="2:14" ht="26.4" x14ac:dyDescent="0.25">
      <c r="B66" s="6">
        <v>876</v>
      </c>
      <c r="C66" s="13" t="s">
        <v>55</v>
      </c>
      <c r="D66" s="6" t="s">
        <v>17</v>
      </c>
      <c r="E66" s="15" t="s">
        <v>179</v>
      </c>
      <c r="F66" s="8" t="s">
        <v>158</v>
      </c>
      <c r="G66" s="15"/>
      <c r="H66" s="6" t="s">
        <v>29</v>
      </c>
      <c r="I66" s="25" t="s">
        <v>145</v>
      </c>
      <c r="J66" s="7"/>
      <c r="K66" s="7"/>
      <c r="L66" s="7" t="s">
        <v>164</v>
      </c>
      <c r="M66" s="29"/>
      <c r="N66" s="29"/>
    </row>
    <row r="67" spans="2:14" ht="26.4" x14ac:dyDescent="0.25">
      <c r="B67" s="6">
        <v>877</v>
      </c>
      <c r="C67" s="13" t="s">
        <v>58</v>
      </c>
      <c r="D67" s="6" t="s">
        <v>17</v>
      </c>
      <c r="E67" s="15" t="s">
        <v>179</v>
      </c>
      <c r="F67" s="8" t="s">
        <v>158</v>
      </c>
      <c r="G67" s="15"/>
      <c r="H67" s="6" t="s">
        <v>29</v>
      </c>
      <c r="I67" s="25" t="s">
        <v>145</v>
      </c>
      <c r="J67" s="7"/>
      <c r="K67" s="7"/>
      <c r="L67" s="7" t="s">
        <v>164</v>
      </c>
      <c r="M67" s="29"/>
      <c r="N67" s="29"/>
    </row>
    <row r="68" spans="2:14" ht="26.4" x14ac:dyDescent="0.25">
      <c r="B68" s="6">
        <v>880</v>
      </c>
      <c r="C68" s="13" t="s">
        <v>59</v>
      </c>
      <c r="D68" s="6" t="s">
        <v>17</v>
      </c>
      <c r="E68" s="15" t="s">
        <v>180</v>
      </c>
      <c r="F68" s="8" t="s">
        <v>158</v>
      </c>
      <c r="G68" s="15"/>
      <c r="H68" s="6" t="s">
        <v>29</v>
      </c>
      <c r="I68" s="25" t="s">
        <v>145</v>
      </c>
      <c r="J68" s="7"/>
      <c r="K68" s="7"/>
      <c r="L68" s="7" t="s">
        <v>164</v>
      </c>
      <c r="M68" s="29"/>
      <c r="N68" s="29"/>
    </row>
    <row r="69" spans="2:14" ht="26.4" x14ac:dyDescent="0.25">
      <c r="B69" s="6">
        <v>887</v>
      </c>
      <c r="C69" s="13" t="s">
        <v>60</v>
      </c>
      <c r="D69" s="6" t="s">
        <v>17</v>
      </c>
      <c r="E69" s="15" t="s">
        <v>181</v>
      </c>
      <c r="F69" s="8" t="s">
        <v>182</v>
      </c>
      <c r="G69" s="15"/>
      <c r="H69" s="6" t="s">
        <v>29</v>
      </c>
      <c r="I69" s="25" t="s">
        <v>146</v>
      </c>
      <c r="J69" s="7"/>
      <c r="K69" s="7"/>
      <c r="L69" s="7" t="s">
        <v>164</v>
      </c>
      <c r="M69" s="29"/>
      <c r="N69" s="29"/>
    </row>
    <row r="70" spans="2:14" ht="26.4" x14ac:dyDescent="0.25">
      <c r="B70" s="6">
        <v>888</v>
      </c>
      <c r="C70" s="13" t="s">
        <v>61</v>
      </c>
      <c r="D70" s="6" t="s">
        <v>17</v>
      </c>
      <c r="E70" s="15" t="s">
        <v>181</v>
      </c>
      <c r="F70" s="8" t="s">
        <v>182</v>
      </c>
      <c r="G70" s="15"/>
      <c r="H70" s="8" t="s">
        <v>7</v>
      </c>
      <c r="I70" s="25" t="s">
        <v>146</v>
      </c>
      <c r="J70" s="7"/>
      <c r="K70" s="7" t="s">
        <v>164</v>
      </c>
      <c r="L70" s="7"/>
      <c r="M70" s="29"/>
      <c r="N70" s="29"/>
    </row>
    <row r="71" spans="2:14" ht="26.4" x14ac:dyDescent="0.25">
      <c r="B71" s="6">
        <v>889</v>
      </c>
      <c r="C71" s="13" t="s">
        <v>62</v>
      </c>
      <c r="D71" s="6" t="s">
        <v>17</v>
      </c>
      <c r="E71" s="15" t="s">
        <v>183</v>
      </c>
      <c r="F71" s="8" t="s">
        <v>182</v>
      </c>
      <c r="G71" s="15"/>
      <c r="H71" s="6" t="s">
        <v>29</v>
      </c>
      <c r="I71" s="25" t="s">
        <v>146</v>
      </c>
      <c r="J71" s="7"/>
      <c r="K71" s="7"/>
      <c r="L71" s="7" t="s">
        <v>164</v>
      </c>
      <c r="M71" s="29"/>
      <c r="N71" s="29"/>
    </row>
    <row r="72" spans="2:14" ht="26.4" x14ac:dyDescent="0.25">
      <c r="B72" s="6">
        <v>894</v>
      </c>
      <c r="C72" s="13" t="s">
        <v>63</v>
      </c>
      <c r="D72" s="6" t="s">
        <v>17</v>
      </c>
      <c r="E72" s="15" t="s">
        <v>184</v>
      </c>
      <c r="F72" s="8" t="s">
        <v>186</v>
      </c>
      <c r="G72" s="15"/>
      <c r="H72" s="6" t="s">
        <v>28</v>
      </c>
      <c r="I72" s="25" t="s">
        <v>64</v>
      </c>
      <c r="J72" s="7"/>
      <c r="K72" s="7"/>
      <c r="L72" s="7" t="s">
        <v>164</v>
      </c>
      <c r="M72" s="29"/>
      <c r="N72" s="29"/>
    </row>
    <row r="73" spans="2:14" ht="26.4" x14ac:dyDescent="0.25">
      <c r="B73" s="6">
        <v>896</v>
      </c>
      <c r="C73" s="13" t="s">
        <v>65</v>
      </c>
      <c r="D73" s="6" t="s">
        <v>17</v>
      </c>
      <c r="E73" s="15" t="s">
        <v>185</v>
      </c>
      <c r="F73" s="8" t="s">
        <v>182</v>
      </c>
      <c r="G73" s="15"/>
      <c r="H73" s="6" t="s">
        <v>29</v>
      </c>
      <c r="I73" s="25" t="s">
        <v>146</v>
      </c>
      <c r="J73" s="7"/>
      <c r="K73" s="7"/>
      <c r="L73" s="7" t="s">
        <v>164</v>
      </c>
      <c r="M73" s="29"/>
      <c r="N73" s="29"/>
    </row>
    <row r="74" spans="2:14" ht="26.4" x14ac:dyDescent="0.25">
      <c r="B74" s="6">
        <v>901</v>
      </c>
      <c r="C74" s="13" t="s">
        <v>66</v>
      </c>
      <c r="D74" s="6" t="s">
        <v>17</v>
      </c>
      <c r="E74" s="15" t="s">
        <v>187</v>
      </c>
      <c r="F74" s="8" t="s">
        <v>186</v>
      </c>
      <c r="G74" s="15"/>
      <c r="H74" s="6" t="s">
        <v>8</v>
      </c>
      <c r="I74" s="25" t="s">
        <v>67</v>
      </c>
      <c r="J74" s="7"/>
      <c r="K74" s="7"/>
      <c r="L74" s="7"/>
      <c r="M74" s="7" t="s">
        <v>164</v>
      </c>
      <c r="N74" s="29"/>
    </row>
    <row r="75" spans="2:14" ht="26.4" x14ac:dyDescent="0.25">
      <c r="B75" s="6">
        <v>959</v>
      </c>
      <c r="C75" s="13" t="s">
        <v>68</v>
      </c>
      <c r="D75" s="6" t="s">
        <v>18</v>
      </c>
      <c r="E75" s="15" t="s">
        <v>188</v>
      </c>
      <c r="F75" s="8" t="s">
        <v>189</v>
      </c>
      <c r="G75" s="15"/>
      <c r="H75" s="6" t="s">
        <v>5</v>
      </c>
      <c r="I75" s="25" t="s">
        <v>191</v>
      </c>
      <c r="J75" s="7"/>
      <c r="K75" s="7"/>
      <c r="L75" s="7" t="s">
        <v>164</v>
      </c>
      <c r="N75" s="29"/>
    </row>
    <row r="76" spans="2:14" ht="26.4" x14ac:dyDescent="0.25">
      <c r="B76" s="6">
        <v>960</v>
      </c>
      <c r="C76" s="13" t="s">
        <v>69</v>
      </c>
      <c r="D76" s="6" t="s">
        <v>18</v>
      </c>
      <c r="E76" s="15" t="s">
        <v>188</v>
      </c>
      <c r="F76" s="8" t="s">
        <v>189</v>
      </c>
      <c r="G76" s="15"/>
      <c r="H76" s="6" t="s">
        <v>5</v>
      </c>
      <c r="I76" s="25" t="s">
        <v>191</v>
      </c>
      <c r="J76" s="7"/>
      <c r="K76" s="7"/>
      <c r="L76" s="7" t="s">
        <v>164</v>
      </c>
      <c r="N76" s="29"/>
    </row>
    <row r="77" spans="2:14" ht="26.4" x14ac:dyDescent="0.25">
      <c r="B77" s="6">
        <v>965</v>
      </c>
      <c r="C77" s="13" t="s">
        <v>70</v>
      </c>
      <c r="D77" s="6" t="s">
        <v>17</v>
      </c>
      <c r="E77" s="15" t="s">
        <v>190</v>
      </c>
      <c r="F77" s="8" t="s">
        <v>160</v>
      </c>
      <c r="G77" s="15"/>
      <c r="H77" s="6" t="s">
        <v>5</v>
      </c>
      <c r="I77" s="25" t="s">
        <v>192</v>
      </c>
      <c r="J77" s="7"/>
      <c r="K77" s="7"/>
      <c r="L77" s="7" t="s">
        <v>164</v>
      </c>
      <c r="M77" s="29"/>
      <c r="N77" s="29"/>
    </row>
    <row r="78" spans="2:14" ht="26.4" x14ac:dyDescent="0.25">
      <c r="B78" s="6">
        <v>975</v>
      </c>
      <c r="C78" s="13" t="s">
        <v>71</v>
      </c>
      <c r="D78" s="6" t="s">
        <v>17</v>
      </c>
      <c r="E78" s="15" t="s">
        <v>195</v>
      </c>
      <c r="F78" s="8" t="s">
        <v>193</v>
      </c>
      <c r="G78" s="15"/>
      <c r="H78" s="6" t="s">
        <v>28</v>
      </c>
      <c r="I78" s="25" t="s">
        <v>194</v>
      </c>
      <c r="J78" s="7"/>
      <c r="K78" s="7"/>
      <c r="L78" s="7" t="s">
        <v>164</v>
      </c>
      <c r="M78" s="29"/>
      <c r="N78" s="29"/>
    </row>
    <row r="81" spans="6:7" x14ac:dyDescent="0.25">
      <c r="F81" s="11"/>
      <c r="G81" s="16"/>
    </row>
    <row r="82" spans="6:7" x14ac:dyDescent="0.25">
      <c r="F82" s="11"/>
      <c r="G82" s="16"/>
    </row>
    <row r="83" spans="6:7" x14ac:dyDescent="0.25">
      <c r="F83" s="11"/>
      <c r="G83" s="16"/>
    </row>
    <row r="84" spans="6:7" x14ac:dyDescent="0.25">
      <c r="F84" s="11"/>
      <c r="G84" s="16"/>
    </row>
    <row r="85" spans="6:7" x14ac:dyDescent="0.25">
      <c r="F85" s="11"/>
      <c r="G85" s="16"/>
    </row>
    <row r="86" spans="6:7" x14ac:dyDescent="0.25">
      <c r="F86" s="11"/>
      <c r="G86" s="16"/>
    </row>
  </sheetData>
  <phoneticPr fontId="3" type="noConversion"/>
  <conditionalFormatting sqref="F19:F1048576 F1:F2 D3:D18">
    <cfRule type="containsText" dxfId="3" priority="1" operator="containsText" text="Waived">
      <formula>NOT(ISERROR(SEARCH("Waived",D1)))</formula>
    </cfRule>
    <cfRule type="containsText" dxfId="2" priority="5" operator="containsText" text="Open">
      <formula>NOT(ISERROR(SEARCH("Open",D1)))</formula>
    </cfRule>
    <cfRule type="containsText" dxfId="1" priority="6" operator="containsText" text="Resolved">
      <formula>NOT(ISERROR(SEARCH("Resolved",D1)))</formula>
    </cfRule>
    <cfRule type="containsText" dxfId="0" priority="7" operator="containsText" text="Not a bug">
      <formula>NOT(ISERROR(SEARCH("Not a bug",D1)))</formula>
    </cfRule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d820e2-9c8a-4c01-9a9c-6b4c26777899">
      <Terms xmlns="http://schemas.microsoft.com/office/infopath/2007/PartnerControls"/>
    </lcf76f155ced4ddcb4097134ff3c332f>
    <TaxCatchAll xmlns="51aa521f-7cbd-47c5-afee-4a8147a04eed" xsi:nil="true"/>
    <SharedWithUsers xmlns="51aa521f-7cbd-47c5-afee-4a8147a04eed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F9BE3DDC69D46817A851BEC5550B1" ma:contentTypeVersion="17" ma:contentTypeDescription="Crée un document." ma:contentTypeScope="" ma:versionID="254d2fc45a10493323dcacd51be5aaf4">
  <xsd:schema xmlns:xsd="http://www.w3.org/2001/XMLSchema" xmlns:xs="http://www.w3.org/2001/XMLSchema" xmlns:p="http://schemas.microsoft.com/office/2006/metadata/properties" xmlns:ns2="cbd820e2-9c8a-4c01-9a9c-6b4c26777899" xmlns:ns3="51aa521f-7cbd-47c5-afee-4a8147a04eed" targetNamespace="http://schemas.microsoft.com/office/2006/metadata/properties" ma:root="true" ma:fieldsID="003ab9e0b5c5bed7880e662758cd0922" ns2:_="" ns3:_="">
    <xsd:import namespace="cbd820e2-9c8a-4c01-9a9c-6b4c26777899"/>
    <xsd:import namespace="51aa521f-7cbd-47c5-afee-4a8147a04e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820e2-9c8a-4c01-9a9c-6b4c26777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a521f-7cbd-47c5-afee-4a8147a04ee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132edb-7ad2-4046-b569-46a3488a100c}" ma:internalName="TaxCatchAll" ma:showField="CatchAllData" ma:web="51aa521f-7cbd-47c5-afee-4a8147a04e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5D6B25-B4CF-4DD2-B0D1-F3288A654A97}">
  <ds:schemaRefs>
    <ds:schemaRef ds:uri="http://schemas.microsoft.com/office/2006/metadata/properties"/>
    <ds:schemaRef ds:uri="http://schemas.microsoft.com/office/infopath/2007/PartnerControls"/>
    <ds:schemaRef ds:uri="cbd820e2-9c8a-4c01-9a9c-6b4c26777899"/>
    <ds:schemaRef ds:uri="51aa521f-7cbd-47c5-afee-4a8147a04eed"/>
  </ds:schemaRefs>
</ds:datastoreItem>
</file>

<file path=customXml/itemProps2.xml><?xml version="1.0" encoding="utf-8"?>
<ds:datastoreItem xmlns:ds="http://schemas.openxmlformats.org/officeDocument/2006/customXml" ds:itemID="{5BADFC4B-73B2-4D3F-B591-B9BE4A93E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d820e2-9c8a-4c01-9a9c-6b4c26777899"/>
    <ds:schemaRef ds:uri="51aa521f-7cbd-47c5-afee-4a8147a04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6AFA4A-AF05-419D-BE9B-332D578E982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ModifiedBy>Pascal Gouedo</cp:lastModifiedBy>
  <dcterms:created xsi:type="dcterms:W3CDTF">2024-05-15T07:40:23Z</dcterms:created>
  <dcterms:modified xsi:type="dcterms:W3CDTF">2024-06-05T06:56:42Z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2021-01-03T14:27:21Z</dcterms:created>
  <dc:creator>Mike Thompson</dc:creator>
  <dc:description/>
  <dc:language>en-CA</dc:language>
  <cp:lastModifiedBy>Mike Thompson</cp:lastModifiedBy>
  <dcterms:modified xsi:type="dcterms:W3CDTF">2021-01-04T12:11:49Z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0x010100EFCF9BE3DDC69D46817A851BEC5550B1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