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godten\Desktop\"/>
    </mc:Choice>
  </mc:AlternateContent>
  <xr:revisionPtr revIDLastSave="0" documentId="8_{0F0347CD-92A7-414C-9625-574B88D1915B}" xr6:coauthVersionLast="47" xr6:coauthVersionMax="47" xr10:uidLastSave="{00000000-0000-0000-0000-000000000000}"/>
  <bookViews>
    <workbookView xWindow="-108" yWindow="-108" windowWidth="23256" windowHeight="12576" xr2:uid="{C365BCE2-D4A7-446E-8536-10E6BC9F5291}"/>
  </bookViews>
  <sheets>
    <sheet name="Abilit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\d">'[2]ESSO-ESSO (incre.)'!#REF!</definedName>
    <definedName name="\e">'[2]ESSO-ESSO (incre.)'!#REF!</definedName>
    <definedName name="\f">'[2]ESSO-ESSO (incre.)'!#REF!</definedName>
    <definedName name="\O">#REF!</definedName>
    <definedName name="\P">#REF!</definedName>
    <definedName name="__123Graph_A" hidden="1">[3]AGP!$BI$93:$BO$93</definedName>
    <definedName name="__123Graph_B" hidden="1">[3]AGP!$BI$97:$BO$97</definedName>
    <definedName name="__123Graph_C" hidden="1">[3]AGP!$BI$98:$BO$98</definedName>
    <definedName name="__123Graph_D" hidden="1">[3]AGP!$BI$99:$BO$99</definedName>
    <definedName name="__123Graph_X" hidden="1">[3]AGP!#REF!</definedName>
    <definedName name="__SCR1">#REF!</definedName>
    <definedName name="_1B">#REF!</definedName>
    <definedName name="_1E">#REF!</definedName>
    <definedName name="_1M">#REF!</definedName>
    <definedName name="_1U">#REF!</definedName>
    <definedName name="_2U">#REF!</definedName>
    <definedName name="_3U">#REF!</definedName>
    <definedName name="_4U">#REF!</definedName>
    <definedName name="_Fill" hidden="1">#REF!</definedName>
    <definedName name="_MO1">#REF!</definedName>
    <definedName name="_MO10">#REF!</definedName>
    <definedName name="_MO11">#REF!</definedName>
    <definedName name="_MO12">#REF!</definedName>
    <definedName name="_MO2">#REF!</definedName>
    <definedName name="_MO3">#REF!</definedName>
    <definedName name="_MO4">#REF!</definedName>
    <definedName name="_MO5">#REF!</definedName>
    <definedName name="_MO6">#REF!</definedName>
    <definedName name="_MO7">#REF!</definedName>
    <definedName name="_MO8">#REF!</definedName>
    <definedName name="_MO9">#REF!</definedName>
    <definedName name="_SCR1">#REF!</definedName>
    <definedName name="a">[4]Purchase!#REF!</definedName>
    <definedName name="ALL_IDX">#REF!</definedName>
    <definedName name="Apr">#REF!</definedName>
    <definedName name="AprSun1">DATEVALUE("4/1/"&amp;TheYear)-WEEKDAY(DATEVALUE("4/1/"&amp;TheYear))+1</definedName>
    <definedName name="Aug">#REF!</definedName>
    <definedName name="AugSun1">DATEVALUE("8/1/"&amp;TheYear)-WEEKDAY(DATEVALUE("8/1/"&amp;TheYear))+1</definedName>
    <definedName name="bb">[5]level_all!$E$3:$K$15</definedName>
    <definedName name="BLG">[5]level_all!$FH$2:$FQ$15</definedName>
    <definedName name="ca">[4]Purchase!#REF!</definedName>
    <definedName name="ccc">[4]Purchase!#REF!</definedName>
    <definedName name="CLB">[5]level_all!$DQ$2:$DZ$15</definedName>
    <definedName name="CRUDE">#REF!</definedName>
    <definedName name="Customercode">[6]Invent.!$B$7:$B$4500</definedName>
    <definedName name="DDD">#REF!</definedName>
    <definedName name="Dec">#REF!</definedName>
    <definedName name="DecSun1">DATEVALUE("12/1/"&amp;TheYear)-WEEKDAY(DATEVALUE("12/1/"&amp;TheYear))+1</definedName>
    <definedName name="Dry_Test">#REF!</definedName>
    <definedName name="Feb">#REF!</definedName>
    <definedName name="FebSun1">DATEVALUE("2/1/"&amp;TheYear)-WEEKDAY(DATEVALUE("2/1/"&amp;TheYear))+1</definedName>
    <definedName name="GAS">#REF!</definedName>
    <definedName name="GROWTH_Y_o_Y">#REF!</definedName>
    <definedName name="HEAD">#REF!</definedName>
    <definedName name="I1U">#REF!</definedName>
    <definedName name="I2U">#REF!</definedName>
    <definedName name="IBK">#REF!</definedName>
    <definedName name="IDX">#REF!</definedName>
    <definedName name="IM">#REF!</definedName>
    <definedName name="Inputcode">[6]Invent.!$B$3:$BS$3</definedName>
    <definedName name="Jan">#REF!</definedName>
    <definedName name="JanSun1">DATEVALUE("1/1/"&amp;TheYear)-WEEKDAY(DATEVALUE("1/1/"&amp;TheYear))+1</definedName>
    <definedName name="JDA">#REF!</definedName>
    <definedName name="Jul">#REF!</definedName>
    <definedName name="JulSun1">DATEVALUE("7/1/"&amp;TheYear)-WEEKDAY(DATEVALUE("7/1/"&amp;TheYear))+1</definedName>
    <definedName name="Jun">#REF!</definedName>
    <definedName name="JunSun1">DATEVALUE("6/1/"&amp;TheYear)-WEEKDAY(DATEVALUE("6/1/"&amp;TheYear))+1</definedName>
    <definedName name="khl">[5]level_all!$BB$2:$BK$15</definedName>
    <definedName name="kkc">[5]level_all!$BO$2:$BX$15</definedName>
    <definedName name="krd">[5]level_all!$CC$2:$CL$15</definedName>
    <definedName name="Lost_seal">#REF!</definedName>
    <definedName name="Mar">#REF!</definedName>
    <definedName name="MarSun1">DATEVALUE("3/1/"&amp;TheYear)-WEEKDAY(DATEVALUE("3/1/"&amp;TheYear))+1</definedName>
    <definedName name="May">#REF!</definedName>
    <definedName name="MaySun1">DATEVALUE("5/1/"&amp;TheYear)-WEEKDAY(DATEVALUE("5/1/"&amp;TheYear))+1</definedName>
    <definedName name="mng">[5]level_all!$AC$2:$AL$15</definedName>
    <definedName name="MonRange">#REF!</definedName>
    <definedName name="Nov">#REF!</definedName>
    <definedName name="NovSun1">DATEVALUE("11/1/"&amp;TheYear)-WEEKDAY(DATEVALUE("11/1/"&amp;TheYear))+1</definedName>
    <definedName name="NP">[5]level_all!$EG$2:$EP$15</definedName>
    <definedName name="Oct">#REF!</definedName>
    <definedName name="OctSun1">DATEVALUE("10/1/"&amp;TheYear)-WEEKDAY(DATEVALUE("10/1/"&amp;TheYear))+1</definedName>
    <definedName name="OneStepChart">[7]!OneStepChart</definedName>
    <definedName name="outad">#REF!</definedName>
    <definedName name="PAGE2">#REF!</definedName>
    <definedName name="pool3">[4]Purchase!#REF!</definedName>
    <definedName name="Pressure_not_stabilized">#REF!</definedName>
    <definedName name="_xlnm.Print_Area" localSheetId="0">Ability!$B$2:$O$101</definedName>
    <definedName name="_xlnm.Print_Area">#REF!</definedName>
    <definedName name="PRINT_AREA_MI">#REF!</definedName>
    <definedName name="Q">[4]Purchase!#REF!</definedName>
    <definedName name="RPB">[5]level_all!$ER$2:$EZ$15</definedName>
    <definedName name="S234gal.">#REF!</definedName>
    <definedName name="S6gal.">#REF!</definedName>
    <definedName name="SALES">#REF!</definedName>
    <definedName name="Seal_Failure">#REF!</definedName>
    <definedName name="Sep">#REF!</definedName>
    <definedName name="SepSun1">DATEVALUE("9/1/"&amp;TheYear)-WEEKDAY(DATEVALUE("9/1/"&amp;TheYear))+1</definedName>
    <definedName name="sfsdfd">#REF!</definedName>
    <definedName name="sk">[5]level_all!$N$2:$U$15</definedName>
    <definedName name="SNR">[5]level_all!$AO$2:$AX$15</definedName>
    <definedName name="SRD">[5]level_all!$DD$2:$DM$15</definedName>
    <definedName name="Supercharged_?">#REF!</definedName>
    <definedName name="TheYear">#REF!</definedName>
    <definedName name="UNIT__Bbtu">#REF!</definedName>
    <definedName name="UNIT__Bbtu_d">#REF!</definedName>
    <definedName name="UR">[5]level_all!$CP$2:$CY$15</definedName>
    <definedName name="VOLUME">#REF!</definedName>
    <definedName name="WATER">#REF!</definedName>
    <definedName name="WH">#REF!</definedName>
    <definedName name="wrn.A." hidden="1">{#N/A,#N/A,TRUE,"mng";#N/A,#N/A,TRUE,"snr";#N/A,#N/A,TRUE,"khl";#N/A,#N/A,TRUE,"kkc";#N/A,#N/A,TRUE,"krd";#N/A,#N/A,TRUE,"ur";#N/A,#N/A,TRUE,"srd";#N/A,#N/A,TRUE,"clb";#N/A,#N/A,TRUE,"np";#N/A,#N/A,TRUE,"rpb";#N/A,#N/A,TRUE,"blg"}</definedName>
    <definedName name="x">[4]Purchase!#REF!</definedName>
    <definedName name="xxx">[4]Purchase!#REF!</definedName>
    <definedName name="ZeroRef">[6]Invent.!$B$6</definedName>
    <definedName name="น้ำระบาย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5" i="1" l="1"/>
  <c r="N75" i="1"/>
  <c r="M75" i="1"/>
  <c r="L75" i="1"/>
  <c r="K75" i="1"/>
  <c r="J75" i="1"/>
  <c r="I75" i="1"/>
  <c r="H75" i="1"/>
  <c r="G75" i="1"/>
  <c r="F75" i="1"/>
  <c r="E75" i="1"/>
  <c r="D75" i="1"/>
  <c r="C75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O71" i="1"/>
  <c r="N71" i="1"/>
  <c r="M71" i="1"/>
  <c r="L71" i="1"/>
  <c r="K71" i="1"/>
  <c r="K76" i="1" s="1"/>
  <c r="J71" i="1"/>
  <c r="I71" i="1"/>
  <c r="I76" i="1" s="1"/>
  <c r="H71" i="1"/>
  <c r="G71" i="1"/>
  <c r="G76" i="1" s="1"/>
  <c r="F71" i="1"/>
  <c r="E71" i="1"/>
  <c r="E76" i="1" s="1"/>
  <c r="D71" i="1"/>
  <c r="C71" i="1"/>
  <c r="O70" i="1"/>
  <c r="O76" i="1" s="1"/>
  <c r="N70" i="1"/>
  <c r="N76" i="1" s="1"/>
  <c r="M70" i="1"/>
  <c r="M76" i="1" s="1"/>
  <c r="L70" i="1"/>
  <c r="L76" i="1" s="1"/>
  <c r="K70" i="1"/>
  <c r="J70" i="1"/>
  <c r="J76" i="1" s="1"/>
  <c r="I70" i="1"/>
  <c r="H70" i="1"/>
  <c r="H76" i="1" s="1"/>
  <c r="G70" i="1"/>
  <c r="F70" i="1"/>
  <c r="F76" i="1" s="1"/>
  <c r="E70" i="1"/>
  <c r="D70" i="1"/>
  <c r="D76" i="1" s="1"/>
  <c r="C70" i="1"/>
  <c r="O67" i="1"/>
  <c r="O58" i="1" s="1"/>
  <c r="O59" i="1" s="1"/>
  <c r="N67" i="1"/>
  <c r="M67" i="1"/>
  <c r="L67" i="1"/>
  <c r="K67" i="1"/>
  <c r="K58" i="1" s="1"/>
  <c r="K59" i="1" s="1"/>
  <c r="J67" i="1"/>
  <c r="I67" i="1"/>
  <c r="H67" i="1"/>
  <c r="G67" i="1"/>
  <c r="G58" i="1" s="1"/>
  <c r="G59" i="1" s="1"/>
  <c r="F67" i="1"/>
  <c r="E67" i="1"/>
  <c r="D67" i="1"/>
  <c r="C67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O65" i="1"/>
  <c r="O55" i="1" s="1"/>
  <c r="O60" i="1" s="1"/>
  <c r="N65" i="1"/>
  <c r="M65" i="1"/>
  <c r="M55" i="1" s="1"/>
  <c r="M60" i="1" s="1"/>
  <c r="L65" i="1"/>
  <c r="K65" i="1"/>
  <c r="K55" i="1" s="1"/>
  <c r="K60" i="1" s="1"/>
  <c r="J65" i="1"/>
  <c r="I65" i="1"/>
  <c r="I55" i="1" s="1"/>
  <c r="I60" i="1" s="1"/>
  <c r="H65" i="1"/>
  <c r="G65" i="1"/>
  <c r="G55" i="1" s="1"/>
  <c r="G60" i="1" s="1"/>
  <c r="F65" i="1"/>
  <c r="E65" i="1"/>
  <c r="E55" i="1" s="1"/>
  <c r="E60" i="1" s="1"/>
  <c r="D65" i="1"/>
  <c r="C65" i="1"/>
  <c r="O64" i="1"/>
  <c r="N64" i="1"/>
  <c r="N54" i="1" s="1"/>
  <c r="M64" i="1"/>
  <c r="L64" i="1"/>
  <c r="K64" i="1"/>
  <c r="J64" i="1"/>
  <c r="J54" i="1" s="1"/>
  <c r="I64" i="1"/>
  <c r="H64" i="1"/>
  <c r="G64" i="1"/>
  <c r="F64" i="1"/>
  <c r="F54" i="1" s="1"/>
  <c r="E64" i="1"/>
  <c r="D64" i="1"/>
  <c r="C64" i="1"/>
  <c r="O63" i="1"/>
  <c r="O68" i="1" s="1"/>
  <c r="N63" i="1"/>
  <c r="N68" i="1" s="1"/>
  <c r="M63" i="1"/>
  <c r="M68" i="1" s="1"/>
  <c r="L63" i="1"/>
  <c r="L68" i="1" s="1"/>
  <c r="K63" i="1"/>
  <c r="K68" i="1" s="1"/>
  <c r="J63" i="1"/>
  <c r="J68" i="1" s="1"/>
  <c r="I63" i="1"/>
  <c r="I68" i="1" s="1"/>
  <c r="H63" i="1"/>
  <c r="H68" i="1" s="1"/>
  <c r="G63" i="1"/>
  <c r="G68" i="1" s="1"/>
  <c r="F63" i="1"/>
  <c r="F68" i="1" s="1"/>
  <c r="E63" i="1"/>
  <c r="E68" i="1" s="1"/>
  <c r="D63" i="1"/>
  <c r="D68" i="1" s="1"/>
  <c r="C63" i="1"/>
  <c r="O51" i="1"/>
  <c r="N51" i="1"/>
  <c r="N58" i="1" s="1"/>
  <c r="N59" i="1" s="1"/>
  <c r="M51" i="1"/>
  <c r="M58" i="1" s="1"/>
  <c r="M59" i="1" s="1"/>
  <c r="L51" i="1"/>
  <c r="L58" i="1" s="1"/>
  <c r="L59" i="1" s="1"/>
  <c r="K51" i="1"/>
  <c r="J51" i="1"/>
  <c r="J58" i="1" s="1"/>
  <c r="J59" i="1" s="1"/>
  <c r="I51" i="1"/>
  <c r="I58" i="1" s="1"/>
  <c r="I59" i="1" s="1"/>
  <c r="H51" i="1"/>
  <c r="H58" i="1" s="1"/>
  <c r="H59" i="1" s="1"/>
  <c r="G51" i="1"/>
  <c r="F51" i="1"/>
  <c r="F58" i="1" s="1"/>
  <c r="F59" i="1" s="1"/>
  <c r="E51" i="1"/>
  <c r="E58" i="1" s="1"/>
  <c r="E59" i="1" s="1"/>
  <c r="D51" i="1"/>
  <c r="D58" i="1" s="1"/>
  <c r="D59" i="1" s="1"/>
  <c r="O50" i="1"/>
  <c r="O56" i="1" s="1"/>
  <c r="N50" i="1"/>
  <c r="N56" i="1" s="1"/>
  <c r="M50" i="1"/>
  <c r="M56" i="1" s="1"/>
  <c r="L50" i="1"/>
  <c r="L56" i="1" s="1"/>
  <c r="K50" i="1"/>
  <c r="K56" i="1" s="1"/>
  <c r="J50" i="1"/>
  <c r="J56" i="1" s="1"/>
  <c r="I50" i="1"/>
  <c r="I56" i="1" s="1"/>
  <c r="H50" i="1"/>
  <c r="H56" i="1" s="1"/>
  <c r="G50" i="1"/>
  <c r="G56" i="1" s="1"/>
  <c r="F50" i="1"/>
  <c r="F56" i="1" s="1"/>
  <c r="E50" i="1"/>
  <c r="E56" i="1" s="1"/>
  <c r="D50" i="1"/>
  <c r="D56" i="1" s="1"/>
  <c r="O49" i="1"/>
  <c r="N49" i="1"/>
  <c r="N55" i="1" s="1"/>
  <c r="N60" i="1" s="1"/>
  <c r="M49" i="1"/>
  <c r="L49" i="1"/>
  <c r="L55" i="1" s="1"/>
  <c r="L60" i="1" s="1"/>
  <c r="K49" i="1"/>
  <c r="J49" i="1"/>
  <c r="J55" i="1" s="1"/>
  <c r="J60" i="1" s="1"/>
  <c r="I49" i="1"/>
  <c r="H49" i="1"/>
  <c r="H55" i="1" s="1"/>
  <c r="H60" i="1" s="1"/>
  <c r="G49" i="1"/>
  <c r="F49" i="1"/>
  <c r="F55" i="1" s="1"/>
  <c r="F60" i="1" s="1"/>
  <c r="E49" i="1"/>
  <c r="D49" i="1"/>
  <c r="D55" i="1" s="1"/>
  <c r="D60" i="1" s="1"/>
  <c r="O48" i="1"/>
  <c r="O54" i="1" s="1"/>
  <c r="N48" i="1"/>
  <c r="M48" i="1"/>
  <c r="M54" i="1" s="1"/>
  <c r="L48" i="1"/>
  <c r="L54" i="1" s="1"/>
  <c r="K48" i="1"/>
  <c r="K54" i="1" s="1"/>
  <c r="J48" i="1"/>
  <c r="I48" i="1"/>
  <c r="I54" i="1" s="1"/>
  <c r="H48" i="1"/>
  <c r="H54" i="1" s="1"/>
  <c r="G48" i="1"/>
  <c r="G54" i="1" s="1"/>
  <c r="F48" i="1"/>
  <c r="E48" i="1"/>
  <c r="E54" i="1" s="1"/>
  <c r="D48" i="1"/>
  <c r="D54" i="1" s="1"/>
  <c r="O47" i="1"/>
  <c r="O52" i="1" s="1"/>
  <c r="N47" i="1"/>
  <c r="N53" i="1" s="1"/>
  <c r="M47" i="1"/>
  <c r="M53" i="1" s="1"/>
  <c r="L47" i="1"/>
  <c r="L53" i="1" s="1"/>
  <c r="K47" i="1"/>
  <c r="K52" i="1" s="1"/>
  <c r="J47" i="1"/>
  <c r="J53" i="1" s="1"/>
  <c r="I47" i="1"/>
  <c r="I53" i="1" s="1"/>
  <c r="H47" i="1"/>
  <c r="H53" i="1" s="1"/>
  <c r="G47" i="1"/>
  <c r="G52" i="1" s="1"/>
  <c r="F47" i="1"/>
  <c r="F53" i="1" s="1"/>
  <c r="E47" i="1"/>
  <c r="E53" i="1" s="1"/>
  <c r="D47" i="1"/>
  <c r="D53" i="1" s="1"/>
  <c r="O45" i="1"/>
  <c r="N45" i="1"/>
  <c r="M45" i="1"/>
  <c r="L45" i="1"/>
  <c r="K45" i="1"/>
  <c r="J45" i="1"/>
  <c r="I45" i="1"/>
  <c r="H45" i="1"/>
  <c r="G45" i="1"/>
  <c r="F45" i="1"/>
  <c r="E45" i="1"/>
  <c r="D45" i="1"/>
  <c r="O44" i="1"/>
  <c r="N44" i="1"/>
  <c r="M44" i="1"/>
  <c r="L44" i="1"/>
  <c r="K44" i="1"/>
  <c r="J44" i="1"/>
  <c r="I44" i="1"/>
  <c r="H44" i="1"/>
  <c r="G44" i="1"/>
  <c r="F44" i="1"/>
  <c r="E44" i="1"/>
  <c r="D44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O38" i="1"/>
  <c r="N38" i="1"/>
  <c r="M38" i="1"/>
  <c r="M43" i="1" s="1"/>
  <c r="L38" i="1"/>
  <c r="K38" i="1"/>
  <c r="J38" i="1"/>
  <c r="I38" i="1"/>
  <c r="I43" i="1" s="1"/>
  <c r="H38" i="1"/>
  <c r="G38" i="1"/>
  <c r="F38" i="1"/>
  <c r="E38" i="1"/>
  <c r="E43" i="1" s="1"/>
  <c r="D38" i="1"/>
  <c r="C38" i="1"/>
  <c r="O37" i="1"/>
  <c r="O43" i="1" s="1"/>
  <c r="N37" i="1"/>
  <c r="N43" i="1" s="1"/>
  <c r="M37" i="1"/>
  <c r="L37" i="1"/>
  <c r="L43" i="1" s="1"/>
  <c r="K37" i="1"/>
  <c r="K43" i="1" s="1"/>
  <c r="P43" i="1" s="1"/>
  <c r="J37" i="1"/>
  <c r="J43" i="1" s="1"/>
  <c r="I37" i="1"/>
  <c r="H37" i="1"/>
  <c r="H43" i="1" s="1"/>
  <c r="G37" i="1"/>
  <c r="G43" i="1" s="1"/>
  <c r="F37" i="1"/>
  <c r="F43" i="1" s="1"/>
  <c r="E37" i="1"/>
  <c r="D37" i="1"/>
  <c r="D43" i="1" s="1"/>
  <c r="C37" i="1"/>
  <c r="E36" i="1"/>
  <c r="E69" i="1" s="1"/>
  <c r="D36" i="1"/>
  <c r="D69" i="1" s="1"/>
  <c r="N29" i="1"/>
  <c r="L29" i="1"/>
  <c r="J29" i="1"/>
  <c r="F29" i="1"/>
  <c r="N28" i="1"/>
  <c r="J28" i="1"/>
  <c r="F28" i="1"/>
  <c r="D28" i="1"/>
  <c r="N27" i="1"/>
  <c r="L27" i="1"/>
  <c r="J27" i="1"/>
  <c r="H27" i="1"/>
  <c r="F27" i="1"/>
  <c r="D27" i="1"/>
  <c r="N26" i="1"/>
  <c r="L26" i="1"/>
  <c r="J26" i="1"/>
  <c r="T11" i="1" s="1"/>
  <c r="H26" i="1"/>
  <c r="S11" i="1" s="1"/>
  <c r="F26" i="1"/>
  <c r="D26" i="1"/>
  <c r="N25" i="1"/>
  <c r="L25" i="1"/>
  <c r="J25" i="1"/>
  <c r="H25" i="1"/>
  <c r="F25" i="1"/>
  <c r="D25" i="1"/>
  <c r="N24" i="1"/>
  <c r="W9" i="1" s="1"/>
  <c r="L24" i="1"/>
  <c r="J24" i="1"/>
  <c r="J30" i="1" s="1"/>
  <c r="H24" i="1"/>
  <c r="H30" i="1" s="1"/>
  <c r="F24" i="1"/>
  <c r="D24" i="1"/>
  <c r="N23" i="1"/>
  <c r="N30" i="1" s="1"/>
  <c r="L23" i="1"/>
  <c r="L30" i="1" s="1"/>
  <c r="J23" i="1"/>
  <c r="H23" i="1"/>
  <c r="F23" i="1"/>
  <c r="F30" i="1" s="1"/>
  <c r="D23" i="1"/>
  <c r="D30" i="1" s="1"/>
  <c r="C22" i="1"/>
  <c r="O15" i="1"/>
  <c r="N15" i="1"/>
  <c r="M15" i="1"/>
  <c r="L15" i="1"/>
  <c r="K15" i="1"/>
  <c r="J15" i="1"/>
  <c r="I15" i="1"/>
  <c r="H15" i="1"/>
  <c r="G15" i="1"/>
  <c r="W14" i="1"/>
  <c r="V14" i="1"/>
  <c r="T14" i="1"/>
  <c r="S14" i="1"/>
  <c r="W13" i="1"/>
  <c r="V13" i="1"/>
  <c r="T13" i="1"/>
  <c r="S13" i="1"/>
  <c r="W12" i="1"/>
  <c r="V12" i="1"/>
  <c r="T12" i="1"/>
  <c r="S12" i="1"/>
  <c r="W11" i="1"/>
  <c r="V11" i="1"/>
  <c r="W10" i="1"/>
  <c r="C7" i="1"/>
  <c r="M3" i="1"/>
  <c r="H61" i="1" l="1"/>
  <c r="H57" i="1"/>
  <c r="D61" i="1"/>
  <c r="D57" i="1"/>
  <c r="L61" i="1"/>
  <c r="L57" i="1"/>
  <c r="E61" i="1"/>
  <c r="E57" i="1"/>
  <c r="I61" i="1"/>
  <c r="I57" i="1"/>
  <c r="M61" i="1"/>
  <c r="M57" i="1"/>
  <c r="F61" i="1"/>
  <c r="F57" i="1"/>
  <c r="J61" i="1"/>
  <c r="J57" i="1"/>
  <c r="N61" i="1"/>
  <c r="N57" i="1"/>
  <c r="F36" i="1"/>
  <c r="G53" i="1"/>
  <c r="K53" i="1"/>
  <c r="O53" i="1"/>
  <c r="W8" i="1"/>
  <c r="D52" i="1"/>
  <c r="D62" i="1" s="1"/>
  <c r="H52" i="1"/>
  <c r="H62" i="1" s="1"/>
  <c r="L52" i="1"/>
  <c r="L62" i="1" s="1"/>
  <c r="E52" i="1"/>
  <c r="E62" i="1" s="1"/>
  <c r="I52" i="1"/>
  <c r="I62" i="1" s="1"/>
  <c r="M52" i="1"/>
  <c r="M62" i="1" s="1"/>
  <c r="F52" i="1"/>
  <c r="F62" i="1" s="1"/>
  <c r="J52" i="1"/>
  <c r="J62" i="1" s="1"/>
  <c r="N52" i="1"/>
  <c r="N62" i="1" s="1"/>
  <c r="K61" i="1" l="1"/>
  <c r="K57" i="1"/>
  <c r="K62" i="1" s="1"/>
  <c r="G61" i="1"/>
  <c r="G57" i="1"/>
  <c r="G62" i="1" s="1"/>
  <c r="G36" i="1"/>
  <c r="F69" i="1"/>
  <c r="O61" i="1"/>
  <c r="O57" i="1"/>
  <c r="O62" i="1" s="1"/>
  <c r="H36" i="1" l="1"/>
  <c r="G69" i="1"/>
  <c r="I36" i="1" l="1"/>
  <c r="H69" i="1"/>
  <c r="I69" i="1" l="1"/>
  <c r="J36" i="1"/>
  <c r="K36" i="1" l="1"/>
  <c r="J69" i="1"/>
  <c r="L36" i="1" l="1"/>
  <c r="K69" i="1"/>
  <c r="M36" i="1" l="1"/>
  <c r="L69" i="1"/>
  <c r="M69" i="1" l="1"/>
  <c r="N36" i="1"/>
  <c r="O36" i="1" l="1"/>
  <c r="O69" i="1" s="1"/>
  <c r="N6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B44" authorId="0" shapeId="0" xr:uid="{0E2B40BF-A3C1-42BF-811C-73AF9618D4C3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ต้อง Import หรือไม่
=ใช้</t>
        </r>
      </text>
    </comment>
    <comment ref="B45" authorId="0" shapeId="0" xr:uid="{AE2BF426-E489-47C7-85B4-F6DF29569F7F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Chalida:
ต้อง Import หรือไม่
=ใช้</t>
        </r>
      </text>
    </comment>
    <comment ref="B60" authorId="0" shapeId="0" xr:uid="{581AC264-C25A-4166-843A-AFE6E0C828C4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ถ้าไม่แสดงที่ หน้าจอได้หรือไม่
</t>
        </r>
      </text>
    </comment>
    <comment ref="B61" authorId="0" shapeId="0" xr:uid="{7A39114A-0505-45C4-940D-5C2BEE996359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ถ้าไม่แสดงที่ หน้าจอได้หรือไม่
</t>
        </r>
      </text>
    </comment>
    <comment ref="B62" authorId="0" shapeId="0" xr:uid="{E8E7FD5C-D2EC-436A-A996-11480FB40947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ถ้าไม่แสดงที่ หน้าจอได้หรือไม่
</t>
        </r>
      </text>
    </comment>
  </commentList>
</comments>
</file>

<file path=xl/sharedStrings.xml><?xml version="1.0" encoding="utf-8"?>
<sst xmlns="http://schemas.openxmlformats.org/spreadsheetml/2006/main" count="123" uniqueCount="81">
  <si>
    <t>เรียน  ผจ.จจ.</t>
  </si>
  <si>
    <t>แผนความสามารถการผลิต</t>
  </si>
  <si>
    <t>กผ.    /2563</t>
  </si>
  <si>
    <t>สำเนา ผจ.จผก., ผจ.ทผก. และ ผจ.กผ.</t>
  </si>
  <si>
    <t>ประจำเดือน</t>
  </si>
  <si>
    <t>วันที่</t>
  </si>
  <si>
    <t>ฉบับที่</t>
  </si>
  <si>
    <t>Ethane(KTON)</t>
  </si>
  <si>
    <t>Propane&amp;LPG(KTON)</t>
  </si>
  <si>
    <t>NGL(KM3)</t>
  </si>
  <si>
    <t xml:space="preserve">1) สรุปปริมาณการผลิตเดือน   </t>
  </si>
  <si>
    <t>Plan</t>
  </si>
  <si>
    <t>Est.</t>
  </si>
  <si>
    <t>Actual</t>
  </si>
  <si>
    <t xml:space="preserve">          GSP I</t>
  </si>
  <si>
    <t xml:space="preserve">          GSP II</t>
  </si>
  <si>
    <t xml:space="preserve">          GSP III</t>
  </si>
  <si>
    <t xml:space="preserve">          GSP V</t>
  </si>
  <si>
    <t xml:space="preserve">          GSP VI</t>
  </si>
  <si>
    <t xml:space="preserve">          ESP</t>
  </si>
  <si>
    <t xml:space="preserve">          NGL FROM STABILIZER</t>
  </si>
  <si>
    <t>TOTAL</t>
  </si>
  <si>
    <t xml:space="preserve">Remark :  
           </t>
  </si>
  <si>
    <t xml:space="preserve">      </t>
  </si>
  <si>
    <t>Propane, Butane &amp; LPG(KTON)</t>
  </si>
  <si>
    <t xml:space="preserve">2) สรุปประมาณการผลิตเดือน </t>
  </si>
  <si>
    <t>Estimate</t>
  </si>
  <si>
    <t xml:space="preserve">Remark : </t>
  </si>
  <si>
    <t>3) แผนความสามารถการผลิต</t>
  </si>
  <si>
    <t>ปี</t>
  </si>
  <si>
    <t xml:space="preserve">     Ethane (KTON)</t>
  </si>
  <si>
    <t>TOTAL (Ethane)</t>
  </si>
  <si>
    <t xml:space="preserve">Ethane Low CO2 </t>
  </si>
  <si>
    <t>Ethane High CO2</t>
  </si>
  <si>
    <t xml:space="preserve">    Propane&amp;Butane&amp;LPG (KTON)</t>
  </si>
  <si>
    <t xml:space="preserve">     Propane     GSP I              </t>
  </si>
  <si>
    <t xml:space="preserve">                        GSP II</t>
  </si>
  <si>
    <t xml:space="preserve">                        GSP III</t>
  </si>
  <si>
    <t xml:space="preserve">                        GSP V</t>
  </si>
  <si>
    <t xml:space="preserve">                         GSP VI</t>
  </si>
  <si>
    <t xml:space="preserve">     LPG          GSP I        </t>
  </si>
  <si>
    <t xml:space="preserve">                      GSP II</t>
  </si>
  <si>
    <t xml:space="preserve">                      GSP III</t>
  </si>
  <si>
    <t xml:space="preserve">                      GSP V</t>
  </si>
  <si>
    <t xml:space="preserve">     Butane          GSP VI</t>
  </si>
  <si>
    <t>LPG-Petrochemical</t>
  </si>
  <si>
    <t>LPG-Domestic</t>
  </si>
  <si>
    <t>TOTAL(Propane&amp;Butane&amp;LPG)</t>
  </si>
  <si>
    <t xml:space="preserve">     C3/LPG     GSP I        </t>
  </si>
  <si>
    <t xml:space="preserve">                      GSP VI</t>
  </si>
  <si>
    <t xml:space="preserve">    TOTAL (Propane&amp;LPG)</t>
  </si>
  <si>
    <t xml:space="preserve">   NGL (KM3)</t>
  </si>
  <si>
    <t xml:space="preserve">                      GSP I</t>
  </si>
  <si>
    <t xml:space="preserve">                      NGL FROM STABILIZER</t>
  </si>
  <si>
    <t>TOTAL (NGL)</t>
  </si>
  <si>
    <t xml:space="preserve">Assumption </t>
  </si>
  <si>
    <t>เดือน พ.ค. 64</t>
  </si>
  <si>
    <t>.           โรงแยกก๊าซฯทุกหน่วยเดินเครื่องตามปกติ</t>
  </si>
  <si>
    <t>เดือน มิ.ย. 64</t>
  </si>
  <si>
    <t>เดือน ก.ค. 64</t>
  </si>
  <si>
    <t xml:space="preserve">.           วันที่ 1 - 26 ก.ค. 64 : GSP6  Major Turnaround </t>
  </si>
  <si>
    <t>เดือน ส.ค. 64</t>
  </si>
  <si>
    <t xml:space="preserve">แผนการดำเนินงานของโรงแยกก๊าซฯ ในปี 2564 </t>
  </si>
  <si>
    <t xml:space="preserve">.           วันที่ 24 ก.ย. - 16 ต.ค. 64 : GSP3   Minor Turnaround </t>
  </si>
  <si>
    <t xml:space="preserve">.           วันที่ 24 ก.ย. - 16 ต.ค. 64 : ESP  Major Turnaround </t>
  </si>
  <si>
    <t>.           วันที่ 24 ก.ย. - 16 ต.ค. 64 : GSP2 Run High CO2 Mode</t>
  </si>
  <si>
    <t>.           วันที่ 17 - 31 ต.ค. 64 : ESP Turndown 60% , GSP3 Run High CO2 mode</t>
  </si>
  <si>
    <t>.           เดือน ต.ค. - ธ.ค. 64 วางแผนการผลิตโรงแยกก๊าซฯตามปริมาณก๊าซฯที่จัดสรร รวมผลกระทบ แหล่งผู้ผลิต CTEP เริ่มลด DCQ</t>
  </si>
  <si>
    <t>.         ปริมาณการผลิตผลิตภัณฑ์ในเดือน ม.ค.-ธ.ค. 64 อ้างอิงตามคุณภาพก๊าซฯ Business plan 2021</t>
  </si>
  <si>
    <t xml:space="preserve">ปี 2565 </t>
  </si>
  <si>
    <t>.           เดือน ม.ค. -พ.ค. ปรับปริมาณการผลิตตามก๊าซฯ ที่ลดลง จากการเปลี่ยนถ่ายสัมปทาน</t>
  </si>
  <si>
    <t>จัดทำโดย นางสาวจิตติพร  ปัญจมาดิศร/พีรชา จักเพ็ชร</t>
  </si>
  <si>
    <t xml:space="preserve">      ตรวจสอบโดย   </t>
  </si>
  <si>
    <t>นายศุภชัย ละออรัตนศักดิ์</t>
  </si>
  <si>
    <t xml:space="preserve">พนักงานวิเคราะห์และวางแผน กผ.                </t>
  </si>
  <si>
    <t xml:space="preserve">                 ผจ.กผ. </t>
  </si>
  <si>
    <t>GSP1</t>
  </si>
  <si>
    <t>GSP2</t>
  </si>
  <si>
    <t>GSP3</t>
  </si>
  <si>
    <t>GSP5</t>
  </si>
  <si>
    <t>GSP6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</si>
</sst>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[$-107041E]d\ mmmm\ yyyy;@"/>
    <numFmt numFmtId="165" formatCode="ดดดด\ bbbb"/>
    <numFmt numFmtId="166" formatCode="[$-1070000]d/mm/yyyy;@"/>
    <numFmt numFmtId="167" formatCode="[$-F800]dddd\,\ mmmm\ dd\,\ yyyy"/>
    <numFmt numFmtId="168" formatCode="0.0"/>
    <numFmt numFmtId="169" formatCode="\ \-"/>
    <numFmt numFmtId="170" formatCode="0.000"/>
    <numFmt numFmtId="171" formatCode="#,##0.0"/>
    <numFmt numFmtId="172" formatCode="_-* #,##0.0_-;\-* #,##0.0_-;_-* &quot;-&quot;??_-;_-@_-"/>
    <numFmt numFmtId="173" formatCode="ดดด"/>
  </numFmts>
  <fonts count="57">
    <font>
      <sz val="11"/>
      <color theme="1"/>
      <name val="Calibri"/>
      <family val="2"/>
      <scheme val="minor"/>
    </font>
    <font>
      <sz val="14"/>
      <name val="AngsanaUPC"/>
      <family val="1"/>
      <charset val="222"/>
    </font>
    <font>
      <sz val="11"/>
      <name val="Cordia New"/>
      <family val="2"/>
      <charset val="222"/>
    </font>
    <font>
      <sz val="11"/>
      <color indexed="55"/>
      <name val="Cordia New"/>
      <family val="2"/>
      <charset val="222"/>
    </font>
    <font>
      <b/>
      <sz val="12"/>
      <name val="Cordia New"/>
      <family val="2"/>
      <charset val="222"/>
    </font>
    <font>
      <b/>
      <sz val="15"/>
      <name val="Cordia New"/>
      <family val="2"/>
      <charset val="222"/>
    </font>
    <font>
      <b/>
      <sz val="12"/>
      <color indexed="10"/>
      <name val="Cordia New"/>
      <family val="2"/>
      <charset val="222"/>
    </font>
    <font>
      <b/>
      <sz val="12"/>
      <color indexed="55"/>
      <name val="Cordia New"/>
      <family val="2"/>
      <charset val="222"/>
    </font>
    <font>
      <b/>
      <sz val="12"/>
      <color theme="0" tint="-0.499984740745262"/>
      <name val="Cordia New"/>
      <family val="2"/>
      <charset val="222"/>
    </font>
    <font>
      <b/>
      <sz val="15"/>
      <color indexed="12"/>
      <name val="Cordia New"/>
      <family val="2"/>
      <charset val="222"/>
    </font>
    <font>
      <b/>
      <sz val="12"/>
      <color rgb="FFFF0000"/>
      <name val="Cordia New"/>
      <family val="2"/>
      <charset val="222"/>
    </font>
    <font>
      <b/>
      <sz val="11"/>
      <name val="Cordia New"/>
      <family val="2"/>
    </font>
    <font>
      <sz val="10"/>
      <name val="Cordia New"/>
      <family val="2"/>
      <charset val="222"/>
    </font>
    <font>
      <sz val="11"/>
      <color theme="0"/>
      <name val="Cordia New"/>
      <family val="2"/>
      <charset val="222"/>
    </font>
    <font>
      <sz val="11"/>
      <color indexed="8"/>
      <name val="Cordia New"/>
      <family val="2"/>
      <charset val="222"/>
    </font>
    <font>
      <sz val="11"/>
      <color rgb="FFFF0000"/>
      <name val="Cordia New"/>
      <family val="2"/>
      <charset val="222"/>
    </font>
    <font>
      <b/>
      <sz val="12"/>
      <name val="AngsanaUPC"/>
      <family val="1"/>
      <charset val="222"/>
    </font>
    <font>
      <b/>
      <sz val="12"/>
      <color indexed="8"/>
      <name val="Cordia New"/>
      <family val="2"/>
      <charset val="222"/>
    </font>
    <font>
      <b/>
      <sz val="11"/>
      <color indexed="55"/>
      <name val="Cordia New"/>
      <family val="2"/>
      <charset val="222"/>
    </font>
    <font>
      <sz val="12"/>
      <color indexed="8"/>
      <name val="Cordia New"/>
      <family val="2"/>
      <charset val="222"/>
    </font>
    <font>
      <b/>
      <sz val="11"/>
      <name val="Cordia New"/>
      <family val="2"/>
      <charset val="222"/>
    </font>
    <font>
      <b/>
      <sz val="11"/>
      <color indexed="62"/>
      <name val="Cordia New"/>
      <family val="2"/>
    </font>
    <font>
      <b/>
      <sz val="12"/>
      <name val="Cordia New"/>
      <family val="2"/>
    </font>
    <font>
      <sz val="11"/>
      <color indexed="55"/>
      <name val="Cordia New"/>
      <family val="2"/>
    </font>
    <font>
      <b/>
      <sz val="11"/>
      <color indexed="8"/>
      <name val="Cordia New"/>
      <family val="2"/>
    </font>
    <font>
      <sz val="9.5"/>
      <color indexed="55"/>
      <name val="Cordia New"/>
      <family val="2"/>
      <charset val="222"/>
    </font>
    <font>
      <sz val="11"/>
      <color indexed="10"/>
      <name val="Cordia New"/>
      <family val="2"/>
      <charset val="222"/>
    </font>
    <font>
      <sz val="14"/>
      <color indexed="55"/>
      <name val="AngsanaUPC"/>
      <family val="1"/>
      <charset val="222"/>
    </font>
    <font>
      <sz val="11"/>
      <name val="Impact"/>
      <family val="2"/>
    </font>
    <font>
      <sz val="11"/>
      <color indexed="9"/>
      <name val="Cordia New"/>
      <family val="2"/>
      <charset val="222"/>
    </font>
    <font>
      <sz val="10"/>
      <name val="Arial"/>
      <family val="2"/>
    </font>
    <font>
      <sz val="12"/>
      <name val="Cordia New"/>
      <family val="2"/>
      <charset val="222"/>
    </font>
    <font>
      <sz val="12"/>
      <color indexed="55"/>
      <name val="Cordia New"/>
      <family val="2"/>
    </font>
    <font>
      <b/>
      <sz val="12"/>
      <color indexed="9"/>
      <name val="Cordia New"/>
      <family val="2"/>
    </font>
    <font>
      <b/>
      <sz val="12"/>
      <color rgb="FFFF0000"/>
      <name val="Cordia New"/>
      <family val="2"/>
    </font>
    <font>
      <b/>
      <sz val="11"/>
      <color indexed="9"/>
      <name val="Cordia New"/>
      <family val="2"/>
    </font>
    <font>
      <b/>
      <sz val="11"/>
      <color rgb="FFC00000"/>
      <name val="Cordia New"/>
      <family val="2"/>
    </font>
    <font>
      <b/>
      <sz val="11"/>
      <color indexed="12"/>
      <name val="Cordia New"/>
      <family val="2"/>
    </font>
    <font>
      <b/>
      <sz val="11"/>
      <color rgb="FFFF0000"/>
      <name val="Cordia New"/>
      <family val="2"/>
    </font>
    <font>
      <b/>
      <sz val="14"/>
      <color indexed="9"/>
      <name val="Cordia New"/>
      <family val="2"/>
    </font>
    <font>
      <sz val="11"/>
      <color indexed="9"/>
      <name val="Cordia New"/>
      <family val="2"/>
    </font>
    <font>
      <b/>
      <u/>
      <sz val="12"/>
      <name val="Cordia New"/>
      <family val="2"/>
    </font>
    <font>
      <b/>
      <sz val="12"/>
      <color rgb="FF0000FF"/>
      <name val="Cordia New"/>
      <family val="2"/>
    </font>
    <font>
      <sz val="12"/>
      <name val="Cordia New"/>
      <family val="2"/>
    </font>
    <font>
      <sz val="12"/>
      <color rgb="FFFF0000"/>
      <name val="Cordia New"/>
      <family val="2"/>
    </font>
    <font>
      <i/>
      <sz val="12"/>
      <color indexed="55"/>
      <name val="Cordia New"/>
      <family val="2"/>
    </font>
    <font>
      <sz val="11"/>
      <name val="Cordia New"/>
      <family val="2"/>
    </font>
    <font>
      <i/>
      <sz val="12"/>
      <color indexed="55"/>
      <name val="Cordia New"/>
      <family val="2"/>
      <charset val="222"/>
    </font>
    <font>
      <sz val="11"/>
      <color rgb="FFFF0000"/>
      <name val="Cordia New"/>
      <family val="2"/>
    </font>
    <font>
      <sz val="12"/>
      <color indexed="55"/>
      <name val="Cordia New"/>
      <family val="2"/>
      <charset val="222"/>
    </font>
    <font>
      <sz val="9.5"/>
      <color indexed="9"/>
      <name val="Cordia New"/>
      <family val="2"/>
      <charset val="222"/>
    </font>
    <font>
      <sz val="8"/>
      <name val="Cordia New"/>
      <family val="2"/>
      <charset val="222"/>
    </font>
    <font>
      <sz val="11"/>
      <color theme="1"/>
      <name val="Calibri"/>
      <family val="2"/>
      <charset val="222"/>
      <scheme val="minor"/>
    </font>
    <font>
      <sz val="11"/>
      <color rgb="FFFF0000"/>
      <name val="Tahoma"/>
      <family val="2"/>
      <charset val="222"/>
    </font>
    <font>
      <sz val="14"/>
      <color indexed="9"/>
      <name val="AngsanaUPC"/>
      <family val="1"/>
      <charset val="22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mediumGray"/>
    </fill>
    <fill>
      <patternFill patternType="solid">
        <fgColor rgb="FF0000FF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0" fillId="0" borderId="0"/>
    <xf numFmtId="0" fontId="52" fillId="0" borderId="0"/>
  </cellStyleXfs>
  <cellXfs count="417">
    <xf numFmtId="0" fontId="0" fillId="0" borderId="0" xfId="0"/>
    <xf numFmtId="0" fontId="2" fillId="0" borderId="1" xfId="1" applyFont="1" applyBorder="1"/>
    <xf numFmtId="0" fontId="2" fillId="0" borderId="2" xfId="1" applyFont="1" applyBorder="1"/>
    <xf numFmtId="0" fontId="1" fillId="0" borderId="3" xfId="1" applyBorder="1"/>
    <xf numFmtId="0" fontId="2" fillId="0" borderId="3" xfId="1" applyFont="1" applyBorder="1"/>
    <xf numFmtId="0" fontId="2" fillId="0" borderId="4" xfId="1" applyFont="1" applyBorder="1"/>
    <xf numFmtId="0" fontId="3" fillId="0" borderId="5" xfId="1" applyFont="1" applyBorder="1"/>
    <xf numFmtId="0" fontId="3" fillId="0" borderId="5" xfId="1" applyFont="1" applyBorder="1" applyAlignment="1">
      <alignment horizontal="center"/>
    </xf>
    <xf numFmtId="0" fontId="3" fillId="0" borderId="0" xfId="1" applyFont="1"/>
    <xf numFmtId="0" fontId="2" fillId="0" borderId="0" xfId="1" applyFont="1"/>
    <xf numFmtId="0" fontId="2" fillId="0" borderId="6" xfId="1" applyFont="1" applyBorder="1"/>
    <xf numFmtId="0" fontId="4" fillId="0" borderId="7" xfId="1" applyFont="1" applyBorder="1"/>
    <xf numFmtId="0" fontId="5" fillId="0" borderId="8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6" fillId="0" borderId="8" xfId="1" quotePrefix="1" applyFont="1" applyBorder="1" applyAlignment="1">
      <alignment horizontal="center"/>
    </xf>
    <xf numFmtId="0" fontId="6" fillId="0" borderId="3" xfId="1" quotePrefix="1" applyFont="1" applyBorder="1" applyAlignment="1">
      <alignment horizontal="center"/>
    </xf>
    <xf numFmtId="0" fontId="6" fillId="0" borderId="4" xfId="1" quotePrefix="1" applyFont="1" applyBorder="1" applyAlignment="1">
      <alignment horizontal="center"/>
    </xf>
    <xf numFmtId="0" fontId="7" fillId="0" borderId="0" xfId="1" applyFont="1"/>
    <xf numFmtId="164" fontId="8" fillId="0" borderId="0" xfId="1" quotePrefix="1" applyNumberFormat="1" applyFont="1"/>
    <xf numFmtId="0" fontId="7" fillId="0" borderId="0" xfId="1" applyFont="1" applyAlignment="1">
      <alignment horizontal="center"/>
    </xf>
    <xf numFmtId="0" fontId="4" fillId="0" borderId="10" xfId="1" applyFont="1" applyBorder="1"/>
    <xf numFmtId="0" fontId="5" fillId="0" borderId="11" xfId="1" quotePrefix="1" applyFont="1" applyBorder="1" applyAlignment="1">
      <alignment horizontal="right"/>
    </xf>
    <xf numFmtId="0" fontId="5" fillId="0" borderId="0" xfId="1" quotePrefix="1" applyFont="1" applyAlignment="1">
      <alignment horizontal="right"/>
    </xf>
    <xf numFmtId="165" fontId="9" fillId="2" borderId="0" xfId="1" applyNumberFormat="1" applyFont="1" applyFill="1" applyAlignment="1">
      <alignment horizontal="left"/>
    </xf>
    <xf numFmtId="165" fontId="9" fillId="2" borderId="0" xfId="1" quotePrefix="1" applyNumberFormat="1" applyFont="1" applyFill="1" applyAlignment="1">
      <alignment horizontal="left"/>
    </xf>
    <xf numFmtId="0" fontId="5" fillId="0" borderId="12" xfId="1" quotePrefix="1" applyFont="1" applyBorder="1"/>
    <xf numFmtId="0" fontId="4" fillId="0" borderId="11" xfId="1" quotePrefix="1" applyFont="1" applyBorder="1" applyAlignment="1">
      <alignment horizontal="left"/>
    </xf>
    <xf numFmtId="166" fontId="10" fillId="2" borderId="0" xfId="1" quotePrefix="1" applyNumberFormat="1" applyFont="1" applyFill="1" applyAlignment="1">
      <alignment horizontal="center"/>
    </xf>
    <xf numFmtId="166" fontId="10" fillId="2" borderId="13" xfId="1" quotePrefix="1" applyNumberFormat="1" applyFont="1" applyFill="1" applyBorder="1" applyAlignment="1">
      <alignment horizontal="center"/>
    </xf>
    <xf numFmtId="167" fontId="7" fillId="0" borderId="0" xfId="1" quotePrefix="1" applyNumberFormat="1" applyFont="1" applyAlignment="1">
      <alignment horizontal="left"/>
    </xf>
    <xf numFmtId="167" fontId="7" fillId="0" borderId="0" xfId="1" quotePrefix="1" applyNumberFormat="1" applyFont="1" applyAlignment="1">
      <alignment horizontal="center"/>
    </xf>
    <xf numFmtId="0" fontId="2" fillId="0" borderId="14" xfId="1" applyFont="1" applyBorder="1"/>
    <xf numFmtId="0" fontId="1" fillId="0" borderId="15" xfId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4" fillId="0" borderId="15" xfId="1" quotePrefix="1" applyFont="1" applyBorder="1" applyAlignment="1">
      <alignment horizontal="left"/>
    </xf>
    <xf numFmtId="0" fontId="4" fillId="0" borderId="0" xfId="1" applyFont="1"/>
    <xf numFmtId="0" fontId="4" fillId="0" borderId="13" xfId="1" applyFont="1" applyBorder="1"/>
    <xf numFmtId="0" fontId="2" fillId="0" borderId="18" xfId="1" applyFont="1" applyBorder="1"/>
    <xf numFmtId="0" fontId="1" fillId="0" borderId="19" xfId="1" applyBorder="1"/>
    <xf numFmtId="0" fontId="2" fillId="0" borderId="19" xfId="1" applyFont="1" applyBorder="1"/>
    <xf numFmtId="0" fontId="2" fillId="0" borderId="19" xfId="1" applyFont="1" applyBorder="1" applyAlignment="1">
      <alignment horizontal="right"/>
    </xf>
    <xf numFmtId="15" fontId="2" fillId="0" borderId="19" xfId="1" applyNumberFormat="1" applyFont="1" applyBorder="1" applyAlignment="1">
      <alignment horizontal="center"/>
    </xf>
    <xf numFmtId="15" fontId="2" fillId="0" borderId="20" xfId="1" applyNumberFormat="1" applyFont="1" applyBorder="1" applyAlignment="1">
      <alignment horizontal="center"/>
    </xf>
    <xf numFmtId="15" fontId="3" fillId="0" borderId="0" xfId="1" applyNumberFormat="1" applyFont="1" applyAlignment="1">
      <alignment horizontal="center"/>
    </xf>
    <xf numFmtId="0" fontId="2" fillId="0" borderId="21" xfId="1" applyFont="1" applyBorder="1"/>
    <xf numFmtId="0" fontId="1" fillId="0" borderId="22" xfId="1" applyBorder="1"/>
    <xf numFmtId="0" fontId="2" fillId="0" borderId="22" xfId="1" applyFont="1" applyBorder="1"/>
    <xf numFmtId="0" fontId="2" fillId="0" borderId="23" xfId="1" applyFont="1" applyBorder="1" applyAlignment="1">
      <alignment horizontal="center"/>
    </xf>
    <xf numFmtId="0" fontId="2" fillId="0" borderId="19" xfId="1" applyFont="1" applyBorder="1" applyAlignment="1">
      <alignment horizontal="center"/>
    </xf>
    <xf numFmtId="0" fontId="2" fillId="0" borderId="24" xfId="1" applyFont="1" applyBorder="1" applyAlignment="1">
      <alignment horizontal="center"/>
    </xf>
    <xf numFmtId="0" fontId="2" fillId="0" borderId="20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25" xfId="1" applyFont="1" applyBorder="1"/>
    <xf numFmtId="165" fontId="2" fillId="0" borderId="0" xfId="1" applyNumberFormat="1" applyFont="1" applyAlignment="1">
      <alignment horizontal="left"/>
    </xf>
    <xf numFmtId="1" fontId="11" fillId="0" borderId="0" xfId="1" applyNumberFormat="1" applyFont="1" applyAlignment="1">
      <alignment horizontal="left"/>
    </xf>
    <xf numFmtId="0" fontId="2" fillId="0" borderId="23" xfId="1" applyFont="1" applyBorder="1" applyAlignment="1">
      <alignment horizontal="center"/>
    </xf>
    <xf numFmtId="0" fontId="12" fillId="0" borderId="26" xfId="1" applyFont="1" applyBorder="1" applyAlignment="1">
      <alignment horizontal="center"/>
    </xf>
    <xf numFmtId="0" fontId="2" fillId="0" borderId="19" xfId="1" applyFont="1" applyBorder="1" applyAlignment="1">
      <alignment horizontal="center"/>
    </xf>
    <xf numFmtId="0" fontId="2" fillId="0" borderId="26" xfId="1" applyFont="1" applyBorder="1" applyAlignment="1">
      <alignment horizontal="center"/>
    </xf>
    <xf numFmtId="0" fontId="2" fillId="0" borderId="20" xfId="1" applyFont="1" applyBorder="1" applyAlignment="1">
      <alignment horizontal="center"/>
    </xf>
    <xf numFmtId="0" fontId="13" fillId="0" borderId="0" xfId="1" applyFont="1" applyAlignment="1">
      <alignment horizontal="center"/>
    </xf>
    <xf numFmtId="2" fontId="3" fillId="0" borderId="0" xfId="1" applyNumberFormat="1" applyFont="1"/>
    <xf numFmtId="2" fontId="2" fillId="0" borderId="22" xfId="1" applyNumberFormat="1" applyFont="1" applyBorder="1"/>
    <xf numFmtId="0" fontId="2" fillId="0" borderId="27" xfId="1" applyFont="1" applyBorder="1"/>
    <xf numFmtId="168" fontId="14" fillId="3" borderId="28" xfId="1" applyNumberFormat="1" applyFont="1" applyFill="1" applyBorder="1" applyAlignment="1">
      <alignment horizontal="center"/>
    </xf>
    <xf numFmtId="168" fontId="14" fillId="3" borderId="29" xfId="1" applyNumberFormat="1" applyFont="1" applyFill="1" applyBorder="1" applyAlignment="1">
      <alignment horizontal="center"/>
    </xf>
    <xf numFmtId="168" fontId="15" fillId="3" borderId="22" xfId="1" applyNumberFormat="1" applyFont="1" applyFill="1" applyBorder="1" applyAlignment="1">
      <alignment horizontal="center"/>
    </xf>
    <xf numFmtId="168" fontId="14" fillId="3" borderId="30" xfId="1" applyNumberFormat="1" applyFont="1" applyFill="1" applyBorder="1" applyAlignment="1">
      <alignment horizontal="center"/>
    </xf>
    <xf numFmtId="168" fontId="15" fillId="3" borderId="0" xfId="1" applyNumberFormat="1" applyFont="1" applyFill="1" applyAlignment="1">
      <alignment horizontal="center"/>
    </xf>
    <xf numFmtId="168" fontId="15" fillId="3" borderId="31" xfId="1" applyNumberFormat="1" applyFont="1" applyFill="1" applyBorder="1" applyAlignment="1">
      <alignment horizontal="center"/>
    </xf>
    <xf numFmtId="2" fontId="13" fillId="0" borderId="0" xfId="1" applyNumberFormat="1" applyFont="1"/>
    <xf numFmtId="2" fontId="2" fillId="0" borderId="0" xfId="1" applyNumberFormat="1" applyFont="1" applyAlignment="1">
      <alignment horizontal="center"/>
    </xf>
    <xf numFmtId="2" fontId="2" fillId="0" borderId="0" xfId="1" applyNumberFormat="1" applyFont="1"/>
    <xf numFmtId="0" fontId="2" fillId="0" borderId="25" xfId="1" applyFont="1" applyBorder="1"/>
    <xf numFmtId="169" fontId="2" fillId="0" borderId="0" xfId="1" applyNumberFormat="1" applyFont="1" applyAlignment="1">
      <alignment horizontal="center"/>
    </xf>
    <xf numFmtId="0" fontId="2" fillId="0" borderId="12" xfId="1" applyFont="1" applyBorder="1"/>
    <xf numFmtId="168" fontId="14" fillId="3" borderId="11" xfId="1" applyNumberFormat="1" applyFont="1" applyFill="1" applyBorder="1" applyAlignment="1">
      <alignment horizontal="center"/>
    </xf>
    <xf numFmtId="168" fontId="15" fillId="3" borderId="13" xfId="1" applyNumberFormat="1" applyFont="1" applyFill="1" applyBorder="1" applyAlignment="1">
      <alignment horizontal="center"/>
    </xf>
    <xf numFmtId="2" fontId="13" fillId="0" borderId="0" xfId="1" applyNumberFormat="1" applyFont="1" applyAlignment="1">
      <alignment horizontal="center"/>
    </xf>
    <xf numFmtId="168" fontId="14" fillId="3" borderId="30" xfId="1" quotePrefix="1" applyNumberFormat="1" applyFont="1" applyFill="1" applyBorder="1" applyAlignment="1">
      <alignment horizontal="center"/>
    </xf>
    <xf numFmtId="168" fontId="15" fillId="3" borderId="0" xfId="1" quotePrefix="1" applyNumberFormat="1" applyFont="1" applyFill="1" applyAlignment="1">
      <alignment horizontal="center"/>
    </xf>
    <xf numFmtId="168" fontId="14" fillId="3" borderId="11" xfId="1" quotePrefix="1" applyNumberFormat="1" applyFont="1" applyFill="1" applyBorder="1" applyAlignment="1">
      <alignment horizontal="center"/>
    </xf>
    <xf numFmtId="168" fontId="15" fillId="3" borderId="13" xfId="1" quotePrefix="1" applyNumberFormat="1" applyFont="1" applyFill="1" applyBorder="1" applyAlignment="1">
      <alignment horizontal="center"/>
    </xf>
    <xf numFmtId="2" fontId="15" fillId="0" borderId="0" xfId="1" applyNumberFormat="1" applyFont="1"/>
    <xf numFmtId="168" fontId="15" fillId="3" borderId="30" xfId="1" applyNumberFormat="1" applyFont="1" applyFill="1" applyBorder="1" applyAlignment="1">
      <alignment horizontal="center"/>
    </xf>
    <xf numFmtId="0" fontId="1" fillId="0" borderId="16" xfId="1" applyBorder="1"/>
    <xf numFmtId="0" fontId="2" fillId="0" borderId="16" xfId="1" applyFont="1" applyBorder="1"/>
    <xf numFmtId="2" fontId="2" fillId="0" borderId="16" xfId="1" applyNumberFormat="1" applyFont="1" applyBorder="1"/>
    <xf numFmtId="0" fontId="2" fillId="0" borderId="17" xfId="1" applyFont="1" applyBorder="1"/>
    <xf numFmtId="168" fontId="14" fillId="3" borderId="32" xfId="1" applyNumberFormat="1" applyFont="1" applyFill="1" applyBorder="1" applyAlignment="1">
      <alignment horizontal="center"/>
    </xf>
    <xf numFmtId="168" fontId="15" fillId="3" borderId="12" xfId="1" applyNumberFormat="1" applyFont="1" applyFill="1" applyBorder="1" applyAlignment="1">
      <alignment horizontal="center"/>
    </xf>
    <xf numFmtId="168" fontId="14" fillId="3" borderId="15" xfId="1" applyNumberFormat="1" applyFont="1" applyFill="1" applyBorder="1" applyAlignment="1">
      <alignment horizontal="center"/>
    </xf>
    <xf numFmtId="0" fontId="4" fillId="4" borderId="21" xfId="1" applyFont="1" applyFill="1" applyBorder="1"/>
    <xf numFmtId="0" fontId="16" fillId="4" borderId="22" xfId="1" applyFont="1" applyFill="1" applyBorder="1"/>
    <xf numFmtId="0" fontId="4" fillId="4" borderId="22" xfId="1" applyFont="1" applyFill="1" applyBorder="1"/>
    <xf numFmtId="0" fontId="4" fillId="4" borderId="27" xfId="1" applyFont="1" applyFill="1" applyBorder="1"/>
    <xf numFmtId="2" fontId="17" fillId="4" borderId="28" xfId="1" applyNumberFormat="1" applyFont="1" applyFill="1" applyBorder="1" applyAlignment="1">
      <alignment horizontal="center"/>
    </xf>
    <xf numFmtId="2" fontId="17" fillId="4" borderId="29" xfId="1" applyNumberFormat="1" applyFont="1" applyFill="1" applyBorder="1" applyAlignment="1">
      <alignment horizontal="center"/>
    </xf>
    <xf numFmtId="2" fontId="17" fillId="4" borderId="27" xfId="1" applyNumberFormat="1" applyFont="1" applyFill="1" applyBorder="1" applyAlignment="1">
      <alignment horizontal="center"/>
    </xf>
    <xf numFmtId="2" fontId="17" fillId="4" borderId="22" xfId="1" applyNumberFormat="1" applyFont="1" applyFill="1" applyBorder="1" applyAlignment="1">
      <alignment horizontal="center"/>
    </xf>
    <xf numFmtId="2" fontId="17" fillId="4" borderId="31" xfId="1" applyNumberFormat="1" applyFont="1" applyFill="1" applyBorder="1" applyAlignment="1">
      <alignment horizontal="center"/>
    </xf>
    <xf numFmtId="2" fontId="18" fillId="0" borderId="0" xfId="1" applyNumberFormat="1" applyFont="1"/>
    <xf numFmtId="2" fontId="18" fillId="0" borderId="0" xfId="1" applyNumberFormat="1" applyFont="1" applyAlignment="1">
      <alignment horizontal="center"/>
    </xf>
    <xf numFmtId="0" fontId="11" fillId="0" borderId="2" xfId="1" applyFont="1" applyBorder="1" applyAlignment="1">
      <alignment vertical="top" wrapText="1"/>
    </xf>
    <xf numFmtId="49" fontId="19" fillId="0" borderId="3" xfId="1" quotePrefix="1" applyNumberFormat="1" applyFont="1" applyBorder="1" applyAlignment="1">
      <alignment horizontal="left" vertical="center" wrapText="1"/>
    </xf>
    <xf numFmtId="49" fontId="19" fillId="0" borderId="4" xfId="1" quotePrefix="1" applyNumberFormat="1" applyFont="1" applyBorder="1" applyAlignment="1">
      <alignment horizontal="left" vertical="center" wrapText="1"/>
    </xf>
    <xf numFmtId="0" fontId="2" fillId="0" borderId="25" xfId="1" applyFont="1" applyBorder="1" applyAlignment="1">
      <alignment wrapText="1"/>
    </xf>
    <xf numFmtId="49" fontId="19" fillId="0" borderId="0" xfId="1" quotePrefix="1" applyNumberFormat="1" applyFont="1" applyAlignment="1">
      <alignment horizontal="left" vertical="center" wrapText="1"/>
    </xf>
    <xf numFmtId="49" fontId="19" fillId="0" borderId="13" xfId="1" quotePrefix="1" applyNumberFormat="1" applyFont="1" applyBorder="1" applyAlignment="1">
      <alignment horizontal="left" vertical="center" wrapText="1"/>
    </xf>
    <xf numFmtId="49" fontId="14" fillId="0" borderId="0" xfId="1" quotePrefix="1" applyNumberFormat="1" applyFont="1" applyAlignment="1">
      <alignment horizontal="left" vertical="center" wrapText="1"/>
    </xf>
    <xf numFmtId="49" fontId="14" fillId="0" borderId="13" xfId="1" quotePrefix="1" applyNumberFormat="1" applyFont="1" applyBorder="1" applyAlignment="1">
      <alignment horizontal="left" vertical="center" wrapText="1"/>
    </xf>
    <xf numFmtId="2" fontId="3" fillId="0" borderId="0" xfId="1" applyNumberFormat="1" applyFont="1" applyAlignment="1">
      <alignment horizontal="center"/>
    </xf>
    <xf numFmtId="0" fontId="2" fillId="0" borderId="33" xfId="1" applyFont="1" applyBorder="1"/>
    <xf numFmtId="0" fontId="1" fillId="0" borderId="34" xfId="1" applyBorder="1"/>
    <xf numFmtId="0" fontId="2" fillId="0" borderId="34" xfId="1" applyFont="1" applyBorder="1"/>
    <xf numFmtId="0" fontId="2" fillId="0" borderId="34" xfId="1" applyFont="1" applyBorder="1" applyAlignment="1">
      <alignment horizontal="right"/>
    </xf>
    <xf numFmtId="15" fontId="2" fillId="0" borderId="34" xfId="1" applyNumberFormat="1" applyFont="1" applyBorder="1" applyAlignment="1">
      <alignment horizontal="center"/>
    </xf>
    <xf numFmtId="15" fontId="2" fillId="0" borderId="35" xfId="1" applyNumberFormat="1" applyFont="1" applyBorder="1" applyAlignment="1">
      <alignment horizontal="center"/>
    </xf>
    <xf numFmtId="0" fontId="2" fillId="0" borderId="36" xfId="1" applyFont="1" applyBorder="1" applyAlignment="1">
      <alignment horizontal="center"/>
    </xf>
    <xf numFmtId="0" fontId="2" fillId="0" borderId="37" xfId="1" applyFont="1" applyBorder="1" applyAlignment="1">
      <alignment horizontal="center"/>
    </xf>
    <xf numFmtId="0" fontId="2" fillId="0" borderId="38" xfId="1" applyFont="1" applyBorder="1" applyAlignment="1">
      <alignment horizontal="center"/>
    </xf>
    <xf numFmtId="0" fontId="2" fillId="0" borderId="39" xfId="1" applyFont="1" applyBorder="1" applyAlignment="1">
      <alignment horizontal="center"/>
    </xf>
    <xf numFmtId="2" fontId="3" fillId="0" borderId="0" xfId="1" applyNumberFormat="1" applyFont="1" applyAlignment="1">
      <alignment horizontal="center"/>
    </xf>
    <xf numFmtId="0" fontId="2" fillId="0" borderId="0" xfId="1" applyFont="1" applyAlignment="1">
      <alignment horizontal="right"/>
    </xf>
    <xf numFmtId="0" fontId="20" fillId="0" borderId="25" xfId="1" applyFont="1" applyBorder="1"/>
    <xf numFmtId="0" fontId="2" fillId="0" borderId="40" xfId="1" applyFont="1" applyBorder="1" applyAlignment="1">
      <alignment horizontal="center"/>
    </xf>
    <xf numFmtId="0" fontId="2" fillId="0" borderId="41" xfId="1" applyFont="1" applyBorder="1" applyAlignment="1">
      <alignment horizontal="center"/>
    </xf>
    <xf numFmtId="0" fontId="2" fillId="0" borderId="28" xfId="1" applyFont="1" applyBorder="1" applyAlignment="1">
      <alignment horizontal="center"/>
    </xf>
    <xf numFmtId="0" fontId="2" fillId="0" borderId="27" xfId="1" applyFont="1" applyBorder="1" applyAlignment="1">
      <alignment horizontal="center"/>
    </xf>
    <xf numFmtId="0" fontId="2" fillId="0" borderId="31" xfId="1" applyFont="1" applyBorder="1" applyAlignment="1">
      <alignment horizontal="center"/>
    </xf>
    <xf numFmtId="2" fontId="3" fillId="0" borderId="0" xfId="1" applyNumberFormat="1" applyFont="1" applyAlignment="1">
      <alignment horizontal="right"/>
    </xf>
    <xf numFmtId="168" fontId="20" fillId="5" borderId="10" xfId="1" applyNumberFormat="1" applyFont="1" applyFill="1" applyBorder="1"/>
    <xf numFmtId="168" fontId="21" fillId="6" borderId="3" xfId="1" applyNumberFormat="1" applyFont="1" applyFill="1" applyBorder="1"/>
    <xf numFmtId="168" fontId="21" fillId="7" borderId="8" xfId="1" applyNumberFormat="1" applyFont="1" applyFill="1" applyBorder="1" applyAlignment="1">
      <alignment horizontal="right"/>
    </xf>
    <xf numFmtId="2" fontId="21" fillId="0" borderId="9" xfId="1" applyNumberFormat="1" applyFont="1" applyBorder="1"/>
    <xf numFmtId="2" fontId="21" fillId="6" borderId="3" xfId="1" applyNumberFormat="1" applyFont="1" applyFill="1" applyBorder="1"/>
    <xf numFmtId="2" fontId="21" fillId="0" borderId="4" xfId="1" applyNumberFormat="1" applyFont="1" applyBorder="1"/>
    <xf numFmtId="168" fontId="21" fillId="6" borderId="0" xfId="1" applyNumberFormat="1" applyFont="1" applyFill="1"/>
    <xf numFmtId="168" fontId="21" fillId="7" borderId="11" xfId="1" applyNumberFormat="1" applyFont="1" applyFill="1" applyBorder="1" applyAlignment="1">
      <alignment horizontal="right"/>
    </xf>
    <xf numFmtId="2" fontId="21" fillId="0" borderId="12" xfId="1" applyNumberFormat="1" applyFont="1" applyBorder="1"/>
    <xf numFmtId="2" fontId="21" fillId="6" borderId="0" xfId="1" applyNumberFormat="1" applyFont="1" applyFill="1"/>
    <xf numFmtId="2" fontId="21" fillId="0" borderId="13" xfId="1" applyNumberFormat="1" applyFont="1" applyBorder="1"/>
    <xf numFmtId="168" fontId="21" fillId="0" borderId="0" xfId="1" applyNumberFormat="1" applyFont="1"/>
    <xf numFmtId="168" fontId="21" fillId="7" borderId="11" xfId="1" applyNumberFormat="1" applyFont="1" applyFill="1" applyBorder="1"/>
    <xf numFmtId="169" fontId="21" fillId="0" borderId="0" xfId="1" applyNumberFormat="1" applyFont="1"/>
    <xf numFmtId="169" fontId="21" fillId="0" borderId="12" xfId="1" applyNumberFormat="1" applyFont="1" applyBorder="1"/>
    <xf numFmtId="0" fontId="22" fillId="5" borderId="42" xfId="1" applyFont="1" applyFill="1" applyBorder="1"/>
    <xf numFmtId="0" fontId="22" fillId="5" borderId="43" xfId="1" applyFont="1" applyFill="1" applyBorder="1"/>
    <xf numFmtId="168" fontId="22" fillId="5" borderId="44" xfId="1" applyNumberFormat="1" applyFont="1" applyFill="1" applyBorder="1" applyAlignment="1">
      <alignment horizontal="center"/>
    </xf>
    <xf numFmtId="168" fontId="22" fillId="5" borderId="43" xfId="1" applyNumberFormat="1" applyFont="1" applyFill="1" applyBorder="1" applyAlignment="1">
      <alignment horizontal="center"/>
    </xf>
    <xf numFmtId="168" fontId="22" fillId="5" borderId="45" xfId="1" applyNumberFormat="1" applyFont="1" applyFill="1" applyBorder="1" applyAlignment="1">
      <alignment horizontal="center"/>
    </xf>
    <xf numFmtId="168" fontId="22" fillId="5" borderId="46" xfId="1" applyNumberFormat="1" applyFont="1" applyFill="1" applyBorder="1" applyAlignment="1">
      <alignment horizontal="center"/>
    </xf>
    <xf numFmtId="170" fontId="23" fillId="0" borderId="0" xfId="1" applyNumberFormat="1" applyFont="1" applyAlignment="1">
      <alignment horizontal="right"/>
    </xf>
    <xf numFmtId="0" fontId="24" fillId="0" borderId="25" xfId="1" applyFont="1" applyBorder="1"/>
    <xf numFmtId="49" fontId="19" fillId="0" borderId="0" xfId="1" quotePrefix="1" applyNumberFormat="1" applyFont="1" applyAlignment="1">
      <alignment horizontal="center" vertical="center" wrapText="1"/>
    </xf>
    <xf numFmtId="49" fontId="19" fillId="0" borderId="13" xfId="1" quotePrefix="1" applyNumberFormat="1" applyFont="1" applyBorder="1" applyAlignment="1">
      <alignment horizontal="center" vertical="center" wrapText="1"/>
    </xf>
    <xf numFmtId="3" fontId="25" fillId="0" borderId="0" xfId="1" applyNumberFormat="1" applyFont="1"/>
    <xf numFmtId="2" fontId="25" fillId="0" borderId="0" xfId="1" applyNumberFormat="1" applyFont="1"/>
    <xf numFmtId="0" fontId="25" fillId="0" borderId="0" xfId="1" applyFont="1" applyAlignment="1">
      <alignment horizontal="right"/>
    </xf>
    <xf numFmtId="0" fontId="25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26" fillId="0" borderId="25" xfId="1" applyFont="1" applyBorder="1"/>
    <xf numFmtId="171" fontId="27" fillId="0" borderId="0" xfId="1" applyNumberFormat="1" applyFont="1"/>
    <xf numFmtId="172" fontId="27" fillId="0" borderId="0" xfId="1" applyNumberFormat="1" applyFont="1"/>
    <xf numFmtId="0" fontId="19" fillId="0" borderId="0" xfId="1" applyFont="1" applyAlignment="1">
      <alignment vertical="center"/>
    </xf>
    <xf numFmtId="49" fontId="19" fillId="0" borderId="0" xfId="1" quotePrefix="1" applyNumberFormat="1" applyFont="1" applyAlignment="1">
      <alignment vertical="center" wrapText="1"/>
    </xf>
    <xf numFmtId="49" fontId="19" fillId="0" borderId="13" xfId="1" quotePrefix="1" applyNumberFormat="1" applyFont="1" applyBorder="1" applyAlignment="1">
      <alignment vertical="center" wrapText="1"/>
    </xf>
    <xf numFmtId="171" fontId="3" fillId="0" borderId="0" xfId="1" applyNumberFormat="1" applyFont="1"/>
    <xf numFmtId="49" fontId="14" fillId="0" borderId="34" xfId="1" applyNumberFormat="1" applyFont="1" applyBorder="1" applyAlignment="1">
      <alignment vertical="center"/>
    </xf>
    <xf numFmtId="49" fontId="14" fillId="0" borderId="34" xfId="1" quotePrefix="1" applyNumberFormat="1" applyFont="1" applyBorder="1" applyAlignment="1">
      <alignment vertical="center"/>
    </xf>
    <xf numFmtId="49" fontId="14" fillId="0" borderId="0" xfId="1" quotePrefix="1" applyNumberFormat="1" applyFont="1" applyAlignment="1">
      <alignment vertical="center"/>
    </xf>
    <xf numFmtId="49" fontId="14" fillId="0" borderId="13" xfId="1" quotePrefix="1" applyNumberFormat="1" applyFont="1" applyBorder="1" applyAlignment="1">
      <alignment vertical="center"/>
    </xf>
    <xf numFmtId="0" fontId="4" fillId="0" borderId="2" xfId="1" applyFont="1" applyBorder="1"/>
    <xf numFmtId="0" fontId="2" fillId="0" borderId="2" xfId="1" applyFont="1" applyBorder="1" applyAlignment="1">
      <alignment horizontal="center"/>
    </xf>
    <xf numFmtId="1" fontId="28" fillId="8" borderId="42" xfId="1" applyNumberFormat="1" applyFont="1" applyFill="1" applyBorder="1" applyAlignment="1">
      <alignment horizontal="center" vertical="center"/>
    </xf>
    <xf numFmtId="1" fontId="28" fillId="8" borderId="43" xfId="1" applyNumberFormat="1" applyFont="1" applyFill="1" applyBorder="1" applyAlignment="1">
      <alignment horizontal="center" vertical="center"/>
    </xf>
    <xf numFmtId="1" fontId="28" fillId="8" borderId="46" xfId="1" applyNumberFormat="1" applyFont="1" applyFill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2" fillId="9" borderId="6" xfId="1" applyFont="1" applyFill="1" applyBorder="1"/>
    <xf numFmtId="0" fontId="4" fillId="0" borderId="47" xfId="1" applyFont="1" applyBorder="1"/>
    <xf numFmtId="0" fontId="2" fillId="0" borderId="48" xfId="1" applyFont="1" applyBorder="1"/>
    <xf numFmtId="173" fontId="20" fillId="5" borderId="49" xfId="1" applyNumberFormat="1" applyFont="1" applyFill="1" applyBorder="1" applyAlignment="1">
      <alignment horizontal="center"/>
    </xf>
    <xf numFmtId="173" fontId="20" fillId="5" borderId="32" xfId="1" applyNumberFormat="1" applyFont="1" applyFill="1" applyBorder="1" applyAlignment="1">
      <alignment horizontal="center"/>
    </xf>
    <xf numFmtId="173" fontId="20" fillId="5" borderId="50" xfId="1" applyNumberFormat="1" applyFont="1" applyFill="1" applyBorder="1" applyAlignment="1">
      <alignment horizontal="center"/>
    </xf>
    <xf numFmtId="173" fontId="20" fillId="0" borderId="17" xfId="1" applyNumberFormat="1" applyFont="1" applyBorder="1" applyAlignment="1">
      <alignment horizontal="center"/>
    </xf>
    <xf numFmtId="173" fontId="20" fillId="0" borderId="32" xfId="1" applyNumberFormat="1" applyFont="1" applyBorder="1" applyAlignment="1">
      <alignment horizontal="center"/>
    </xf>
    <xf numFmtId="173" fontId="20" fillId="0" borderId="51" xfId="1" applyNumberFormat="1" applyFont="1" applyBorder="1" applyAlignment="1">
      <alignment horizontal="center"/>
    </xf>
    <xf numFmtId="173" fontId="20" fillId="0" borderId="52" xfId="1" applyNumberFormat="1" applyFont="1" applyBorder="1" applyAlignment="1">
      <alignment horizontal="center"/>
    </xf>
    <xf numFmtId="173" fontId="18" fillId="0" borderId="0" xfId="1" applyNumberFormat="1" applyFont="1" applyAlignment="1">
      <alignment horizontal="center"/>
    </xf>
    <xf numFmtId="168" fontId="29" fillId="0" borderId="6" xfId="1" applyNumberFormat="1" applyFont="1" applyBorder="1"/>
    <xf numFmtId="168" fontId="20" fillId="5" borderId="30" xfId="1" applyNumberFormat="1" applyFont="1" applyFill="1" applyBorder="1"/>
    <xf numFmtId="168" fontId="20" fillId="5" borderId="53" xfId="1" applyNumberFormat="1" applyFont="1" applyFill="1" applyBorder="1"/>
    <xf numFmtId="168" fontId="11" fillId="3" borderId="12" xfId="2" applyNumberFormat="1" applyFont="1" applyFill="1" applyBorder="1"/>
    <xf numFmtId="168" fontId="11" fillId="3" borderId="30" xfId="2" applyNumberFormat="1" applyFont="1" applyFill="1" applyBorder="1"/>
    <xf numFmtId="168" fontId="11" fillId="3" borderId="54" xfId="2" applyNumberFormat="1" applyFont="1" applyFill="1" applyBorder="1"/>
    <xf numFmtId="2" fontId="31" fillId="0" borderId="0" xfId="1" applyNumberFormat="1" applyFont="1" applyAlignment="1">
      <alignment horizontal="right" vertical="center"/>
    </xf>
    <xf numFmtId="2" fontId="32" fillId="0" borderId="0" xfId="1" applyNumberFormat="1" applyFont="1" applyAlignment="1">
      <alignment horizontal="right" vertical="center"/>
    </xf>
    <xf numFmtId="168" fontId="2" fillId="6" borderId="25" xfId="1" applyNumberFormat="1" applyFont="1" applyFill="1" applyBorder="1"/>
    <xf numFmtId="168" fontId="11" fillId="3" borderId="53" xfId="2" applyNumberFormat="1" applyFont="1" applyFill="1" applyBorder="1"/>
    <xf numFmtId="170" fontId="18" fillId="0" borderId="0" xfId="1" applyNumberFormat="1" applyFont="1"/>
    <xf numFmtId="168" fontId="2" fillId="0" borderId="25" xfId="1" applyNumberFormat="1" applyFont="1" applyBorder="1"/>
    <xf numFmtId="0" fontId="33" fillId="10" borderId="2" xfId="1" applyFont="1" applyFill="1" applyBorder="1"/>
    <xf numFmtId="0" fontId="33" fillId="10" borderId="1" xfId="1" applyFont="1" applyFill="1" applyBorder="1"/>
    <xf numFmtId="168" fontId="33" fillId="10" borderId="7" xfId="1" applyNumberFormat="1" applyFont="1" applyFill="1" applyBorder="1"/>
    <xf numFmtId="168" fontId="33" fillId="10" borderId="55" xfId="1" applyNumberFormat="1" applyFont="1" applyFill="1" applyBorder="1"/>
    <xf numFmtId="168" fontId="33" fillId="10" borderId="56" xfId="1" applyNumberFormat="1" applyFont="1" applyFill="1" applyBorder="1"/>
    <xf numFmtId="168" fontId="33" fillId="10" borderId="9" xfId="2" applyNumberFormat="1" applyFont="1" applyFill="1" applyBorder="1"/>
    <xf numFmtId="168" fontId="33" fillId="10" borderId="55" xfId="2" applyNumberFormat="1" applyFont="1" applyFill="1" applyBorder="1"/>
    <xf numFmtId="168" fontId="33" fillId="10" borderId="56" xfId="2" applyNumberFormat="1" applyFont="1" applyFill="1" applyBorder="1"/>
    <xf numFmtId="0" fontId="2" fillId="9" borderId="25" xfId="1" applyFont="1" applyFill="1" applyBorder="1"/>
    <xf numFmtId="0" fontId="34" fillId="11" borderId="57" xfId="1" applyFont="1" applyFill="1" applyBorder="1"/>
    <xf numFmtId="0" fontId="22" fillId="11" borderId="1" xfId="1" applyFont="1" applyFill="1" applyBorder="1"/>
    <xf numFmtId="168" fontId="22" fillId="11" borderId="58" xfId="1" applyNumberFormat="1" applyFont="1" applyFill="1" applyBorder="1"/>
    <xf numFmtId="168" fontId="22" fillId="11" borderId="59" xfId="1" applyNumberFormat="1" applyFont="1" applyFill="1" applyBorder="1"/>
    <xf numFmtId="168" fontId="22" fillId="11" borderId="46" xfId="1" applyNumberFormat="1" applyFont="1" applyFill="1" applyBorder="1"/>
    <xf numFmtId="168" fontId="22" fillId="11" borderId="58" xfId="2" applyNumberFormat="1" applyFont="1" applyFill="1" applyBorder="1"/>
    <xf numFmtId="168" fontId="22" fillId="11" borderId="59" xfId="2" applyNumberFormat="1" applyFont="1" applyFill="1" applyBorder="1"/>
    <xf numFmtId="168" fontId="22" fillId="11" borderId="46" xfId="2" applyNumberFormat="1" applyFont="1" applyFill="1" applyBorder="1"/>
    <xf numFmtId="0" fontId="34" fillId="11" borderId="60" xfId="1" applyFont="1" applyFill="1" applyBorder="1"/>
    <xf numFmtId="0" fontId="33" fillId="11" borderId="57" xfId="1" applyFont="1" applyFill="1" applyBorder="1"/>
    <xf numFmtId="168" fontId="22" fillId="11" borderId="61" xfId="1" applyNumberFormat="1" applyFont="1" applyFill="1" applyBorder="1"/>
    <xf numFmtId="168" fontId="22" fillId="11" borderId="62" xfId="1" applyNumberFormat="1" applyFont="1" applyFill="1" applyBorder="1"/>
    <xf numFmtId="168" fontId="22" fillId="11" borderId="35" xfId="1" applyNumberFormat="1" applyFont="1" applyFill="1" applyBorder="1"/>
    <xf numFmtId="168" fontId="22" fillId="11" borderId="61" xfId="2" applyNumberFormat="1" applyFont="1" applyFill="1" applyBorder="1"/>
    <xf numFmtId="168" fontId="22" fillId="11" borderId="62" xfId="2" applyNumberFormat="1" applyFont="1" applyFill="1" applyBorder="1"/>
    <xf numFmtId="168" fontId="22" fillId="11" borderId="35" xfId="2" applyNumberFormat="1" applyFont="1" applyFill="1" applyBorder="1"/>
    <xf numFmtId="0" fontId="4" fillId="0" borderId="63" xfId="1" applyFont="1" applyBorder="1"/>
    <xf numFmtId="0" fontId="2" fillId="0" borderId="63" xfId="1" applyFont="1" applyBorder="1"/>
    <xf numFmtId="2" fontId="11" fillId="5" borderId="49" xfId="1" applyNumberFormat="1" applyFont="1" applyFill="1" applyBorder="1"/>
    <xf numFmtId="2" fontId="11" fillId="5" borderId="32" xfId="1" applyNumberFormat="1" applyFont="1" applyFill="1" applyBorder="1"/>
    <xf numFmtId="2" fontId="11" fillId="5" borderId="50" xfId="1" applyNumberFormat="1" applyFont="1" applyFill="1" applyBorder="1"/>
    <xf numFmtId="2" fontId="35" fillId="0" borderId="12" xfId="2" applyNumberFormat="1" applyFont="1" applyBorder="1"/>
    <xf numFmtId="2" fontId="35" fillId="0" borderId="30" xfId="2" applyNumberFormat="1" applyFont="1" applyBorder="1"/>
    <xf numFmtId="2" fontId="35" fillId="0" borderId="32" xfId="2" applyNumberFormat="1" applyFont="1" applyBorder="1"/>
    <xf numFmtId="2" fontId="35" fillId="0" borderId="50" xfId="2" applyNumberFormat="1" applyFont="1" applyBorder="1"/>
    <xf numFmtId="0" fontId="2" fillId="0" borderId="64" xfId="1" applyFont="1" applyBorder="1"/>
    <xf numFmtId="171" fontId="36" fillId="5" borderId="65" xfId="1" applyNumberFormat="1" applyFont="1" applyFill="1" applyBorder="1"/>
    <xf numFmtId="171" fontId="36" fillId="5" borderId="29" xfId="1" applyNumberFormat="1" applyFont="1" applyFill="1" applyBorder="1"/>
    <xf numFmtId="171" fontId="36" fillId="5" borderId="54" xfId="1" applyNumberFormat="1" applyFont="1" applyFill="1" applyBorder="1"/>
    <xf numFmtId="171" fontId="11" fillId="3" borderId="27" xfId="2" applyNumberFormat="1" applyFont="1" applyFill="1" applyBorder="1"/>
    <xf numFmtId="171" fontId="11" fillId="3" borderId="29" xfId="2" applyNumberFormat="1" applyFont="1" applyFill="1" applyBorder="1"/>
    <xf numFmtId="168" fontId="11" fillId="3" borderId="29" xfId="2" applyNumberFormat="1" applyFont="1" applyFill="1" applyBorder="1"/>
    <xf numFmtId="171" fontId="11" fillId="3" borderId="12" xfId="2" applyNumberFormat="1" applyFont="1" applyFill="1" applyBorder="1"/>
    <xf numFmtId="171" fontId="11" fillId="3" borderId="54" xfId="2" applyNumberFormat="1" applyFont="1" applyFill="1" applyBorder="1"/>
    <xf numFmtId="171" fontId="11" fillId="5" borderId="10" xfId="1" applyNumberFormat="1" applyFont="1" applyFill="1" applyBorder="1"/>
    <xf numFmtId="171" fontId="11" fillId="5" borderId="30" xfId="1" applyNumberFormat="1" applyFont="1" applyFill="1" applyBorder="1"/>
    <xf numFmtId="171" fontId="11" fillId="5" borderId="53" xfId="1" applyNumberFormat="1" applyFont="1" applyFill="1" applyBorder="1"/>
    <xf numFmtId="171" fontId="11" fillId="3" borderId="30" xfId="2" applyNumberFormat="1" applyFont="1" applyFill="1" applyBorder="1"/>
    <xf numFmtId="171" fontId="11" fillId="3" borderId="53" xfId="2" applyNumberFormat="1" applyFont="1" applyFill="1" applyBorder="1"/>
    <xf numFmtId="0" fontId="1" fillId="0" borderId="63" xfId="1" applyBorder="1"/>
    <xf numFmtId="168" fontId="11" fillId="5" borderId="49" xfId="1" applyNumberFormat="1" applyFont="1" applyFill="1" applyBorder="1"/>
    <xf numFmtId="168" fontId="11" fillId="5" borderId="17" xfId="1" applyNumberFormat="1" applyFont="1" applyFill="1" applyBorder="1"/>
    <xf numFmtId="168" fontId="11" fillId="5" borderId="50" xfId="1" applyNumberFormat="1" applyFont="1" applyFill="1" applyBorder="1"/>
    <xf numFmtId="168" fontId="11" fillId="3" borderId="17" xfId="2" applyNumberFormat="1" applyFont="1" applyFill="1" applyBorder="1"/>
    <xf numFmtId="168" fontId="11" fillId="3" borderId="32" xfId="2" applyNumberFormat="1" applyFont="1" applyFill="1" applyBorder="1"/>
    <xf numFmtId="168" fontId="11" fillId="3" borderId="50" xfId="2" applyNumberFormat="1" applyFont="1" applyFill="1" applyBorder="1"/>
    <xf numFmtId="0" fontId="2" fillId="12" borderId="63" xfId="1" applyFont="1" applyFill="1" applyBorder="1"/>
    <xf numFmtId="168" fontId="36" fillId="5" borderId="49" xfId="1" applyNumberFormat="1" applyFont="1" applyFill="1" applyBorder="1"/>
    <xf numFmtId="168" fontId="36" fillId="5" borderId="32" xfId="1" applyNumberFormat="1" applyFont="1" applyFill="1" applyBorder="1"/>
    <xf numFmtId="168" fontId="36" fillId="5" borderId="50" xfId="1" applyNumberFormat="1" applyFont="1" applyFill="1" applyBorder="1"/>
    <xf numFmtId="168" fontId="11" fillId="12" borderId="17" xfId="2" applyNumberFormat="1" applyFont="1" applyFill="1" applyBorder="1"/>
    <xf numFmtId="168" fontId="11" fillId="12" borderId="26" xfId="2" applyNumberFormat="1" applyFont="1" applyFill="1" applyBorder="1"/>
    <xf numFmtId="168" fontId="11" fillId="12" borderId="24" xfId="2" applyNumberFormat="1" applyFont="1" applyFill="1" applyBorder="1"/>
    <xf numFmtId="168" fontId="11" fillId="12" borderId="20" xfId="2" applyNumberFormat="1" applyFont="1" applyFill="1" applyBorder="1"/>
    <xf numFmtId="168" fontId="11" fillId="5" borderId="10" xfId="1" applyNumberFormat="1" applyFont="1" applyFill="1" applyBorder="1"/>
    <xf numFmtId="168" fontId="11" fillId="5" borderId="30" xfId="1" applyNumberFormat="1" applyFont="1" applyFill="1" applyBorder="1"/>
    <xf numFmtId="168" fontId="11" fillId="5" borderId="53" xfId="1" applyNumberFormat="1" applyFont="1" applyFill="1" applyBorder="1"/>
    <xf numFmtId="168" fontId="11" fillId="0" borderId="12" xfId="2" applyNumberFormat="1" applyFont="1" applyBorder="1"/>
    <xf numFmtId="168" fontId="11" fillId="0" borderId="13" xfId="2" applyNumberFormat="1" applyFont="1" applyBorder="1"/>
    <xf numFmtId="0" fontId="2" fillId="12" borderId="66" xfId="1" applyFont="1" applyFill="1" applyBorder="1"/>
    <xf numFmtId="168" fontId="11" fillId="5" borderId="65" xfId="1" applyNumberFormat="1" applyFont="1" applyFill="1" applyBorder="1"/>
    <xf numFmtId="168" fontId="11" fillId="5" borderId="29" xfId="1" applyNumberFormat="1" applyFont="1" applyFill="1" applyBorder="1"/>
    <xf numFmtId="168" fontId="11" fillId="5" borderId="54" xfId="1" applyNumberFormat="1" applyFont="1" applyFill="1" applyBorder="1"/>
    <xf numFmtId="168" fontId="11" fillId="12" borderId="27" xfId="2" applyNumberFormat="1" applyFont="1" applyFill="1" applyBorder="1"/>
    <xf numFmtId="168" fontId="11" fillId="12" borderId="29" xfId="2" applyNumberFormat="1" applyFont="1" applyFill="1" applyBorder="1"/>
    <xf numFmtId="168" fontId="11" fillId="12" borderId="54" xfId="2" applyNumberFormat="1" applyFont="1" applyFill="1" applyBorder="1"/>
    <xf numFmtId="168" fontId="37" fillId="5" borderId="65" xfId="1" applyNumberFormat="1" applyFont="1" applyFill="1" applyBorder="1" applyAlignment="1">
      <alignment horizontal="right"/>
    </xf>
    <xf numFmtId="168" fontId="37" fillId="5" borderId="29" xfId="1" applyNumberFormat="1" applyFont="1" applyFill="1" applyBorder="1" applyAlignment="1">
      <alignment horizontal="right"/>
    </xf>
    <xf numFmtId="168" fontId="37" fillId="5" borderId="54" xfId="1" applyNumberFormat="1" applyFont="1" applyFill="1" applyBorder="1" applyAlignment="1">
      <alignment horizontal="right"/>
    </xf>
    <xf numFmtId="168" fontId="37" fillId="6" borderId="27" xfId="2" applyNumberFormat="1" applyFont="1" applyFill="1" applyBorder="1" applyAlignment="1">
      <alignment horizontal="right"/>
    </xf>
    <xf numFmtId="168" fontId="37" fillId="6" borderId="31" xfId="2" applyNumberFormat="1" applyFont="1" applyFill="1" applyBorder="1" applyAlignment="1">
      <alignment horizontal="right"/>
    </xf>
    <xf numFmtId="0" fontId="2" fillId="12" borderId="67" xfId="1" applyFont="1" applyFill="1" applyBorder="1"/>
    <xf numFmtId="168" fontId="11" fillId="5" borderId="68" xfId="1" applyNumberFormat="1" applyFont="1" applyFill="1" applyBorder="1"/>
    <xf numFmtId="168" fontId="11" fillId="5" borderId="69" xfId="1" applyNumberFormat="1" applyFont="1" applyFill="1" applyBorder="1"/>
    <xf numFmtId="168" fontId="11" fillId="5" borderId="70" xfId="1" applyNumberFormat="1" applyFont="1" applyFill="1" applyBorder="1"/>
    <xf numFmtId="168" fontId="11" fillId="12" borderId="41" xfId="2" applyNumberFormat="1" applyFont="1" applyFill="1" applyBorder="1"/>
    <xf numFmtId="168" fontId="11" fillId="12" borderId="71" xfId="2" applyNumberFormat="1" applyFont="1" applyFill="1" applyBorder="1"/>
    <xf numFmtId="0" fontId="15" fillId="12" borderId="25" xfId="1" applyFont="1" applyFill="1" applyBorder="1" applyAlignment="1">
      <alignment horizontal="center"/>
    </xf>
    <xf numFmtId="0" fontId="2" fillId="12" borderId="1" xfId="1" applyFont="1" applyFill="1" applyBorder="1"/>
    <xf numFmtId="168" fontId="11" fillId="5" borderId="12" xfId="1" applyNumberFormat="1" applyFont="1" applyFill="1" applyBorder="1"/>
    <xf numFmtId="168" fontId="11" fillId="12" borderId="7" xfId="2" applyNumberFormat="1" applyFont="1" applyFill="1" applyBorder="1"/>
    <xf numFmtId="168" fontId="11" fillId="12" borderId="55" xfId="2" applyNumberFormat="1" applyFont="1" applyFill="1" applyBorder="1"/>
    <xf numFmtId="168" fontId="11" fillId="12" borderId="12" xfId="2" applyNumberFormat="1" applyFont="1" applyFill="1" applyBorder="1"/>
    <xf numFmtId="168" fontId="11" fillId="12" borderId="13" xfId="2" applyNumberFormat="1" applyFont="1" applyFill="1" applyBorder="1"/>
    <xf numFmtId="0" fontId="2" fillId="12" borderId="60" xfId="1" applyFont="1" applyFill="1" applyBorder="1"/>
    <xf numFmtId="168" fontId="11" fillId="12" borderId="10" xfId="2" applyNumberFormat="1" applyFont="1" applyFill="1" applyBorder="1"/>
    <xf numFmtId="168" fontId="11" fillId="12" borderId="62" xfId="2" applyNumberFormat="1" applyFont="1" applyFill="1" applyBorder="1"/>
    <xf numFmtId="0" fontId="38" fillId="13" borderId="42" xfId="1" applyFont="1" applyFill="1" applyBorder="1"/>
    <xf numFmtId="0" fontId="39" fillId="13" borderId="33" xfId="1" applyFont="1" applyFill="1" applyBorder="1"/>
    <xf numFmtId="168" fontId="35" fillId="13" borderId="10" xfId="1" applyNumberFormat="1" applyFont="1" applyFill="1" applyBorder="1"/>
    <xf numFmtId="168" fontId="35" fillId="13" borderId="30" xfId="1" applyNumberFormat="1" applyFont="1" applyFill="1" applyBorder="1"/>
    <xf numFmtId="168" fontId="35" fillId="13" borderId="53" xfId="1" applyNumberFormat="1" applyFont="1" applyFill="1" applyBorder="1"/>
    <xf numFmtId="168" fontId="35" fillId="13" borderId="0" xfId="1" applyNumberFormat="1" applyFont="1" applyFill="1"/>
    <xf numFmtId="168" fontId="35" fillId="13" borderId="8" xfId="1" applyNumberFormat="1" applyFont="1" applyFill="1" applyBorder="1"/>
    <xf numFmtId="168" fontId="35" fillId="13" borderId="55" xfId="1" applyNumberFormat="1" applyFont="1" applyFill="1" applyBorder="1"/>
    <xf numFmtId="168" fontId="35" fillId="13" borderId="56" xfId="1" applyNumberFormat="1" applyFont="1" applyFill="1" applyBorder="1"/>
    <xf numFmtId="168" fontId="40" fillId="0" borderId="25" xfId="1" applyNumberFormat="1" applyFont="1" applyBorder="1"/>
    <xf numFmtId="168" fontId="11" fillId="5" borderId="7" xfId="1" applyNumberFormat="1" applyFont="1" applyFill="1" applyBorder="1"/>
    <xf numFmtId="168" fontId="11" fillId="5" borderId="55" xfId="1" applyNumberFormat="1" applyFont="1" applyFill="1" applyBorder="1"/>
    <xf numFmtId="168" fontId="11" fillId="5" borderId="56" xfId="1" applyNumberFormat="1" applyFont="1" applyFill="1" applyBorder="1"/>
    <xf numFmtId="168" fontId="11" fillId="3" borderId="9" xfId="2" applyNumberFormat="1" applyFont="1" applyFill="1" applyBorder="1"/>
    <xf numFmtId="168" fontId="11" fillId="3" borderId="55" xfId="2" applyNumberFormat="1" applyFont="1" applyFill="1" applyBorder="1"/>
    <xf numFmtId="168" fontId="11" fillId="3" borderId="56" xfId="2" applyNumberFormat="1" applyFont="1" applyFill="1" applyBorder="1"/>
    <xf numFmtId="168" fontId="20" fillId="0" borderId="0" xfId="1" applyNumberFormat="1" applyFont="1"/>
    <xf numFmtId="168" fontId="20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168" fontId="11" fillId="5" borderId="61" xfId="1" applyNumberFormat="1" applyFont="1" applyFill="1" applyBorder="1"/>
    <xf numFmtId="168" fontId="11" fillId="5" borderId="62" xfId="1" applyNumberFormat="1" applyFont="1" applyFill="1" applyBorder="1"/>
    <xf numFmtId="168" fontId="11" fillId="5" borderId="72" xfId="1" applyNumberFormat="1" applyFont="1" applyFill="1" applyBorder="1"/>
    <xf numFmtId="168" fontId="11" fillId="3" borderId="73" xfId="2" applyNumberFormat="1" applyFont="1" applyFill="1" applyBorder="1"/>
    <xf numFmtId="168" fontId="11" fillId="3" borderId="62" xfId="2" applyNumberFormat="1" applyFont="1" applyFill="1" applyBorder="1"/>
    <xf numFmtId="168" fontId="11" fillId="3" borderId="72" xfId="2" applyNumberFormat="1" applyFont="1" applyFill="1" applyBorder="1"/>
    <xf numFmtId="168" fontId="20" fillId="0" borderId="0" xfId="1" applyNumberFormat="1" applyFont="1" applyAlignment="1">
      <alignment horizontal="right"/>
    </xf>
    <xf numFmtId="0" fontId="33" fillId="13" borderId="42" xfId="1" applyFont="1" applyFill="1" applyBorder="1"/>
    <xf numFmtId="168" fontId="33" fillId="13" borderId="61" xfId="1" applyNumberFormat="1" applyFont="1" applyFill="1" applyBorder="1"/>
    <xf numFmtId="168" fontId="33" fillId="13" borderId="62" xfId="1" applyNumberFormat="1" applyFont="1" applyFill="1" applyBorder="1"/>
    <xf numFmtId="168" fontId="33" fillId="13" borderId="72" xfId="1" applyNumberFormat="1" applyFont="1" applyFill="1" applyBorder="1"/>
    <xf numFmtId="168" fontId="33" fillId="13" borderId="34" xfId="1" applyNumberFormat="1" applyFont="1" applyFill="1" applyBorder="1"/>
    <xf numFmtId="168" fontId="33" fillId="13" borderId="74" xfId="1" applyNumberFormat="1" applyFont="1" applyFill="1" applyBorder="1"/>
    <xf numFmtId="170" fontId="20" fillId="0" borderId="0" xfId="1" applyNumberFormat="1" applyFont="1"/>
    <xf numFmtId="173" fontId="20" fillId="0" borderId="0" xfId="1" applyNumberFormat="1" applyFont="1" applyAlignment="1">
      <alignment horizontal="center"/>
    </xf>
    <xf numFmtId="0" fontId="4" fillId="0" borderId="14" xfId="1" applyFont="1" applyBorder="1"/>
    <xf numFmtId="0" fontId="2" fillId="0" borderId="47" xfId="1" applyFont="1" applyBorder="1"/>
    <xf numFmtId="173" fontId="11" fillId="5" borderId="75" xfId="1" applyNumberFormat="1" applyFont="1" applyFill="1" applyBorder="1" applyAlignment="1">
      <alignment horizontal="center"/>
    </xf>
    <xf numFmtId="173" fontId="11" fillId="5" borderId="51" xfId="1" applyNumberFormat="1" applyFont="1" applyFill="1" applyBorder="1" applyAlignment="1">
      <alignment horizontal="center"/>
    </xf>
    <xf numFmtId="173" fontId="11" fillId="5" borderId="52" xfId="1" applyNumberFormat="1" applyFont="1" applyFill="1" applyBorder="1" applyAlignment="1">
      <alignment horizontal="center"/>
    </xf>
    <xf numFmtId="173" fontId="11" fillId="0" borderId="3" xfId="2" applyNumberFormat="1" applyFont="1" applyBorder="1" applyAlignment="1">
      <alignment horizontal="center"/>
    </xf>
    <xf numFmtId="173" fontId="11" fillId="0" borderId="36" xfId="2" applyNumberFormat="1" applyFont="1" applyBorder="1" applyAlignment="1">
      <alignment horizontal="center"/>
    </xf>
    <xf numFmtId="173" fontId="11" fillId="0" borderId="52" xfId="2" applyNumberFormat="1" applyFont="1" applyBorder="1" applyAlignment="1">
      <alignment horizontal="center"/>
    </xf>
    <xf numFmtId="168" fontId="29" fillId="0" borderId="21" xfId="1" applyNumberFormat="1" applyFont="1" applyBorder="1"/>
    <xf numFmtId="168" fontId="11" fillId="3" borderId="27" xfId="2" applyNumberFormat="1" applyFont="1" applyFill="1" applyBorder="1"/>
    <xf numFmtId="168" fontId="2" fillId="0" borderId="0" xfId="1" applyNumberFormat="1" applyFont="1" applyAlignment="1">
      <alignment horizontal="center"/>
    </xf>
    <xf numFmtId="168" fontId="29" fillId="0" borderId="25" xfId="1" applyNumberFormat="1" applyFont="1" applyBorder="1"/>
    <xf numFmtId="168" fontId="11" fillId="5" borderId="10" xfId="1" applyNumberFormat="1" applyFont="1" applyFill="1" applyBorder="1" applyAlignment="1">
      <alignment horizontal="right"/>
    </xf>
    <xf numFmtId="168" fontId="11" fillId="5" borderId="30" xfId="1" applyNumberFormat="1" applyFont="1" applyFill="1" applyBorder="1" applyAlignment="1">
      <alignment horizontal="right"/>
    </xf>
    <xf numFmtId="168" fontId="11" fillId="5" borderId="53" xfId="1" applyNumberFormat="1" applyFont="1" applyFill="1" applyBorder="1" applyAlignment="1">
      <alignment horizontal="right"/>
    </xf>
    <xf numFmtId="168" fontId="29" fillId="0" borderId="33" xfId="1" applyNumberFormat="1" applyFont="1" applyBorder="1"/>
    <xf numFmtId="168" fontId="11" fillId="3" borderId="10" xfId="2" applyNumberFormat="1" applyFont="1" applyFill="1" applyBorder="1"/>
    <xf numFmtId="0" fontId="33" fillId="14" borderId="42" xfId="1" applyFont="1" applyFill="1" applyBorder="1"/>
    <xf numFmtId="168" fontId="33" fillId="14" borderId="68" xfId="1" applyNumberFormat="1" applyFont="1" applyFill="1" applyBorder="1"/>
    <xf numFmtId="168" fontId="33" fillId="14" borderId="69" xfId="1" applyNumberFormat="1" applyFont="1" applyFill="1" applyBorder="1"/>
    <xf numFmtId="168" fontId="33" fillId="14" borderId="70" xfId="1" applyNumberFormat="1" applyFont="1" applyFill="1" applyBorder="1"/>
    <xf numFmtId="168" fontId="33" fillId="14" borderId="24" xfId="2" applyNumberFormat="1" applyFont="1" applyFill="1" applyBorder="1"/>
    <xf numFmtId="168" fontId="33" fillId="14" borderId="26" xfId="2" applyNumberFormat="1" applyFont="1" applyFill="1" applyBorder="1"/>
    <xf numFmtId="168" fontId="33" fillId="14" borderId="23" xfId="2" applyNumberFormat="1" applyFont="1" applyFill="1" applyBorder="1"/>
    <xf numFmtId="168" fontId="33" fillId="14" borderId="76" xfId="2" applyNumberFormat="1" applyFont="1" applyFill="1" applyBorder="1"/>
    <xf numFmtId="168" fontId="3" fillId="0" borderId="0" xfId="1" applyNumberFormat="1" applyFont="1" applyAlignment="1">
      <alignment horizontal="center"/>
    </xf>
    <xf numFmtId="0" fontId="37" fillId="0" borderId="1" xfId="1" applyFont="1" applyBorder="1"/>
    <xf numFmtId="0" fontId="41" fillId="15" borderId="0" xfId="1" applyFont="1" applyFill="1"/>
    <xf numFmtId="0" fontId="42" fillId="15" borderId="0" xfId="1" quotePrefix="1" applyFont="1" applyFill="1" applyAlignment="1">
      <alignment horizontal="left"/>
    </xf>
    <xf numFmtId="0" fontId="43" fillId="15" borderId="0" xfId="1" quotePrefix="1" applyFont="1" applyFill="1" applyAlignment="1">
      <alignment horizontal="left"/>
    </xf>
    <xf numFmtId="0" fontId="44" fillId="15" borderId="0" xfId="1" quotePrefix="1" applyFont="1" applyFill="1" applyAlignment="1">
      <alignment horizontal="left"/>
    </xf>
    <xf numFmtId="0" fontId="2" fillId="15" borderId="13" xfId="1" applyFont="1" applyFill="1" applyBorder="1"/>
    <xf numFmtId="0" fontId="32" fillId="0" borderId="0" xfId="1" applyFont="1"/>
    <xf numFmtId="0" fontId="25" fillId="0" borderId="0" xfId="1" applyFont="1"/>
    <xf numFmtId="0" fontId="24" fillId="0" borderId="6" xfId="1" quotePrefix="1" applyFont="1" applyBorder="1" applyAlignment="1">
      <alignment horizontal="left" vertical="center" wrapText="1"/>
    </xf>
    <xf numFmtId="0" fontId="11" fillId="15" borderId="0" xfId="1" applyFont="1" applyFill="1" applyAlignment="1">
      <alignment horizontal="left"/>
    </xf>
    <xf numFmtId="0" fontId="41" fillId="15" borderId="0" xfId="1" quotePrefix="1" applyFont="1" applyFill="1" applyAlignment="1">
      <alignment horizontal="left"/>
    </xf>
    <xf numFmtId="0" fontId="2" fillId="15" borderId="0" xfId="1" applyFont="1" applyFill="1"/>
    <xf numFmtId="0" fontId="15" fillId="15" borderId="0" xfId="1" quotePrefix="1" applyFont="1" applyFill="1" applyAlignment="1">
      <alignment vertical="top" wrapText="1"/>
    </xf>
    <xf numFmtId="0" fontId="45" fillId="0" borderId="0" xfId="1" applyFont="1"/>
    <xf numFmtId="0" fontId="46" fillId="15" borderId="0" xfId="1" applyFont="1" applyFill="1" applyAlignment="1">
      <alignment horizontal="left"/>
    </xf>
    <xf numFmtId="0" fontId="47" fillId="0" borderId="0" xfId="1" applyFont="1"/>
    <xf numFmtId="0" fontId="14" fillId="0" borderId="6" xfId="1" quotePrefix="1" applyFont="1" applyBorder="1" applyAlignment="1">
      <alignment horizontal="left" vertical="center" wrapText="1"/>
    </xf>
    <xf numFmtId="0" fontId="48" fillId="15" borderId="0" xfId="1" applyFont="1" applyFill="1" applyAlignment="1">
      <alignment horizontal="left"/>
    </xf>
    <xf numFmtId="0" fontId="15" fillId="15" borderId="0" xfId="1" quotePrefix="1" applyFont="1" applyFill="1"/>
    <xf numFmtId="0" fontId="43" fillId="15" borderId="0" xfId="1" quotePrefix="1" applyFont="1" applyFill="1" applyAlignment="1">
      <alignment horizontal="left" vertical="top" wrapText="1"/>
    </xf>
    <xf numFmtId="0" fontId="49" fillId="0" borderId="0" xfId="1" applyFont="1"/>
    <xf numFmtId="0" fontId="38" fillId="15" borderId="0" xfId="1" applyFont="1" applyFill="1" applyAlignment="1">
      <alignment horizontal="left"/>
    </xf>
    <xf numFmtId="0" fontId="1" fillId="15" borderId="0" xfId="1" applyFill="1"/>
    <xf numFmtId="0" fontId="14" fillId="0" borderId="60" xfId="1" applyFont="1" applyBorder="1" applyAlignment="1">
      <alignment vertical="center" wrapText="1"/>
    </xf>
    <xf numFmtId="0" fontId="2" fillId="15" borderId="34" xfId="1" quotePrefix="1" applyFont="1" applyFill="1" applyBorder="1"/>
    <xf numFmtId="0" fontId="2" fillId="15" borderId="34" xfId="1" applyFont="1" applyFill="1" applyBorder="1"/>
    <xf numFmtId="0" fontId="43" fillId="15" borderId="34" xfId="1" quotePrefix="1" applyFont="1" applyFill="1" applyBorder="1" applyAlignment="1">
      <alignment horizontal="left"/>
    </xf>
    <xf numFmtId="0" fontId="43" fillId="15" borderId="34" xfId="1" quotePrefix="1" applyFont="1" applyFill="1" applyBorder="1" applyAlignment="1">
      <alignment horizontal="left" vertical="top" wrapText="1"/>
    </xf>
    <xf numFmtId="0" fontId="50" fillId="15" borderId="34" xfId="1" applyFont="1" applyFill="1" applyBorder="1"/>
    <xf numFmtId="0" fontId="2" fillId="15" borderId="35" xfId="1" applyFont="1" applyFill="1" applyBorder="1"/>
    <xf numFmtId="0" fontId="18" fillId="0" borderId="0" xfId="1" applyFont="1" applyAlignment="1">
      <alignment horizontal="center"/>
    </xf>
    <xf numFmtId="0" fontId="20" fillId="0" borderId="3" xfId="1" applyFont="1" applyBorder="1" applyAlignment="1">
      <alignment horizontal="left"/>
    </xf>
    <xf numFmtId="0" fontId="20" fillId="0" borderId="3" xfId="1" applyFont="1" applyBorder="1" applyAlignment="1">
      <alignment horizontal="right"/>
    </xf>
    <xf numFmtId="0" fontId="18" fillId="0" borderId="0" xfId="1" applyFont="1" applyAlignment="1">
      <alignment horizontal="right"/>
    </xf>
    <xf numFmtId="0" fontId="43" fillId="0" borderId="0" xfId="1" quotePrefix="1" applyFont="1" applyAlignment="1">
      <alignment horizontal="left"/>
    </xf>
    <xf numFmtId="0" fontId="20" fillId="0" borderId="0" xfId="1" applyFont="1" applyAlignment="1">
      <alignment horizontal="right"/>
    </xf>
    <xf numFmtId="0" fontId="2" fillId="0" borderId="13" xfId="1" applyFont="1" applyBorder="1"/>
    <xf numFmtId="0" fontId="46" fillId="0" borderId="25" xfId="1" applyFont="1" applyBorder="1"/>
    <xf numFmtId="0" fontId="1" fillId="0" borderId="0" xfId="1"/>
    <xf numFmtId="0" fontId="22" fillId="0" borderId="0" xfId="1" applyFont="1"/>
    <xf numFmtId="0" fontId="7" fillId="0" borderId="0" xfId="1" applyFont="1" applyAlignment="1">
      <alignment horizontal="right"/>
    </xf>
    <xf numFmtId="0" fontId="4" fillId="0" borderId="25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20" fillId="0" borderId="0" xfId="1" applyFont="1"/>
    <xf numFmtId="0" fontId="18" fillId="0" borderId="0" xfId="1" applyFont="1"/>
    <xf numFmtId="0" fontId="4" fillId="0" borderId="0" xfId="1" applyFont="1" applyAlignment="1">
      <alignment horizontal="center"/>
    </xf>
    <xf numFmtId="0" fontId="4" fillId="0" borderId="33" xfId="1" applyFont="1" applyBorder="1" applyAlignment="1">
      <alignment horizontal="center"/>
    </xf>
    <xf numFmtId="0" fontId="4" fillId="0" borderId="34" xfId="1" applyFont="1" applyBorder="1" applyAlignment="1">
      <alignment horizontal="center"/>
    </xf>
    <xf numFmtId="0" fontId="2" fillId="0" borderId="35" xfId="1" applyFont="1" applyBorder="1"/>
    <xf numFmtId="0" fontId="51" fillId="0" borderId="25" xfId="1" applyFont="1" applyBorder="1"/>
    <xf numFmtId="15" fontId="2" fillId="0" borderId="0" xfId="1" applyNumberFormat="1" applyFont="1" applyAlignment="1">
      <alignment horizontal="center"/>
    </xf>
    <xf numFmtId="15" fontId="2" fillId="0" borderId="13" xfId="1" applyNumberFormat="1" applyFont="1" applyBorder="1" applyAlignment="1">
      <alignment horizontal="center"/>
    </xf>
    <xf numFmtId="3" fontId="53" fillId="0" borderId="0" xfId="3" quotePrefix="1" applyNumberFormat="1" applyFont="1" applyAlignment="1">
      <alignment horizontal="left"/>
    </xf>
    <xf numFmtId="168" fontId="2" fillId="0" borderId="0" xfId="1" applyNumberFormat="1" applyFont="1"/>
    <xf numFmtId="168" fontId="2" fillId="0" borderId="25" xfId="1" applyNumberFormat="1" applyFont="1" applyBorder="1" applyAlignment="1">
      <alignment horizontal="right"/>
    </xf>
    <xf numFmtId="0" fontId="54" fillId="0" borderId="0" xfId="1" applyFont="1"/>
    <xf numFmtId="0" fontId="29" fillId="0" borderId="0" xfId="1" applyFont="1"/>
  </cellXfs>
  <cellStyles count="4">
    <cellStyle name="Normal" xfId="0" builtinId="0"/>
    <cellStyle name="Normal 31 2" xfId="3" xr:uid="{5388BFD0-8293-4FBD-9A46-0199F8FE96DA}"/>
    <cellStyle name="Normal 4 2 3" xfId="2" xr:uid="{854F1E10-B032-4B6F-AD02-E218921998DC}"/>
    <cellStyle name="Normal 4 2 4" xfId="1" xr:uid="{F5847382-0F79-419A-B531-68C5B2907E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TT%20Dev/Projec/AIlocation/2021_06_Ability%20Plan_rev0%20&#3649;&#3585;&#3657;&#3652;&#3586;&#3648;&#3629;&#3585;&#3626;&#3634;&#3619;&#3649;&#3609;&#361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/D/D/C/C/C/C/C/G/C/Documents%20and%20Settings/Administrator/Application%20Data/Microsoft/Excel/G/A/EG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/D/D/C/C/C/C/C/G/C/Documents%20and%20Settings/Administrator/Application%20Data/Microsoft/Excel/G/C/&#3614;&#3637;&#3656;&#3629;&#3657;&#3629;&#3618;370097/Drive%20D/Thanaporn(370097)%20Floor17/AOI/GASPRICE/BUS_PLAN/&#3626;&#3619;&#3640;&#3611;&#3619;&#3634;&#3588;&#3634;&#3585;&#3658;&#3634;&#3595;&#363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F\D\D\C\C\C\C\C\G\C\Documents%20and%20Settings\Administrator\Application%20Data\Microsoft\Excel\G\C\PlanningTeam\Yearly%20Plan\Nov07-2002\DSYP-5Nov02-BVW7-Dec-04-PL40-Bas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LEVELAL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q-fs-s03\Gas\Production%20Planning\RYG-GSP-ProductionDBonWeb\Supply-DemandProgram-V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AMPLES\BOOK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 2020-2021"/>
      <sheetName val="Ability"/>
      <sheetName val="Est-May-21"/>
      <sheetName val="Est-May-21 (C3&amp;LPG Low)"/>
      <sheetName val="Est-May-21 (C3&amp;LPG high)"/>
      <sheetName val="P1.Jun-21"/>
      <sheetName val="P2.Jul-21"/>
      <sheetName val="P3.Aug-21"/>
      <sheetName val="P4.Sep-21(non official)"/>
      <sheetName val="P5 Oct-21(non official) "/>
      <sheetName val="P5 Nov-21(non official) "/>
      <sheetName val="P5 Dec-21(non official) "/>
      <sheetName val="P5 Jan-22(non official) "/>
      <sheetName val="P5 Feb-22(non official) "/>
      <sheetName val="P5 Mar-22(non official) "/>
      <sheetName val="P5 Apr-22(non official) "/>
      <sheetName val="P5 may-22(non official) "/>
    </sheetNames>
    <sheetDataSet>
      <sheetData sheetId="0"/>
      <sheetData sheetId="1"/>
      <sheetData sheetId="2">
        <row r="35">
          <cell r="H35">
            <v>30288</v>
          </cell>
          <cell r="I35">
            <v>5241</v>
          </cell>
          <cell r="J35">
            <v>7418</v>
          </cell>
          <cell r="K35">
            <v>48601</v>
          </cell>
          <cell r="L35">
            <v>48476</v>
          </cell>
          <cell r="M35">
            <v>63590</v>
          </cell>
          <cell r="P35">
            <v>40528.100798303727</v>
          </cell>
          <cell r="Q35">
            <v>37856.297900461534</v>
          </cell>
          <cell r="R35">
            <v>50460.861688048215</v>
          </cell>
          <cell r="S35">
            <v>65906.211472716474</v>
          </cell>
          <cell r="T35">
            <v>92644.814212703452</v>
          </cell>
          <cell r="V35">
            <v>10669.502574169413</v>
          </cell>
          <cell r="W35">
            <v>9695.3919774806473</v>
          </cell>
          <cell r="X35">
            <v>12823.660382483302</v>
          </cell>
          <cell r="Y35">
            <v>14288.789955183525</v>
          </cell>
          <cell r="Z35">
            <v>19952.582194402261</v>
          </cell>
          <cell r="AA35">
            <v>11133.95061728395</v>
          </cell>
        </row>
      </sheetData>
      <sheetData sheetId="3"/>
      <sheetData sheetId="4"/>
      <sheetData sheetId="5">
        <row r="35">
          <cell r="H35">
            <v>29520</v>
          </cell>
          <cell r="I35">
            <v>5040</v>
          </cell>
          <cell r="J35">
            <v>7200</v>
          </cell>
          <cell r="K35">
            <v>46800</v>
          </cell>
          <cell r="L35">
            <v>46800</v>
          </cell>
          <cell r="M35">
            <v>61200</v>
          </cell>
          <cell r="P35">
            <v>39474.358203033538</v>
          </cell>
          <cell r="Q35">
            <v>37939.186201742392</v>
          </cell>
          <cell r="R35">
            <v>49627.769518640773</v>
          </cell>
          <cell r="S35">
            <v>60750</v>
          </cell>
          <cell r="T35">
            <v>90604.224187317872</v>
          </cell>
          <cell r="V35">
            <v>10500</v>
          </cell>
          <cell r="W35">
            <v>9360</v>
          </cell>
          <cell r="X35">
            <v>12300</v>
          </cell>
          <cell r="Y35">
            <v>13800</v>
          </cell>
          <cell r="Z35">
            <v>19500</v>
          </cell>
          <cell r="AA35">
            <v>13500</v>
          </cell>
          <cell r="AD35">
            <v>11610</v>
          </cell>
          <cell r="AE35">
            <v>6900</v>
          </cell>
          <cell r="AF35">
            <v>11400</v>
          </cell>
          <cell r="AG35">
            <v>10500</v>
          </cell>
          <cell r="AH35">
            <v>51840</v>
          </cell>
          <cell r="AT35">
            <v>46800</v>
          </cell>
          <cell r="AU35">
            <v>149760</v>
          </cell>
        </row>
      </sheetData>
      <sheetData sheetId="6">
        <row r="35">
          <cell r="H35">
            <v>30504</v>
          </cell>
          <cell r="I35">
            <v>5208</v>
          </cell>
          <cell r="J35">
            <v>8114</v>
          </cell>
          <cell r="K35">
            <v>48360</v>
          </cell>
          <cell r="L35">
            <v>48360</v>
          </cell>
          <cell r="M35">
            <v>10200</v>
          </cell>
          <cell r="P35">
            <v>39990</v>
          </cell>
          <cell r="Q35">
            <v>36580</v>
          </cell>
          <cell r="R35">
            <v>50220</v>
          </cell>
          <cell r="S35">
            <v>68820</v>
          </cell>
          <cell r="T35">
            <v>15400</v>
          </cell>
          <cell r="V35">
            <v>10850</v>
          </cell>
          <cell r="W35">
            <v>9672</v>
          </cell>
          <cell r="X35">
            <v>12710</v>
          </cell>
          <cell r="Y35">
            <v>14260</v>
          </cell>
          <cell r="Z35">
            <v>3250</v>
          </cell>
          <cell r="AA35">
            <v>13020</v>
          </cell>
          <cell r="AD35">
            <v>13330</v>
          </cell>
          <cell r="AE35">
            <v>7130</v>
          </cell>
          <cell r="AF35">
            <v>9300</v>
          </cell>
          <cell r="AG35">
            <v>13950</v>
          </cell>
          <cell r="AH35">
            <v>8640</v>
          </cell>
          <cell r="AT35">
            <v>48360</v>
          </cell>
          <cell r="AU35">
            <v>102386</v>
          </cell>
        </row>
      </sheetData>
      <sheetData sheetId="7">
        <row r="35">
          <cell r="H35">
            <v>29760</v>
          </cell>
          <cell r="I35">
            <v>5208</v>
          </cell>
          <cell r="J35">
            <v>8184</v>
          </cell>
          <cell r="K35">
            <v>49104</v>
          </cell>
          <cell r="L35">
            <v>48360</v>
          </cell>
          <cell r="M35">
            <v>62496</v>
          </cell>
          <cell r="P35">
            <v>40920</v>
          </cell>
          <cell r="Q35">
            <v>37200</v>
          </cell>
          <cell r="R35">
            <v>57350</v>
          </cell>
          <cell r="S35">
            <v>65100</v>
          </cell>
          <cell r="T35">
            <v>92690</v>
          </cell>
          <cell r="V35">
            <v>10850</v>
          </cell>
          <cell r="W35">
            <v>9300</v>
          </cell>
          <cell r="X35">
            <v>12710</v>
          </cell>
          <cell r="Y35">
            <v>14260</v>
          </cell>
          <cell r="Z35">
            <v>20150</v>
          </cell>
          <cell r="AA35">
            <v>13020</v>
          </cell>
          <cell r="AD35">
            <v>13330</v>
          </cell>
          <cell r="AE35">
            <v>7130</v>
          </cell>
          <cell r="AF35">
            <v>9300</v>
          </cell>
          <cell r="AG35">
            <v>13950</v>
          </cell>
          <cell r="AH35">
            <v>53568</v>
          </cell>
          <cell r="AT35">
            <v>48360</v>
          </cell>
          <cell r="AU35">
            <v>154752</v>
          </cell>
        </row>
      </sheetData>
      <sheetData sheetId="8">
        <row r="35">
          <cell r="H35">
            <v>28800</v>
          </cell>
          <cell r="I35">
            <v>5256</v>
          </cell>
          <cell r="J35">
            <v>6072</v>
          </cell>
          <cell r="K35">
            <v>34776</v>
          </cell>
          <cell r="L35">
            <v>46800</v>
          </cell>
          <cell r="M35">
            <v>61920</v>
          </cell>
          <cell r="P35">
            <v>39600</v>
          </cell>
          <cell r="Q35">
            <v>33900</v>
          </cell>
          <cell r="R35">
            <v>38640</v>
          </cell>
          <cell r="S35">
            <v>66000</v>
          </cell>
          <cell r="T35">
            <v>89700</v>
          </cell>
          <cell r="V35">
            <v>9300</v>
          </cell>
          <cell r="W35">
            <v>9360</v>
          </cell>
          <cell r="X35">
            <v>9430</v>
          </cell>
          <cell r="Y35">
            <v>12600</v>
          </cell>
          <cell r="Z35">
            <v>18300</v>
          </cell>
          <cell r="AA35">
            <v>12600</v>
          </cell>
          <cell r="AD35">
            <v>12900</v>
          </cell>
          <cell r="AE35">
            <v>6690</v>
          </cell>
          <cell r="AF35">
            <v>6900</v>
          </cell>
          <cell r="AG35">
            <v>13500</v>
          </cell>
          <cell r="AH35">
            <v>51840</v>
          </cell>
          <cell r="AT35">
            <v>46800</v>
          </cell>
          <cell r="AU35">
            <v>136824</v>
          </cell>
        </row>
      </sheetData>
      <sheetData sheetId="9">
        <row r="35">
          <cell r="H35">
            <v>28933.333333333321</v>
          </cell>
          <cell r="I35">
            <v>4800</v>
          </cell>
          <cell r="J35">
            <v>1800</v>
          </cell>
          <cell r="K35">
            <v>11853.658536585364</v>
          </cell>
          <cell r="L35">
            <v>46692.413793103457</v>
          </cell>
          <cell r="M35">
            <v>65438.181818181787</v>
          </cell>
          <cell r="P35">
            <v>40687.5</v>
          </cell>
          <cell r="Q35">
            <v>32400</v>
          </cell>
          <cell r="R35">
            <v>19500</v>
          </cell>
          <cell r="S35">
            <v>68841.379310344826</v>
          </cell>
          <cell r="T35">
            <v>93915.909090909117</v>
          </cell>
          <cell r="V35">
            <v>9343.0555555555511</v>
          </cell>
          <cell r="W35">
            <v>8556</v>
          </cell>
          <cell r="X35">
            <v>2610</v>
          </cell>
          <cell r="Y35">
            <v>12571.034482758618</v>
          </cell>
          <cell r="Z35">
            <v>18480.227272727279</v>
          </cell>
          <cell r="AA35">
            <v>13020</v>
          </cell>
          <cell r="AD35">
            <v>12959.722222222214</v>
          </cell>
          <cell r="AE35">
            <v>6650</v>
          </cell>
          <cell r="AF35">
            <v>4500</v>
          </cell>
          <cell r="AG35">
            <v>13468.965517241384</v>
          </cell>
          <cell r="AH35">
            <v>52350.545454545441</v>
          </cell>
          <cell r="AT35">
            <v>46692.413793103457</v>
          </cell>
          <cell r="AU35">
            <v>112825.17368810053</v>
          </cell>
        </row>
      </sheetData>
      <sheetData sheetId="10">
        <row r="35">
          <cell r="H35">
            <v>27200.000000000011</v>
          </cell>
          <cell r="I35">
            <v>5760</v>
          </cell>
          <cell r="J35">
            <v>7050</v>
          </cell>
          <cell r="K35">
            <v>49996.097560975599</v>
          </cell>
          <cell r="L35">
            <v>45186.206896551732</v>
          </cell>
          <cell r="M35">
            <v>62640</v>
          </cell>
          <cell r="P35">
            <v>38250</v>
          </cell>
          <cell r="Q35">
            <v>36000</v>
          </cell>
          <cell r="R35">
            <v>48000</v>
          </cell>
          <cell r="S35">
            <v>66041.379310344797</v>
          </cell>
          <cell r="T35">
            <v>91943.181818181765</v>
          </cell>
          <cell r="V35">
            <v>8783.3333333333267</v>
          </cell>
          <cell r="W35">
            <v>8903.4146341463438</v>
          </cell>
          <cell r="X35">
            <v>12300</v>
          </cell>
          <cell r="Y35">
            <v>12165.517241379308</v>
          </cell>
          <cell r="Z35">
            <v>18092.045454545452</v>
          </cell>
          <cell r="AA35">
            <v>12600</v>
          </cell>
          <cell r="AD35">
            <v>12183.333333333338</v>
          </cell>
          <cell r="AE35">
            <v>6563.4146341463456</v>
          </cell>
          <cell r="AF35">
            <v>8560.9756097560949</v>
          </cell>
          <cell r="AG35">
            <v>13034.482758620694</v>
          </cell>
          <cell r="AH35">
            <v>51250.909090909125</v>
          </cell>
          <cell r="AT35">
            <v>45186.206896551732</v>
          </cell>
          <cell r="AU35">
            <v>152646.09756097556</v>
          </cell>
        </row>
      </sheetData>
      <sheetData sheetId="11">
        <row r="35">
          <cell r="H35">
            <v>28106.666666666679</v>
          </cell>
          <cell r="I35">
            <v>5952</v>
          </cell>
          <cell r="J35">
            <v>7285</v>
          </cell>
          <cell r="K35">
            <v>46363.902439024394</v>
          </cell>
          <cell r="L35">
            <v>47526.206896551725</v>
          </cell>
          <cell r="M35">
            <v>66216</v>
          </cell>
          <cell r="P35">
            <v>39525</v>
          </cell>
          <cell r="Q35">
            <v>37200</v>
          </cell>
          <cell r="R35">
            <v>49600</v>
          </cell>
          <cell r="S35">
            <v>70070.689655172449</v>
          </cell>
          <cell r="T35">
            <v>94550</v>
          </cell>
          <cell r="V35">
            <v>9076.111111111104</v>
          </cell>
          <cell r="W35">
            <v>8256.5853658536544</v>
          </cell>
          <cell r="X35">
            <v>12710</v>
          </cell>
          <cell r="Y35">
            <v>12795.517241379315</v>
          </cell>
          <cell r="Z35">
            <v>18910</v>
          </cell>
          <cell r="AA35">
            <v>13020</v>
          </cell>
          <cell r="AD35">
            <v>12589.444444444449</v>
          </cell>
          <cell r="AE35">
            <v>6086.5853658536562</v>
          </cell>
          <cell r="AF35">
            <v>7939.0243902439006</v>
          </cell>
          <cell r="AG35">
            <v>13709.482758620683</v>
          </cell>
          <cell r="AH35">
            <v>53568</v>
          </cell>
          <cell r="AT35">
            <v>47526.206896551725</v>
          </cell>
          <cell r="AU35">
            <v>153923.56910569113</v>
          </cell>
        </row>
      </sheetData>
      <sheetData sheetId="12">
        <row r="35">
          <cell r="H35">
            <v>21700</v>
          </cell>
          <cell r="I35">
            <v>5208</v>
          </cell>
          <cell r="J35">
            <v>7440</v>
          </cell>
          <cell r="K35">
            <v>43188.292682926818</v>
          </cell>
          <cell r="L35">
            <v>47526.206896551725</v>
          </cell>
          <cell r="M35">
            <v>63240</v>
          </cell>
          <cell r="P35">
            <v>34875</v>
          </cell>
          <cell r="Q35">
            <v>37200</v>
          </cell>
          <cell r="R35">
            <v>49600</v>
          </cell>
          <cell r="S35">
            <v>70070.689655172449</v>
          </cell>
          <cell r="T35">
            <v>89900</v>
          </cell>
          <cell r="V35">
            <v>8008.3333333333294</v>
          </cell>
          <cell r="W35">
            <v>8256.5853658536544</v>
          </cell>
          <cell r="X35">
            <v>12710</v>
          </cell>
          <cell r="Y35">
            <v>12795.517241379315</v>
          </cell>
          <cell r="Z35">
            <v>18910</v>
          </cell>
          <cell r="AA35">
            <v>13020</v>
          </cell>
          <cell r="AD35">
            <v>11108.333333333336</v>
          </cell>
          <cell r="AE35">
            <v>6086.5853658536562</v>
          </cell>
          <cell r="AF35">
            <v>7939.0243902439006</v>
          </cell>
          <cell r="AG35">
            <v>13709.482758620683</v>
          </cell>
          <cell r="AH35">
            <v>53568</v>
          </cell>
          <cell r="AT35">
            <v>47526.206896551725</v>
          </cell>
          <cell r="AU35">
            <v>140776.29268292684</v>
          </cell>
        </row>
      </sheetData>
      <sheetData sheetId="13">
        <row r="35">
          <cell r="H35">
            <v>19600</v>
          </cell>
          <cell r="I35">
            <v>4704</v>
          </cell>
          <cell r="J35">
            <v>6720</v>
          </cell>
          <cell r="K35">
            <v>39008.78048780487</v>
          </cell>
          <cell r="L35">
            <v>42926.896551724138</v>
          </cell>
          <cell r="M35">
            <v>57120</v>
          </cell>
          <cell r="P35">
            <v>31500</v>
          </cell>
          <cell r="Q35">
            <v>33600</v>
          </cell>
          <cell r="R35">
            <v>44800</v>
          </cell>
          <cell r="S35">
            <v>63289.655172413833</v>
          </cell>
          <cell r="T35">
            <v>81200</v>
          </cell>
          <cell r="V35">
            <v>7233.3333333333303</v>
          </cell>
          <cell r="W35">
            <v>7457.5609756097529</v>
          </cell>
          <cell r="X35">
            <v>11480</v>
          </cell>
          <cell r="Y35">
            <v>11557.241379310348</v>
          </cell>
          <cell r="Z35">
            <v>17080</v>
          </cell>
          <cell r="AA35">
            <v>11760</v>
          </cell>
          <cell r="AD35">
            <v>10033.333333333334</v>
          </cell>
          <cell r="AE35">
            <v>5497.5609756097547</v>
          </cell>
          <cell r="AF35">
            <v>7170.7317073170716</v>
          </cell>
          <cell r="AG35">
            <v>12382.75862068965</v>
          </cell>
          <cell r="AH35">
            <v>48384</v>
          </cell>
          <cell r="AT35">
            <v>42926.896551724138</v>
          </cell>
          <cell r="AU35">
            <v>127152.78048780486</v>
          </cell>
        </row>
      </sheetData>
      <sheetData sheetId="14">
        <row r="35">
          <cell r="H35">
            <v>21700</v>
          </cell>
          <cell r="I35">
            <v>5208</v>
          </cell>
          <cell r="J35">
            <v>7440</v>
          </cell>
          <cell r="K35">
            <v>43188.292682926818</v>
          </cell>
          <cell r="L35">
            <v>47526.206896551725</v>
          </cell>
          <cell r="M35">
            <v>63240</v>
          </cell>
          <cell r="P35">
            <v>34875</v>
          </cell>
          <cell r="Q35">
            <v>37200</v>
          </cell>
          <cell r="R35">
            <v>49600</v>
          </cell>
          <cell r="S35">
            <v>70070.689655172449</v>
          </cell>
          <cell r="T35">
            <v>89900</v>
          </cell>
          <cell r="V35">
            <v>8008.3333333333294</v>
          </cell>
          <cell r="W35">
            <v>8256.5853658536544</v>
          </cell>
          <cell r="X35">
            <v>12716</v>
          </cell>
          <cell r="Y35">
            <v>12795.517241379315</v>
          </cell>
          <cell r="Z35">
            <v>18910</v>
          </cell>
          <cell r="AA35">
            <v>13020</v>
          </cell>
          <cell r="AD35">
            <v>11108.333333333336</v>
          </cell>
          <cell r="AE35">
            <v>6086.5853658536562</v>
          </cell>
          <cell r="AF35">
            <v>7939.0243902439006</v>
          </cell>
          <cell r="AG35">
            <v>13709.482758620683</v>
          </cell>
          <cell r="AH35">
            <v>53568</v>
          </cell>
          <cell r="AT35">
            <v>47526.206896551725</v>
          </cell>
          <cell r="AU35">
            <v>140776.29268292684</v>
          </cell>
        </row>
      </sheetData>
      <sheetData sheetId="15">
        <row r="35">
          <cell r="H35">
            <v>21000</v>
          </cell>
          <cell r="I35">
            <v>5760</v>
          </cell>
          <cell r="J35">
            <v>7200</v>
          </cell>
          <cell r="K35">
            <v>39336.585365853673</v>
          </cell>
          <cell r="L35">
            <v>45993.103448275862</v>
          </cell>
          <cell r="M35">
            <v>58320</v>
          </cell>
          <cell r="P35">
            <v>33750</v>
          </cell>
          <cell r="Q35">
            <v>36000</v>
          </cell>
          <cell r="R35">
            <v>48000</v>
          </cell>
          <cell r="S35">
            <v>67810.344827586247</v>
          </cell>
          <cell r="T35">
            <v>87000</v>
          </cell>
          <cell r="V35">
            <v>7749.9999999999964</v>
          </cell>
          <cell r="W35">
            <v>7990.2439024390205</v>
          </cell>
          <cell r="X35">
            <v>12303</v>
          </cell>
          <cell r="Y35">
            <v>12382.758620689659</v>
          </cell>
          <cell r="Z35">
            <v>18300</v>
          </cell>
          <cell r="AA35">
            <v>12600</v>
          </cell>
          <cell r="AD35">
            <v>10750.000000000002</v>
          </cell>
          <cell r="AE35">
            <v>5890.2439024390223</v>
          </cell>
          <cell r="AF35">
            <v>7682.9268292682909</v>
          </cell>
          <cell r="AG35">
            <v>13267.241379310339</v>
          </cell>
          <cell r="AH35">
            <v>51840</v>
          </cell>
          <cell r="AT35">
            <v>45993.103448275862</v>
          </cell>
          <cell r="AU35">
            <v>131616.58536585365</v>
          </cell>
        </row>
      </sheetData>
      <sheetData sheetId="16">
        <row r="35">
          <cell r="H35">
            <v>21700</v>
          </cell>
          <cell r="I35">
            <v>5952</v>
          </cell>
          <cell r="J35">
            <v>7440</v>
          </cell>
          <cell r="K35">
            <v>40647.804878048795</v>
          </cell>
          <cell r="L35">
            <v>47526.206896551725</v>
          </cell>
          <cell r="M35">
            <v>60264</v>
          </cell>
          <cell r="P35">
            <v>34875</v>
          </cell>
          <cell r="Q35">
            <v>37200</v>
          </cell>
          <cell r="R35">
            <v>49600</v>
          </cell>
          <cell r="S35">
            <v>70070.689655172449</v>
          </cell>
          <cell r="T35">
            <v>89900</v>
          </cell>
          <cell r="V35">
            <v>8008.3333333333294</v>
          </cell>
          <cell r="W35">
            <v>8256.5853658536544</v>
          </cell>
          <cell r="X35">
            <v>12716</v>
          </cell>
          <cell r="Y35">
            <v>12795.517241379315</v>
          </cell>
          <cell r="Z35">
            <v>18910</v>
          </cell>
          <cell r="AA35">
            <v>13020</v>
          </cell>
          <cell r="AD35">
            <v>11108.333333333336</v>
          </cell>
          <cell r="AE35">
            <v>6086.5853658536562</v>
          </cell>
          <cell r="AF35">
            <v>7939.0243902439006</v>
          </cell>
          <cell r="AG35">
            <v>13709.482758620683</v>
          </cell>
          <cell r="AH35">
            <v>53568</v>
          </cell>
          <cell r="AT35">
            <v>47526.206896551725</v>
          </cell>
          <cell r="AU35">
            <v>136003.80487804877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LHEAD"/>
      <sheetName val="UNOCALII"/>
      <sheetName val="UNOIII"/>
      <sheetName val="UNOE"/>
      <sheetName val="BONGKOT"/>
      <sheetName val="ESSO"/>
      <sheetName val="BUSP"/>
      <sheetName val="Sheet2"/>
      <sheetName val="EGP"/>
      <sheetName val="Assumptions"/>
      <sheetName val="MP_97"/>
      <sheetName val="MP_98"/>
      <sheetName val="PRC_YR"/>
      <sheetName val="Sheet1"/>
      <sheetName val="Old Price"/>
      <sheetName val="Expanded Price "/>
      <sheetName val="ESSO-ESSO (incre.)"/>
      <sheetName val="Existing"/>
      <sheetName val="High Potential "/>
      <sheetName val="ประเภทเหตุผล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2%"/>
      <sheetName val="Sheet1"/>
      <sheetName val="vol"/>
      <sheetName val="Assumptions"/>
      <sheetName val="MP_98"/>
      <sheetName val="MP_99"/>
      <sheetName val="MP_00"/>
      <sheetName val="MP_01"/>
      <sheetName val="MP_02"/>
      <sheetName val="MP_03"/>
      <sheetName val="MP_04"/>
      <sheetName val="MP_05"/>
      <sheetName val="Yadana"/>
      <sheetName val="สรุปราคา_M (02-05)"/>
      <sheetName val="Sheet3"/>
      <sheetName val="AGP"/>
      <sheetName val="สรุปราคา_Y"/>
      <sheetName val="Sheet2"/>
      <sheetName val="#REF"/>
      <sheetName val="สรุปราคาก๊าซฯ"/>
      <sheetName val="ประเภทเหตุผล"/>
      <sheetName val="Area"/>
      <sheetName val="ประเภทเหตุผล "/>
      <sheetName val="Normal"/>
      <sheetName val="level_all"/>
      <sheetName val="For Fuel Tre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97">
          <cell r="BI97">
            <v>880</v>
          </cell>
          <cell r="BL97">
            <v>880</v>
          </cell>
          <cell r="BM97">
            <v>880</v>
          </cell>
        </row>
        <row r="98">
          <cell r="BI98">
            <v>26.716799999999999</v>
          </cell>
          <cell r="BL98">
            <v>79.279200000000003</v>
          </cell>
          <cell r="BM98">
            <v>26.716799999999999</v>
          </cell>
        </row>
        <row r="99">
          <cell r="BI99">
            <v>141.97765799999999</v>
          </cell>
          <cell r="BL99">
            <v>141.97765799999999</v>
          </cell>
          <cell r="BM99">
            <v>143.65229299999999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"/>
      <sheetName val="SupplyPlan"/>
      <sheetName val="ToP"/>
      <sheetName val="Obligation"/>
      <sheetName val="Revenue"/>
      <sheetName val="Pools"/>
      <sheetName val="Purchase"/>
      <sheetName val="GWh"/>
      <sheetName val="GWhPTT"/>
      <sheetName val="EGATGasPTT"/>
      <sheetName val="HeatRate"/>
      <sheetName val="level_all"/>
      <sheetName val="TAB22"/>
      <sheetName val="TAB01"/>
      <sheetName val="Mat'l_Un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_all"/>
      <sheetName val="AllDam (ใช้งาน)"/>
      <sheetName val="(Ref)"/>
      <sheetName val="Sheet3"/>
      <sheetName val="bb"/>
      <sheetName val="sk"/>
      <sheetName val="snr"/>
      <sheetName val="khl"/>
      <sheetName val="rpb"/>
      <sheetName val="blg"/>
      <sheetName val="ur"/>
      <sheetName val="srd"/>
      <sheetName val="clb"/>
      <sheetName val="np"/>
      <sheetName val="kkc"/>
      <sheetName val="krd"/>
      <sheetName val="mng"/>
      <sheetName val="พลังงานไฟฟ้า"/>
      <sheetName val="Input_Allocate"/>
      <sheetName val="Cal_Project"/>
      <sheetName val="Dum_AllocateIDC"/>
      <sheetName val="Report_AllIDC"/>
      <sheetName val="Apr"/>
      <sheetName val="Aug"/>
      <sheetName val="Feb"/>
      <sheetName val="Jan"/>
      <sheetName val="Jun"/>
      <sheetName val="Jul"/>
      <sheetName val="Mar"/>
      <sheetName val="May"/>
      <sheetName val="Oct"/>
      <sheetName val="Sep"/>
      <sheetName val="factor"/>
      <sheetName val="AuxiliaryTables"/>
      <sheetName val="LEVELALL"/>
      <sheetName val="USD"/>
      <sheetName val="THB"/>
      <sheetName val="Monthly USD"/>
      <sheetName val="Monthly THB"/>
      <sheetName val="Quaterly USD"/>
      <sheetName val="Quaterly THB"/>
      <sheetName val="FX"/>
      <sheetName val="By book"/>
      <sheetName val="สรุปวงเงินดำเนินการ_V0 "/>
    </sheetNames>
    <sheetDataSet>
      <sheetData sheetId="0" refreshError="1">
        <row r="2">
          <cell r="N2" t="str">
            <v>sk</v>
          </cell>
          <cell r="O2" t="str">
            <v>แผน ปี39Prob*0.40</v>
          </cell>
          <cell r="P2" t="str">
            <v>ระดับน้ำ ปี39</v>
          </cell>
          <cell r="Q2" t="str">
            <v>ระดับน้ำ ปี38</v>
          </cell>
          <cell r="R2" t="str">
            <v>ระดับน้ำ ปี37</v>
          </cell>
          <cell r="S2" t="str">
            <v>ระดับสูงสุดที่ควรจะเป็น</v>
          </cell>
          <cell r="T2" t="str">
            <v>ระดับต่ำสุดที่ควรจะเป็น</v>
          </cell>
          <cell r="U2" t="str">
            <v xml:space="preserve">ระดับที่เดินเครื่องได้เต็มที่ </v>
          </cell>
          <cell r="AC2" t="str">
            <v>mng</v>
          </cell>
          <cell r="AD2" t="str">
            <v>แผน ปี39 Prob*0.</v>
          </cell>
          <cell r="AE2" t="str">
            <v>ระดับน้ำ ปี39</v>
          </cell>
          <cell r="AF2" t="str">
            <v>ระดับน้ำ ปี38</v>
          </cell>
          <cell r="AG2" t="str">
            <v>ระดับน้ำ ปี37</v>
          </cell>
          <cell r="AH2" t="str">
            <v>ระดับที่ควรจะเป็น</v>
          </cell>
          <cell r="AI2" t="str">
            <v>ระดับต่ำสุดที่ควรจะเป็น</v>
          </cell>
          <cell r="AK2" t="str">
            <v>ระดับต่ำสุดที่เดินเครื่องได้</v>
          </cell>
          <cell r="AO2" t="str">
            <v>SNR</v>
          </cell>
          <cell r="AP2" t="str">
            <v>แผน ปี39 Prob*0.40</v>
          </cell>
          <cell r="AQ2" t="str">
            <v>ระดับน้ำ ปี39</v>
          </cell>
          <cell r="AR2" t="str">
            <v>ระดับน้ำ ปี38</v>
          </cell>
          <cell r="AS2" t="str">
            <v>ระดับน้ำ ปี37</v>
          </cell>
          <cell r="AT2" t="str">
            <v>ระดับสูงสุดที่ควรจะเป็น</v>
          </cell>
          <cell r="AU2" t="str">
            <v>ระดับต่ำสุดที่ควรจะเป็น</v>
          </cell>
          <cell r="AV2" t="str">
            <v>ระดับที่เดินเครื่องได้เต็มที่ #4-5</v>
          </cell>
          <cell r="AW2" t="str">
            <v>ระดับที่เดินเครื่องได้เต็มที่ #1-3</v>
          </cell>
          <cell r="AX2" t="str">
            <v>ระดับต่ำสุดที่เดินเครื่องได้</v>
          </cell>
          <cell r="BB2" t="str">
            <v>khl</v>
          </cell>
          <cell r="BC2" t="str">
            <v>แผน ปี39 Prob*0.40</v>
          </cell>
          <cell r="BD2" t="str">
            <v>ระดับน้ำ ปี39</v>
          </cell>
          <cell r="BE2" t="str">
            <v>ระดับน้ำ ปี38</v>
          </cell>
          <cell r="BF2" t="str">
            <v>ระดับน้ำ ปี37</v>
          </cell>
          <cell r="BG2" t="str">
            <v>ระดับสูงสุดที่ควรจะเป็น</v>
          </cell>
          <cell r="BH2" t="str">
            <v>ระดับต่ำสุดที่ควรจะเป็น</v>
          </cell>
          <cell r="BI2" t="str">
            <v xml:space="preserve">ระดับที่เดินเครื่องได้เต็มที่ </v>
          </cell>
          <cell r="BK2" t="str">
            <v>ระดับต่ำสุดที่เดินเครื่องได้</v>
          </cell>
          <cell r="BO2" t="str">
            <v>kkc</v>
          </cell>
          <cell r="BP2" t="str">
            <v>แผน ปี39 Prob*0.40</v>
          </cell>
          <cell r="BQ2" t="str">
            <v>ระดับน้ำ ปี39</v>
          </cell>
          <cell r="BR2" t="str">
            <v>ระดับน้ำ ปี38</v>
          </cell>
          <cell r="BS2" t="str">
            <v>ระดับน้ำ ปี37</v>
          </cell>
          <cell r="BT2" t="str">
            <v>ระดับที่ควรจะเป็น</v>
          </cell>
          <cell r="BU2" t="str">
            <v>ระดับต่ำสุดที่ควรจะเป็น</v>
          </cell>
          <cell r="BV2" t="str">
            <v xml:space="preserve">ระดับที่เดินเครื่องได้เต็มที่ </v>
          </cell>
          <cell r="BW2" t="str">
            <v>ระดับต่ำสุดที่เดินเครื่องได้</v>
          </cell>
          <cell r="CC2" t="str">
            <v>krd</v>
          </cell>
          <cell r="CD2" t="str">
            <v xml:space="preserve">แผน ปี39 </v>
          </cell>
          <cell r="CE2" t="str">
            <v>ระดับน้ำ ปี39</v>
          </cell>
          <cell r="CF2" t="str">
            <v>ระดับน้ำ ปี38</v>
          </cell>
          <cell r="CG2" t="str">
            <v>ระดับน้ำ ปี37</v>
          </cell>
          <cell r="CH2" t="str">
            <v>ระดับที่ควรจะเป็น</v>
          </cell>
          <cell r="CI2" t="str">
            <v>ระดับต่ำสุดที่ควรจะเป็น</v>
          </cell>
          <cell r="CJ2" t="str">
            <v xml:space="preserve">ระดับที่เดินเครื่องได้เต็มที่ </v>
          </cell>
          <cell r="CK2" t="str">
            <v>***</v>
          </cell>
          <cell r="CL2" t="str">
            <v>ระดับต่ำสุดที่เดินเครื่องได้</v>
          </cell>
          <cell r="CP2" t="str">
            <v>UR</v>
          </cell>
          <cell r="CQ2" t="str">
            <v>แผน ปี39 Prob*0.40</v>
          </cell>
          <cell r="CR2" t="str">
            <v>ระดับน้ำ ปี39</v>
          </cell>
          <cell r="CS2" t="str">
            <v>ระดับน้ำ ปี38</v>
          </cell>
          <cell r="CT2" t="str">
            <v>ระดับน้ำ ปี37</v>
          </cell>
          <cell r="CU2" t="str">
            <v>ระดับที่ควรจะเป็น</v>
          </cell>
          <cell r="CV2" t="str">
            <v>ระดับต่ำสุดที่ควรจะเป็น</v>
          </cell>
          <cell r="CW2" t="str">
            <v xml:space="preserve">ระดับที่เดินเครื่องได้เต็มที่ </v>
          </cell>
          <cell r="CX2" t="str">
            <v>ฟฟฟ</v>
          </cell>
          <cell r="CY2" t="str">
            <v>ระดับต่ำสุดที่เดินเครื่องได้</v>
          </cell>
          <cell r="DD2" t="str">
            <v>SRD</v>
          </cell>
          <cell r="DE2" t="str">
            <v>แผน ปี39 Prob*0.40</v>
          </cell>
          <cell r="DF2" t="str">
            <v>ระดับน้ำ ปี39</v>
          </cell>
          <cell r="DG2" t="str">
            <v>ระดับน้ำ ปี38</v>
          </cell>
          <cell r="DH2" t="str">
            <v>ระดับน้ำ ปี37</v>
          </cell>
          <cell r="DI2" t="str">
            <v>ระดับที่ควรจะเป็น</v>
          </cell>
          <cell r="DJ2" t="str">
            <v>ระดับต่ำสุดที่ควรจะเป็น</v>
          </cell>
          <cell r="DK2" t="str">
            <v xml:space="preserve">ระดับที่เดินเครื่องได้เต็มที่ </v>
          </cell>
          <cell r="DL2" t="str">
            <v>ฟฟฟ</v>
          </cell>
          <cell r="DM2" t="str">
            <v>ระดับต่ำสุดที่เดินเครื่องได้</v>
          </cell>
          <cell r="DQ2" t="str">
            <v>CLB</v>
          </cell>
          <cell r="DR2" t="str">
            <v>แผน ปี39 Prob*0.40</v>
          </cell>
          <cell r="DS2" t="str">
            <v>ระดับน้ำ ปี39</v>
          </cell>
          <cell r="DT2" t="str">
            <v>ระดับน้ำ ปี38</v>
          </cell>
          <cell r="DU2" t="str">
            <v>ระดับน้ำ ปี37</v>
          </cell>
          <cell r="DV2" t="str">
            <v>ระดับที่ควรจะเป็น</v>
          </cell>
          <cell r="DW2" t="str">
            <v>ระดับต่ำสุดที่ควรจะเป็น</v>
          </cell>
          <cell r="DX2" t="str">
            <v xml:space="preserve">ระดับที่เดินเครื่องได้เต็มที่ </v>
          </cell>
          <cell r="DY2" t="str">
            <v>ฟฟฟ</v>
          </cell>
          <cell r="DZ2" t="str">
            <v>ระดับต่ำสุดที่เดินเครื่องได้</v>
          </cell>
          <cell r="EG2" t="str">
            <v>NP</v>
          </cell>
          <cell r="EH2" t="str">
            <v>แผน ปี39 Prob*0.40</v>
          </cell>
          <cell r="EI2" t="str">
            <v>ระดับน้ำ ปี39</v>
          </cell>
          <cell r="EJ2" t="str">
            <v>ระดับน้ำ ปี38</v>
          </cell>
          <cell r="EK2" t="str">
            <v>ระดับน้ำ ปี37</v>
          </cell>
          <cell r="EL2" t="str">
            <v>ระดับที่ควรจะเป็น</v>
          </cell>
          <cell r="EN2" t="str">
            <v xml:space="preserve">ระดับที่เดินเครื่องได้เต็มที่ </v>
          </cell>
          <cell r="EO2" t="str">
            <v>ฟฟฟ</v>
          </cell>
          <cell r="EP2" t="str">
            <v>ระดับต่ำสุดที่เดินเครื่องได้</v>
          </cell>
          <cell r="ER2" t="str">
            <v>RPB</v>
          </cell>
          <cell r="ES2" t="str">
            <v>แผน ปี39 Prob*0.40</v>
          </cell>
          <cell r="ET2" t="str">
            <v>ระดับน้ำ ปี39</v>
          </cell>
          <cell r="EU2" t="str">
            <v>ระดับน้ำ ปี38</v>
          </cell>
          <cell r="EV2" t="str">
            <v>ระดับน้ำ ปี37</v>
          </cell>
          <cell r="EW2" t="str">
            <v>ระดับสูงสุดที่ควรจะเป็น</v>
          </cell>
          <cell r="EX2" t="str">
            <v>ระดับต่ำสุดที่ควรจะเป็น</v>
          </cell>
          <cell r="EY2" t="str">
            <v xml:space="preserve">ระดับที่เดินเครื่องได้เต็มที่ </v>
          </cell>
          <cell r="EZ2" t="str">
            <v>ระดับต่ำสุดที่เดินเครื่องได้</v>
          </cell>
          <cell r="FH2" t="str">
            <v>BLG</v>
          </cell>
          <cell r="FI2" t="str">
            <v>แผน ปี39 Prob*0.40</v>
          </cell>
          <cell r="FJ2" t="str">
            <v>ระดับน้ำ ปี39</v>
          </cell>
          <cell r="FK2" t="str">
            <v>ระดับน้ำ ปี38</v>
          </cell>
          <cell r="FL2" t="str">
            <v>ระดับน้ำ ปี37</v>
          </cell>
          <cell r="FM2" t="str">
            <v>ระดับ ปี36</v>
          </cell>
          <cell r="FN2" t="str">
            <v>ระดับที่ควรจะเป็น</v>
          </cell>
          <cell r="FO2" t="str">
            <v>ระดับต่ำสุดที่ควรจะเป็น</v>
          </cell>
          <cell r="FP2" t="str">
            <v>ระดับต่ำสุดที่เดินเครื่องได้</v>
          </cell>
          <cell r="FQ2" t="str">
            <v xml:space="preserve">ระดับที่เดินเครื่องได้เต็มที่ </v>
          </cell>
        </row>
        <row r="3">
          <cell r="E3">
            <v>246.17</v>
          </cell>
          <cell r="F3">
            <v>221.23</v>
          </cell>
          <cell r="G3">
            <v>256.3</v>
          </cell>
          <cell r="H3">
            <v>242.2</v>
          </cell>
          <cell r="I3">
            <v>244.8</v>
          </cell>
          <cell r="J3">
            <v>239.8</v>
          </cell>
          <cell r="K3">
            <v>213</v>
          </cell>
          <cell r="N3" t="str">
            <v>30 กย.</v>
          </cell>
          <cell r="O3">
            <v>162</v>
          </cell>
          <cell r="P3">
            <v>162</v>
          </cell>
          <cell r="Q3">
            <v>159.53</v>
          </cell>
          <cell r="R3">
            <v>136.30000000000001</v>
          </cell>
          <cell r="S3">
            <v>161.41999999999999</v>
          </cell>
          <cell r="T3">
            <v>151</v>
          </cell>
          <cell r="U3">
            <v>151.4</v>
          </cell>
          <cell r="AC3" t="str">
            <v>30 กย.</v>
          </cell>
          <cell r="AD3">
            <v>396.31</v>
          </cell>
          <cell r="AE3">
            <v>396.31</v>
          </cell>
          <cell r="AF3">
            <v>395.18</v>
          </cell>
          <cell r="AG3">
            <v>376.12</v>
          </cell>
          <cell r="AH3">
            <v>395</v>
          </cell>
          <cell r="AK3">
            <v>365.1</v>
          </cell>
          <cell r="AO3" t="str">
            <v>30 กย.</v>
          </cell>
          <cell r="AP3">
            <v>172.85</v>
          </cell>
          <cell r="AQ3">
            <v>172.85</v>
          </cell>
          <cell r="AR3">
            <v>174.54</v>
          </cell>
          <cell r="AS3">
            <v>164.94</v>
          </cell>
          <cell r="AT3">
            <v>178.1</v>
          </cell>
          <cell r="AU3">
            <v>162.6</v>
          </cell>
          <cell r="AV3">
            <v>168</v>
          </cell>
          <cell r="AW3">
            <v>162.5</v>
          </cell>
          <cell r="AX3">
            <v>159</v>
          </cell>
          <cell r="BB3" t="str">
            <v>30 กย.</v>
          </cell>
          <cell r="BC3">
            <v>151.72</v>
          </cell>
          <cell r="BD3">
            <v>151.72</v>
          </cell>
          <cell r="BE3">
            <v>155.01</v>
          </cell>
          <cell r="BF3">
            <v>145.53</v>
          </cell>
          <cell r="BG3">
            <v>153.9</v>
          </cell>
          <cell r="BH3">
            <v>142</v>
          </cell>
          <cell r="BI3">
            <v>147</v>
          </cell>
          <cell r="BK3">
            <v>135</v>
          </cell>
          <cell r="BO3" t="str">
            <v>30 กย.</v>
          </cell>
          <cell r="BP3">
            <v>97.87</v>
          </cell>
          <cell r="BQ3">
            <v>97.87</v>
          </cell>
          <cell r="BR3">
            <v>99.01</v>
          </cell>
          <cell r="BS3">
            <v>87.21</v>
          </cell>
          <cell r="BT3">
            <v>95.77</v>
          </cell>
          <cell r="BV3">
            <v>75</v>
          </cell>
          <cell r="BW3">
            <v>94</v>
          </cell>
          <cell r="CC3" t="str">
            <v>30 กย.</v>
          </cell>
          <cell r="CD3">
            <v>203.47</v>
          </cell>
          <cell r="CE3">
            <v>203.47</v>
          </cell>
          <cell r="CF3">
            <v>204.22</v>
          </cell>
          <cell r="CG3">
            <v>204.96</v>
          </cell>
          <cell r="CH3">
            <v>204.9</v>
          </cell>
          <cell r="CL3">
            <v>197</v>
          </cell>
          <cell r="CP3" t="str">
            <v>30 กย.</v>
          </cell>
          <cell r="CQ3">
            <v>180.47</v>
          </cell>
          <cell r="CR3">
            <v>180.47</v>
          </cell>
          <cell r="CS3">
            <v>178.12</v>
          </cell>
          <cell r="CT3">
            <v>175.21</v>
          </cell>
          <cell r="CU3">
            <v>179.15</v>
          </cell>
          <cell r="CV3">
            <v>183.3</v>
          </cell>
          <cell r="CY3">
            <v>174.2</v>
          </cell>
          <cell r="DD3" t="str">
            <v>30 กย.</v>
          </cell>
          <cell r="DE3">
            <v>140.85</v>
          </cell>
          <cell r="DF3">
            <v>140.85</v>
          </cell>
          <cell r="DG3">
            <v>140.91</v>
          </cell>
          <cell r="DH3">
            <v>140.06</v>
          </cell>
          <cell r="DI3">
            <v>141.88999999999999</v>
          </cell>
          <cell r="DK3">
            <v>139.19999999999999</v>
          </cell>
          <cell r="DM3">
            <v>137.19999999999999</v>
          </cell>
          <cell r="DQ3" t="str">
            <v>30 กย.</v>
          </cell>
          <cell r="DR3">
            <v>754.57</v>
          </cell>
          <cell r="DS3">
            <v>754.57</v>
          </cell>
          <cell r="DT3">
            <v>754.63</v>
          </cell>
          <cell r="DU3">
            <v>746.02</v>
          </cell>
          <cell r="DV3">
            <v>757.15</v>
          </cell>
          <cell r="DX3">
            <v>743.5</v>
          </cell>
          <cell r="DZ3">
            <v>739</v>
          </cell>
          <cell r="EG3" t="str">
            <v>30 กย.</v>
          </cell>
          <cell r="EH3">
            <v>283.76</v>
          </cell>
          <cell r="EI3">
            <v>283.76</v>
          </cell>
          <cell r="EJ3">
            <v>281.93</v>
          </cell>
          <cell r="EL3">
            <v>283.23</v>
          </cell>
          <cell r="ER3" t="str">
            <v>30 กย.</v>
          </cell>
          <cell r="ES3">
            <v>78.400000000000006</v>
          </cell>
          <cell r="ET3">
            <v>78.400000000000006</v>
          </cell>
          <cell r="EU3">
            <v>77.75</v>
          </cell>
          <cell r="EV3">
            <v>71.5</v>
          </cell>
          <cell r="EW3">
            <v>91.98</v>
          </cell>
          <cell r="EX3">
            <v>85.6</v>
          </cell>
          <cell r="EY3">
            <v>76</v>
          </cell>
          <cell r="EZ3">
            <v>62</v>
          </cell>
          <cell r="FH3" t="str">
            <v>30 กย.</v>
          </cell>
          <cell r="FI3">
            <v>104.46</v>
          </cell>
          <cell r="FJ3">
            <v>104.46</v>
          </cell>
          <cell r="FK3">
            <v>100.86</v>
          </cell>
          <cell r="FL3">
            <v>96.08</v>
          </cell>
          <cell r="FM3">
            <v>95.54</v>
          </cell>
          <cell r="FN3">
            <v>105.01</v>
          </cell>
          <cell r="FO3">
            <v>98.1</v>
          </cell>
          <cell r="FP3">
            <v>83</v>
          </cell>
          <cell r="FQ3">
            <v>105.7</v>
          </cell>
        </row>
        <row r="4">
          <cell r="E4">
            <v>249.93</v>
          </cell>
          <cell r="F4">
            <v>224.13</v>
          </cell>
          <cell r="G4">
            <v>259.54000000000002</v>
          </cell>
          <cell r="H4">
            <v>244.2</v>
          </cell>
          <cell r="I4">
            <v>244.8</v>
          </cell>
          <cell r="J4">
            <v>239.8</v>
          </cell>
          <cell r="K4">
            <v>213</v>
          </cell>
          <cell r="N4" t="str">
            <v>ตค.</v>
          </cell>
          <cell r="O4">
            <v>161.79</v>
          </cell>
          <cell r="Q4">
            <v>161.29</v>
          </cell>
          <cell r="R4">
            <v>137.38999999999999</v>
          </cell>
          <cell r="S4">
            <v>162</v>
          </cell>
          <cell r="T4">
            <v>152</v>
          </cell>
          <cell r="U4">
            <v>151.4</v>
          </cell>
          <cell r="AC4" t="str">
            <v>ตค.</v>
          </cell>
          <cell r="AD4" t="e">
            <v>#REF!</v>
          </cell>
          <cell r="AF4">
            <v>396.28</v>
          </cell>
          <cell r="AG4">
            <v>379.61</v>
          </cell>
          <cell r="AH4">
            <v>395.82</v>
          </cell>
          <cell r="AK4">
            <v>365.1</v>
          </cell>
          <cell r="AO4" t="str">
            <v>ตค.</v>
          </cell>
          <cell r="AP4" t="e">
            <v>#REF!</v>
          </cell>
          <cell r="AR4">
            <v>175.98</v>
          </cell>
          <cell r="AS4">
            <v>165.55</v>
          </cell>
          <cell r="AT4">
            <v>179.48</v>
          </cell>
          <cell r="AU4">
            <v>163.1</v>
          </cell>
          <cell r="AV4">
            <v>168</v>
          </cell>
          <cell r="AW4">
            <v>162.5</v>
          </cell>
          <cell r="AX4">
            <v>159</v>
          </cell>
          <cell r="BB4" t="str">
            <v>ตค.</v>
          </cell>
          <cell r="BC4" t="e">
            <v>#REF!</v>
          </cell>
          <cell r="BE4">
            <v>154.36000000000001</v>
          </cell>
          <cell r="BF4">
            <v>145.94</v>
          </cell>
          <cell r="BG4">
            <v>154.94999999999999</v>
          </cell>
          <cell r="BH4">
            <v>142.94999999999999</v>
          </cell>
          <cell r="BI4">
            <v>147</v>
          </cell>
          <cell r="BK4">
            <v>135</v>
          </cell>
          <cell r="BO4" t="str">
            <v>ตค.</v>
          </cell>
          <cell r="BP4" t="e">
            <v>#REF!</v>
          </cell>
          <cell r="BR4">
            <v>98.58</v>
          </cell>
          <cell r="BS4">
            <v>91.5</v>
          </cell>
          <cell r="BT4">
            <v>98.49</v>
          </cell>
          <cell r="BV4">
            <v>75</v>
          </cell>
          <cell r="BW4">
            <v>94</v>
          </cell>
          <cell r="CC4" t="str">
            <v>ตค.</v>
          </cell>
          <cell r="CD4">
            <v>204.14</v>
          </cell>
          <cell r="CF4">
            <v>203.29</v>
          </cell>
          <cell r="CG4">
            <v>204.72</v>
          </cell>
          <cell r="CH4">
            <v>204.6</v>
          </cell>
          <cell r="CL4">
            <v>197</v>
          </cell>
          <cell r="CP4" t="str">
            <v>ตค.</v>
          </cell>
          <cell r="CQ4">
            <v>181.06</v>
          </cell>
          <cell r="CS4">
            <v>178.73</v>
          </cell>
          <cell r="CT4">
            <v>174.77</v>
          </cell>
          <cell r="CU4">
            <v>181</v>
          </cell>
          <cell r="CV4">
            <v>181.12</v>
          </cell>
          <cell r="CX4">
            <v>0</v>
          </cell>
          <cell r="CY4">
            <v>174.2</v>
          </cell>
          <cell r="DD4" t="str">
            <v>ตค.</v>
          </cell>
          <cell r="DE4">
            <v>141.27000000000001</v>
          </cell>
          <cell r="DG4">
            <v>141.44999999999999</v>
          </cell>
          <cell r="DH4">
            <v>140.13</v>
          </cell>
          <cell r="DI4">
            <v>142.19999999999999</v>
          </cell>
          <cell r="DK4">
            <v>139.19999999999999</v>
          </cell>
          <cell r="DL4">
            <v>141.87</v>
          </cell>
          <cell r="DM4">
            <v>137.19999999999999</v>
          </cell>
          <cell r="DQ4" t="str">
            <v>ตค.</v>
          </cell>
          <cell r="DR4">
            <v>757.43</v>
          </cell>
          <cell r="DT4">
            <v>756.27</v>
          </cell>
          <cell r="DU4">
            <v>746.28</v>
          </cell>
          <cell r="DV4">
            <v>759</v>
          </cell>
          <cell r="DX4">
            <v>743.5</v>
          </cell>
          <cell r="DZ4">
            <v>739</v>
          </cell>
          <cell r="EG4" t="str">
            <v>ตค.</v>
          </cell>
          <cell r="EH4">
            <v>283.58999999999997</v>
          </cell>
          <cell r="EJ4">
            <v>283.82</v>
          </cell>
          <cell r="EK4">
            <v>281.27</v>
          </cell>
          <cell r="EL4">
            <v>283.83</v>
          </cell>
          <cell r="EN4">
            <v>279.89999999999998</v>
          </cell>
          <cell r="EP4">
            <v>270</v>
          </cell>
          <cell r="ER4" t="str">
            <v>ตค.</v>
          </cell>
          <cell r="ES4">
            <v>80.22</v>
          </cell>
          <cell r="EU4">
            <v>77.62</v>
          </cell>
          <cell r="EV4">
            <v>72.22</v>
          </cell>
          <cell r="EW4">
            <v>93.65</v>
          </cell>
          <cell r="EX4">
            <v>87</v>
          </cell>
          <cell r="EY4">
            <v>76</v>
          </cell>
          <cell r="EZ4">
            <v>62</v>
          </cell>
          <cell r="FH4" t="str">
            <v>ตค.</v>
          </cell>
          <cell r="FI4">
            <v>106.01</v>
          </cell>
          <cell r="FK4">
            <v>100.75</v>
          </cell>
          <cell r="FL4">
            <v>99.55</v>
          </cell>
          <cell r="FM4">
            <v>96.84</v>
          </cell>
          <cell r="FN4">
            <v>107.75</v>
          </cell>
          <cell r="FO4">
            <v>101.5</v>
          </cell>
          <cell r="FP4">
            <v>83</v>
          </cell>
          <cell r="FQ4">
            <v>105.7</v>
          </cell>
        </row>
        <row r="5">
          <cell r="E5">
            <v>249.95</v>
          </cell>
          <cell r="F5">
            <v>222.22</v>
          </cell>
          <cell r="G5">
            <v>259.95</v>
          </cell>
          <cell r="H5">
            <v>244.5</v>
          </cell>
          <cell r="I5">
            <v>244.8</v>
          </cell>
          <cell r="J5">
            <v>239.8</v>
          </cell>
          <cell r="K5">
            <v>213</v>
          </cell>
          <cell r="N5" t="str">
            <v>พย.</v>
          </cell>
          <cell r="O5">
            <v>161.41</v>
          </cell>
          <cell r="Q5">
            <v>160.43</v>
          </cell>
          <cell r="R5">
            <v>135.28</v>
          </cell>
          <cell r="S5">
            <v>161.21</v>
          </cell>
          <cell r="T5">
            <v>151.69999999999999</v>
          </cell>
          <cell r="U5">
            <v>151.4</v>
          </cell>
          <cell r="AC5" t="str">
            <v>พย.</v>
          </cell>
          <cell r="AD5" t="e">
            <v>#REF!</v>
          </cell>
          <cell r="AF5">
            <v>393.06</v>
          </cell>
          <cell r="AG5">
            <v>380.07</v>
          </cell>
          <cell r="AH5">
            <v>396</v>
          </cell>
          <cell r="AK5">
            <v>365.1</v>
          </cell>
          <cell r="AO5" t="str">
            <v>พย.</v>
          </cell>
          <cell r="AP5" t="e">
            <v>#REF!</v>
          </cell>
          <cell r="AR5">
            <v>175.72</v>
          </cell>
          <cell r="AS5">
            <v>165.36</v>
          </cell>
          <cell r="AT5">
            <v>180</v>
          </cell>
          <cell r="AU5">
            <v>163.35</v>
          </cell>
          <cell r="AV5">
            <v>168</v>
          </cell>
          <cell r="AW5">
            <v>162.5</v>
          </cell>
          <cell r="AX5">
            <v>159</v>
          </cell>
          <cell r="BB5" t="str">
            <v>พย.</v>
          </cell>
          <cell r="BC5" t="e">
            <v>#REF!</v>
          </cell>
          <cell r="BE5">
            <v>152.04</v>
          </cell>
          <cell r="BF5">
            <v>145.37</v>
          </cell>
          <cell r="BG5">
            <v>155</v>
          </cell>
          <cell r="BH5">
            <v>143.1</v>
          </cell>
          <cell r="BI5">
            <v>147</v>
          </cell>
          <cell r="BK5">
            <v>135</v>
          </cell>
          <cell r="BO5" t="str">
            <v>พย.</v>
          </cell>
          <cell r="BP5" t="e">
            <v>#REF!</v>
          </cell>
          <cell r="BR5">
            <v>96.8</v>
          </cell>
          <cell r="BS5">
            <v>91.08</v>
          </cell>
          <cell r="BT5">
            <v>99</v>
          </cell>
          <cell r="BV5">
            <v>75</v>
          </cell>
          <cell r="BW5">
            <v>94</v>
          </cell>
          <cell r="CC5" t="str">
            <v>พย.</v>
          </cell>
          <cell r="CD5">
            <v>203.88</v>
          </cell>
          <cell r="CF5">
            <v>202.93</v>
          </cell>
          <cell r="CG5">
            <v>204.01</v>
          </cell>
          <cell r="CH5">
            <v>204.3</v>
          </cell>
          <cell r="CL5">
            <v>197</v>
          </cell>
          <cell r="CP5" t="str">
            <v>พย.</v>
          </cell>
          <cell r="CQ5">
            <v>180.83</v>
          </cell>
          <cell r="CS5">
            <v>178.51</v>
          </cell>
          <cell r="CT5">
            <v>174.57</v>
          </cell>
          <cell r="CU5">
            <v>180.8</v>
          </cell>
          <cell r="CV5">
            <v>180.38</v>
          </cell>
          <cell r="CX5">
            <v>0</v>
          </cell>
          <cell r="CY5">
            <v>174.2</v>
          </cell>
          <cell r="DD5" t="str">
            <v>พย.</v>
          </cell>
          <cell r="DE5">
            <v>141.01</v>
          </cell>
          <cell r="DG5">
            <v>141.22</v>
          </cell>
          <cell r="DH5">
            <v>139.97999999999999</v>
          </cell>
          <cell r="DI5">
            <v>141.9</v>
          </cell>
          <cell r="DK5">
            <v>139.19999999999999</v>
          </cell>
          <cell r="DL5">
            <v>141.71</v>
          </cell>
          <cell r="DM5">
            <v>137.19999999999999</v>
          </cell>
          <cell r="DQ5" t="str">
            <v>พย.</v>
          </cell>
          <cell r="DR5">
            <v>757.74</v>
          </cell>
          <cell r="DT5">
            <v>756.32</v>
          </cell>
          <cell r="DU5">
            <v>746.65</v>
          </cell>
          <cell r="DV5">
            <v>758.7</v>
          </cell>
          <cell r="DX5">
            <v>743.5</v>
          </cell>
          <cell r="DZ5">
            <v>739</v>
          </cell>
          <cell r="EG5" t="str">
            <v>พย.</v>
          </cell>
          <cell r="EH5">
            <v>283.31</v>
          </cell>
          <cell r="EJ5">
            <v>283.16000000000003</v>
          </cell>
          <cell r="EK5">
            <v>281.05</v>
          </cell>
          <cell r="EL5">
            <v>284</v>
          </cell>
          <cell r="EN5">
            <v>279.89999999999998</v>
          </cell>
          <cell r="EP5">
            <v>270</v>
          </cell>
          <cell r="ER5" t="str">
            <v>พย.</v>
          </cell>
          <cell r="ES5">
            <v>80.790000000000006</v>
          </cell>
          <cell r="EU5">
            <v>76.55</v>
          </cell>
          <cell r="EV5">
            <v>72.650000000000006</v>
          </cell>
          <cell r="EW5">
            <v>95</v>
          </cell>
          <cell r="EX5">
            <v>88.3</v>
          </cell>
          <cell r="EY5">
            <v>76</v>
          </cell>
          <cell r="EZ5">
            <v>62</v>
          </cell>
          <cell r="FH5" t="str">
            <v>พย.</v>
          </cell>
          <cell r="FI5">
            <v>107.41</v>
          </cell>
          <cell r="FK5">
            <v>106.92</v>
          </cell>
          <cell r="FL5">
            <v>105.64</v>
          </cell>
          <cell r="FM5">
            <v>101.29</v>
          </cell>
          <cell r="FN5">
            <v>109.4</v>
          </cell>
          <cell r="FO5">
            <v>103.3</v>
          </cell>
          <cell r="FP5">
            <v>83</v>
          </cell>
          <cell r="FQ5">
            <v>105.7</v>
          </cell>
        </row>
        <row r="6">
          <cell r="E6">
            <v>249.85</v>
          </cell>
          <cell r="F6">
            <v>221.97</v>
          </cell>
          <cell r="G6">
            <v>259.89</v>
          </cell>
          <cell r="H6">
            <v>244.6</v>
          </cell>
          <cell r="I6">
            <v>244.8</v>
          </cell>
          <cell r="J6">
            <v>239.8</v>
          </cell>
          <cell r="K6">
            <v>213</v>
          </cell>
          <cell r="N6" t="str">
            <v>ธค.</v>
          </cell>
          <cell r="O6">
            <v>161.41999999999999</v>
          </cell>
          <cell r="Q6">
            <v>159.69999999999999</v>
          </cell>
          <cell r="R6">
            <v>134.44</v>
          </cell>
          <cell r="S6">
            <v>159.9</v>
          </cell>
          <cell r="T6">
            <v>151.30000000000001</v>
          </cell>
          <cell r="U6">
            <v>151.4</v>
          </cell>
          <cell r="AC6" t="str">
            <v>ธค.</v>
          </cell>
          <cell r="AD6" t="e">
            <v>#REF!</v>
          </cell>
          <cell r="AF6">
            <v>390.4</v>
          </cell>
          <cell r="AG6">
            <v>379.88</v>
          </cell>
          <cell r="AH6">
            <v>395.8</v>
          </cell>
          <cell r="AK6">
            <v>365.1</v>
          </cell>
          <cell r="AO6" t="str">
            <v>ธค.</v>
          </cell>
          <cell r="AP6" t="e">
            <v>#REF!</v>
          </cell>
          <cell r="AR6">
            <v>175.08</v>
          </cell>
          <cell r="AS6">
            <v>165.15</v>
          </cell>
          <cell r="AT6">
            <v>179.79</v>
          </cell>
          <cell r="AU6">
            <v>163.19999999999999</v>
          </cell>
          <cell r="AV6">
            <v>168</v>
          </cell>
          <cell r="AW6">
            <v>162.5</v>
          </cell>
          <cell r="AX6">
            <v>159</v>
          </cell>
          <cell r="BB6" t="str">
            <v>ธค.</v>
          </cell>
          <cell r="BC6" t="e">
            <v>#REF!</v>
          </cell>
          <cell r="BE6">
            <v>150.05000000000001</v>
          </cell>
          <cell r="BF6">
            <v>144.83000000000001</v>
          </cell>
          <cell r="BG6">
            <v>155</v>
          </cell>
          <cell r="BH6">
            <v>143</v>
          </cell>
          <cell r="BI6">
            <v>147</v>
          </cell>
          <cell r="BK6">
            <v>135</v>
          </cell>
          <cell r="BO6" t="str">
            <v>ธค.</v>
          </cell>
          <cell r="BP6" t="e">
            <v>#REF!</v>
          </cell>
          <cell r="BR6">
            <v>96.16</v>
          </cell>
          <cell r="BS6">
            <v>90.41</v>
          </cell>
          <cell r="BT6">
            <v>98.35</v>
          </cell>
          <cell r="BV6">
            <v>75</v>
          </cell>
          <cell r="BW6">
            <v>94</v>
          </cell>
          <cell r="CC6" t="str">
            <v>ธค.</v>
          </cell>
          <cell r="CD6">
            <v>203.2</v>
          </cell>
          <cell r="CF6">
            <v>202.63</v>
          </cell>
          <cell r="CG6">
            <v>203.57</v>
          </cell>
          <cell r="CH6">
            <v>203.55</v>
          </cell>
          <cell r="CL6">
            <v>197</v>
          </cell>
          <cell r="CP6" t="str">
            <v>ธค.</v>
          </cell>
          <cell r="CQ6">
            <v>180.44</v>
          </cell>
          <cell r="CS6">
            <v>178.44</v>
          </cell>
          <cell r="CT6">
            <v>174.38</v>
          </cell>
          <cell r="CU6">
            <v>180.55</v>
          </cell>
          <cell r="CV6">
            <v>179.76</v>
          </cell>
          <cell r="CX6">
            <v>0</v>
          </cell>
          <cell r="CY6">
            <v>174.2</v>
          </cell>
          <cell r="DD6" t="str">
            <v>ธค.</v>
          </cell>
          <cell r="DE6">
            <v>140.63999999999999</v>
          </cell>
          <cell r="DG6">
            <v>140.71</v>
          </cell>
          <cell r="DH6">
            <v>139.72</v>
          </cell>
          <cell r="DI6">
            <v>141.53</v>
          </cell>
          <cell r="DK6">
            <v>139.19999999999999</v>
          </cell>
          <cell r="DL6">
            <v>141.30000000000001</v>
          </cell>
          <cell r="DM6">
            <v>137.19999999999999</v>
          </cell>
          <cell r="DQ6" t="str">
            <v>ธค.</v>
          </cell>
          <cell r="DR6">
            <v>757.59</v>
          </cell>
          <cell r="DT6">
            <v>756.19</v>
          </cell>
          <cell r="DU6">
            <v>745.34</v>
          </cell>
          <cell r="DV6">
            <v>758.01</v>
          </cell>
          <cell r="DX6">
            <v>743.5</v>
          </cell>
          <cell r="DZ6">
            <v>739</v>
          </cell>
          <cell r="EG6" t="str">
            <v>ธค.</v>
          </cell>
          <cell r="EH6">
            <v>282.99</v>
          </cell>
          <cell r="EJ6">
            <v>282.45</v>
          </cell>
          <cell r="EK6">
            <v>280.56</v>
          </cell>
          <cell r="EL6">
            <v>283.70999999999998</v>
          </cell>
          <cell r="EN6">
            <v>279.89999999999998</v>
          </cell>
          <cell r="EP6">
            <v>270</v>
          </cell>
          <cell r="ER6" t="str">
            <v>ธค.</v>
          </cell>
          <cell r="ES6">
            <v>80.72</v>
          </cell>
          <cell r="EU6">
            <v>75.680000000000007</v>
          </cell>
          <cell r="EV6">
            <v>73.209999999999994</v>
          </cell>
          <cell r="EW6">
            <v>94.25</v>
          </cell>
          <cell r="EX6">
            <v>88.1</v>
          </cell>
          <cell r="EY6">
            <v>76</v>
          </cell>
          <cell r="EZ6">
            <v>62</v>
          </cell>
          <cell r="FH6" t="str">
            <v>ธค.</v>
          </cell>
          <cell r="FI6">
            <v>109.71</v>
          </cell>
          <cell r="FK6">
            <v>108.36</v>
          </cell>
          <cell r="FL6">
            <v>115.05</v>
          </cell>
          <cell r="FM6">
            <v>103.07</v>
          </cell>
          <cell r="FN6">
            <v>112.5</v>
          </cell>
          <cell r="FO6">
            <v>104.5</v>
          </cell>
          <cell r="FP6">
            <v>83</v>
          </cell>
          <cell r="FQ6">
            <v>105.7</v>
          </cell>
        </row>
        <row r="7">
          <cell r="E7">
            <v>249.22</v>
          </cell>
          <cell r="F7">
            <v>221.1</v>
          </cell>
          <cell r="G7">
            <v>259.54000000000002</v>
          </cell>
          <cell r="H7">
            <v>244.2</v>
          </cell>
          <cell r="I7">
            <v>244.8</v>
          </cell>
          <cell r="J7">
            <v>239.8</v>
          </cell>
          <cell r="K7">
            <v>213</v>
          </cell>
          <cell r="N7" t="str">
            <v>มค.</v>
          </cell>
          <cell r="O7">
            <v>160.13</v>
          </cell>
          <cell r="Q7">
            <v>158.58000000000001</v>
          </cell>
          <cell r="R7">
            <v>133.6</v>
          </cell>
          <cell r="S7">
            <v>158.16</v>
          </cell>
          <cell r="T7">
            <v>151</v>
          </cell>
          <cell r="U7">
            <v>151.4</v>
          </cell>
          <cell r="AC7" t="str">
            <v>มค.</v>
          </cell>
          <cell r="AD7" t="e">
            <v>#REF!</v>
          </cell>
          <cell r="AF7">
            <v>388.4</v>
          </cell>
          <cell r="AG7">
            <v>377.15</v>
          </cell>
          <cell r="AH7">
            <v>392.3</v>
          </cell>
          <cell r="AK7">
            <v>365.1</v>
          </cell>
          <cell r="AO7" t="str">
            <v>มค.</v>
          </cell>
          <cell r="AP7" t="e">
            <v>#REF!</v>
          </cell>
          <cell r="AR7">
            <v>174.36</v>
          </cell>
          <cell r="AS7">
            <v>164.83</v>
          </cell>
          <cell r="AT7">
            <v>179.39</v>
          </cell>
          <cell r="AU7">
            <v>162.65</v>
          </cell>
          <cell r="AV7">
            <v>168</v>
          </cell>
          <cell r="AW7">
            <v>162.5</v>
          </cell>
          <cell r="AX7">
            <v>159</v>
          </cell>
          <cell r="BB7" t="str">
            <v>มค.</v>
          </cell>
          <cell r="BC7" t="e">
            <v>#REF!</v>
          </cell>
          <cell r="BE7">
            <v>148.75</v>
          </cell>
          <cell r="BF7">
            <v>144.06</v>
          </cell>
          <cell r="BG7">
            <v>154.08000000000001</v>
          </cell>
          <cell r="BH7">
            <v>142.19999999999999</v>
          </cell>
          <cell r="BI7">
            <v>147</v>
          </cell>
          <cell r="BK7">
            <v>135</v>
          </cell>
          <cell r="BO7" t="str">
            <v>มค.</v>
          </cell>
          <cell r="BP7" t="e">
            <v>#REF!</v>
          </cell>
          <cell r="BR7">
            <v>95.83</v>
          </cell>
          <cell r="BS7">
            <v>90.18</v>
          </cell>
          <cell r="BT7">
            <v>97.19</v>
          </cell>
          <cell r="BV7">
            <v>75</v>
          </cell>
          <cell r="BW7">
            <v>94</v>
          </cell>
          <cell r="CC7" t="str">
            <v>มค.</v>
          </cell>
          <cell r="CD7">
            <v>202.44</v>
          </cell>
          <cell r="CF7">
            <v>202.32</v>
          </cell>
          <cell r="CG7">
            <v>203.05</v>
          </cell>
          <cell r="CH7">
            <v>202.9</v>
          </cell>
          <cell r="CL7">
            <v>197</v>
          </cell>
          <cell r="CP7" t="str">
            <v>มค.</v>
          </cell>
          <cell r="CQ7">
            <v>180.03</v>
          </cell>
          <cell r="CS7">
            <v>178.07</v>
          </cell>
          <cell r="CT7">
            <v>174.16</v>
          </cell>
          <cell r="CU7">
            <v>180.2</v>
          </cell>
          <cell r="CV7">
            <v>179.25</v>
          </cell>
          <cell r="CX7">
            <v>0</v>
          </cell>
          <cell r="CY7">
            <v>174.2</v>
          </cell>
          <cell r="DD7" t="str">
            <v>มค.</v>
          </cell>
          <cell r="DE7">
            <v>140.19999999999999</v>
          </cell>
          <cell r="DG7">
            <v>140.32</v>
          </cell>
          <cell r="DH7">
            <v>139.49</v>
          </cell>
          <cell r="DI7">
            <v>141.13</v>
          </cell>
          <cell r="DK7">
            <v>139.19999999999999</v>
          </cell>
          <cell r="DL7">
            <v>140.9</v>
          </cell>
          <cell r="DM7">
            <v>137.19999999999999</v>
          </cell>
          <cell r="DQ7" t="str">
            <v>มค.</v>
          </cell>
          <cell r="DR7">
            <v>756.56</v>
          </cell>
          <cell r="DT7">
            <v>755.25</v>
          </cell>
          <cell r="DU7">
            <v>744.78</v>
          </cell>
          <cell r="DV7">
            <v>757.17</v>
          </cell>
          <cell r="DX7">
            <v>743.5</v>
          </cell>
          <cell r="DZ7">
            <v>739</v>
          </cell>
          <cell r="EG7" t="str">
            <v>มค.</v>
          </cell>
          <cell r="EH7">
            <v>282.64</v>
          </cell>
          <cell r="EJ7">
            <v>282.07</v>
          </cell>
          <cell r="EK7">
            <v>279.19</v>
          </cell>
          <cell r="EL7">
            <v>283.33</v>
          </cell>
          <cell r="EN7">
            <v>279.89999999999998</v>
          </cell>
          <cell r="EP7">
            <v>270</v>
          </cell>
          <cell r="ER7" t="str">
            <v>มค.</v>
          </cell>
          <cell r="ES7">
            <v>80.08</v>
          </cell>
          <cell r="EU7">
            <v>74.88</v>
          </cell>
          <cell r="EV7">
            <v>72.45</v>
          </cell>
          <cell r="EW7">
            <v>93.08</v>
          </cell>
          <cell r="EX7">
            <v>87</v>
          </cell>
          <cell r="EY7">
            <v>76</v>
          </cell>
          <cell r="EZ7">
            <v>62</v>
          </cell>
          <cell r="FH7" t="str">
            <v>มค.</v>
          </cell>
          <cell r="FI7">
            <v>110.33</v>
          </cell>
          <cell r="FK7">
            <v>109.12</v>
          </cell>
          <cell r="FL7">
            <v>113.88</v>
          </cell>
          <cell r="FM7">
            <v>103.34</v>
          </cell>
          <cell r="FN7">
            <v>115</v>
          </cell>
          <cell r="FO7">
            <v>105.75</v>
          </cell>
          <cell r="FP7">
            <v>83</v>
          </cell>
          <cell r="FQ7">
            <v>105.7</v>
          </cell>
        </row>
        <row r="8">
          <cell r="E8">
            <v>247.45</v>
          </cell>
          <cell r="F8">
            <v>219.59</v>
          </cell>
          <cell r="G8">
            <v>259.01</v>
          </cell>
          <cell r="H8">
            <v>244</v>
          </cell>
          <cell r="I8">
            <v>244.8</v>
          </cell>
          <cell r="J8">
            <v>239.8</v>
          </cell>
          <cell r="K8">
            <v>213</v>
          </cell>
          <cell r="N8" t="str">
            <v>กพ.</v>
          </cell>
          <cell r="O8">
            <v>157.16</v>
          </cell>
          <cell r="Q8">
            <v>156.19999999999999</v>
          </cell>
          <cell r="R8">
            <v>132.21</v>
          </cell>
          <cell r="S8">
            <v>156.51</v>
          </cell>
          <cell r="T8">
            <v>150</v>
          </cell>
          <cell r="U8">
            <v>151.4</v>
          </cell>
          <cell r="AC8" t="str">
            <v>กพ.</v>
          </cell>
          <cell r="AD8" t="e">
            <v>#REF!</v>
          </cell>
          <cell r="AF8">
            <v>387.84</v>
          </cell>
          <cell r="AG8">
            <v>373.88</v>
          </cell>
          <cell r="AH8">
            <v>388.4</v>
          </cell>
          <cell r="AK8">
            <v>365.1</v>
          </cell>
          <cell r="AO8" t="str">
            <v>กพ.</v>
          </cell>
          <cell r="AP8" t="e">
            <v>#REF!</v>
          </cell>
          <cell r="AR8">
            <v>173.34</v>
          </cell>
          <cell r="AS8">
            <v>164.15</v>
          </cell>
          <cell r="AT8">
            <v>178.62</v>
          </cell>
          <cell r="AU8">
            <v>162</v>
          </cell>
          <cell r="AV8">
            <v>168</v>
          </cell>
          <cell r="AW8">
            <v>162.5</v>
          </cell>
          <cell r="AX8">
            <v>159</v>
          </cell>
          <cell r="BB8" t="str">
            <v>กพ.</v>
          </cell>
          <cell r="BC8" t="e">
            <v>#REF!</v>
          </cell>
          <cell r="BE8">
            <v>147.4</v>
          </cell>
          <cell r="BF8">
            <v>142.58000000000001</v>
          </cell>
          <cell r="BG8">
            <v>153.1</v>
          </cell>
          <cell r="BH8">
            <v>141.19999999999999</v>
          </cell>
          <cell r="BI8">
            <v>147</v>
          </cell>
          <cell r="BK8">
            <v>135</v>
          </cell>
          <cell r="BO8" t="str">
            <v>กพ.</v>
          </cell>
          <cell r="BP8" t="e">
            <v>#REF!</v>
          </cell>
          <cell r="BR8">
            <v>95.17</v>
          </cell>
          <cell r="BS8">
            <v>89.66</v>
          </cell>
          <cell r="BT8">
            <v>95.84</v>
          </cell>
          <cell r="BV8">
            <v>75</v>
          </cell>
          <cell r="BW8">
            <v>94</v>
          </cell>
          <cell r="CC8" t="str">
            <v>กพ.</v>
          </cell>
          <cell r="CD8">
            <v>201.82</v>
          </cell>
          <cell r="CF8">
            <v>202.01</v>
          </cell>
          <cell r="CG8">
            <v>202.42</v>
          </cell>
          <cell r="CH8">
            <v>202.28</v>
          </cell>
          <cell r="CL8">
            <v>197</v>
          </cell>
          <cell r="CP8" t="str">
            <v>กพ.</v>
          </cell>
          <cell r="CQ8">
            <v>179.61</v>
          </cell>
          <cell r="CS8">
            <v>177.83</v>
          </cell>
          <cell r="CT8">
            <v>173.96</v>
          </cell>
          <cell r="CU8">
            <v>179.8</v>
          </cell>
          <cell r="CV8">
            <v>178.68</v>
          </cell>
          <cell r="CX8">
            <v>0</v>
          </cell>
          <cell r="CY8">
            <v>174.2</v>
          </cell>
          <cell r="DD8" t="str">
            <v>กพ.</v>
          </cell>
          <cell r="DE8">
            <v>139.76</v>
          </cell>
          <cell r="DG8">
            <v>139.9</v>
          </cell>
          <cell r="DH8">
            <v>139.19</v>
          </cell>
          <cell r="DI8">
            <v>140.75</v>
          </cell>
          <cell r="DK8">
            <v>139.19999999999999</v>
          </cell>
          <cell r="DL8">
            <v>140.41</v>
          </cell>
          <cell r="DM8">
            <v>137.19999999999999</v>
          </cell>
          <cell r="DQ8" t="str">
            <v>กพ.</v>
          </cell>
          <cell r="DR8">
            <v>754.77</v>
          </cell>
          <cell r="DT8">
            <v>753.14</v>
          </cell>
          <cell r="DU8">
            <v>744.36</v>
          </cell>
          <cell r="DV8">
            <v>756.34</v>
          </cell>
          <cell r="DX8">
            <v>743.5</v>
          </cell>
          <cell r="DZ8">
            <v>739</v>
          </cell>
          <cell r="EG8" t="str">
            <v>กพ.</v>
          </cell>
          <cell r="EH8">
            <v>282.26</v>
          </cell>
          <cell r="EJ8">
            <v>281.72000000000003</v>
          </cell>
          <cell r="EK8">
            <v>279.42</v>
          </cell>
          <cell r="EL8">
            <v>282.89999999999998</v>
          </cell>
          <cell r="EN8">
            <v>279.89999999999998</v>
          </cell>
          <cell r="EP8">
            <v>270</v>
          </cell>
          <cell r="ER8" t="str">
            <v>กพ.</v>
          </cell>
          <cell r="ES8">
            <v>79.599999999999994</v>
          </cell>
          <cell r="EU8">
            <v>73.63</v>
          </cell>
          <cell r="EV8">
            <v>71.09</v>
          </cell>
          <cell r="EW8">
            <v>91.44</v>
          </cell>
          <cell r="EX8">
            <v>85</v>
          </cell>
          <cell r="EY8">
            <v>76</v>
          </cell>
          <cell r="EZ8">
            <v>62</v>
          </cell>
          <cell r="FH8" t="str">
            <v>กพ.</v>
          </cell>
          <cell r="FI8">
            <v>109.24</v>
          </cell>
          <cell r="FK8">
            <v>108.32</v>
          </cell>
          <cell r="FL8">
            <v>112.44</v>
          </cell>
          <cell r="FM8">
            <v>102.23</v>
          </cell>
          <cell r="FN8">
            <v>115</v>
          </cell>
          <cell r="FO8">
            <v>105.8</v>
          </cell>
          <cell r="FP8">
            <v>83</v>
          </cell>
          <cell r="FQ8">
            <v>105.7</v>
          </cell>
        </row>
        <row r="9">
          <cell r="E9">
            <v>244.25</v>
          </cell>
          <cell r="F9">
            <v>218.07</v>
          </cell>
          <cell r="G9">
            <v>258.08</v>
          </cell>
          <cell r="H9">
            <v>243.3</v>
          </cell>
          <cell r="I9">
            <v>244.8</v>
          </cell>
          <cell r="J9">
            <v>239.8</v>
          </cell>
          <cell r="K9">
            <v>213</v>
          </cell>
          <cell r="N9" t="str">
            <v>มีค.</v>
          </cell>
          <cell r="O9">
            <v>152.86000000000001</v>
          </cell>
          <cell r="Q9">
            <v>152.75</v>
          </cell>
          <cell r="R9">
            <v>130.69999999999999</v>
          </cell>
          <cell r="S9">
            <v>154.58000000000001</v>
          </cell>
          <cell r="T9">
            <v>148</v>
          </cell>
          <cell r="U9">
            <v>151.4</v>
          </cell>
          <cell r="AC9" t="str">
            <v>มีค.</v>
          </cell>
          <cell r="AD9" t="e">
            <v>#REF!</v>
          </cell>
          <cell r="AF9">
            <v>386.1</v>
          </cell>
          <cell r="AG9">
            <v>373.4</v>
          </cell>
          <cell r="AH9">
            <v>384.08</v>
          </cell>
          <cell r="AK9">
            <v>365.1</v>
          </cell>
          <cell r="AO9" t="str">
            <v>มีค.</v>
          </cell>
          <cell r="AP9" t="e">
            <v>#REF!</v>
          </cell>
          <cell r="AR9">
            <v>171.84</v>
          </cell>
          <cell r="AS9">
            <v>163.41999999999999</v>
          </cell>
          <cell r="AT9">
            <v>177.63</v>
          </cell>
          <cell r="AU9">
            <v>161.1</v>
          </cell>
          <cell r="AV9">
            <v>168</v>
          </cell>
          <cell r="AW9">
            <v>162.5</v>
          </cell>
          <cell r="AX9">
            <v>159</v>
          </cell>
          <cell r="BB9" t="str">
            <v>มีค.</v>
          </cell>
          <cell r="BC9" t="e">
            <v>#REF!</v>
          </cell>
          <cell r="BE9">
            <v>145.44999999999999</v>
          </cell>
          <cell r="BF9">
            <v>140.41</v>
          </cell>
          <cell r="BG9">
            <v>151.99</v>
          </cell>
          <cell r="BH9">
            <v>140.19999999999999</v>
          </cell>
          <cell r="BI9">
            <v>147</v>
          </cell>
          <cell r="BK9">
            <v>135</v>
          </cell>
          <cell r="BO9" t="str">
            <v>มีค.</v>
          </cell>
          <cell r="BP9" t="e">
            <v>#REF!</v>
          </cell>
          <cell r="BR9">
            <v>94.27</v>
          </cell>
          <cell r="BS9">
            <v>89.29</v>
          </cell>
          <cell r="BT9">
            <v>93.97</v>
          </cell>
          <cell r="BV9">
            <v>75</v>
          </cell>
          <cell r="BW9">
            <v>94</v>
          </cell>
          <cell r="CC9" t="str">
            <v>มีค.</v>
          </cell>
          <cell r="CD9">
            <v>200.94</v>
          </cell>
          <cell r="CF9">
            <v>201.59</v>
          </cell>
          <cell r="CG9">
            <v>201.93</v>
          </cell>
          <cell r="CH9">
            <v>201.51</v>
          </cell>
          <cell r="CL9">
            <v>197</v>
          </cell>
          <cell r="CP9" t="str">
            <v>มีค.</v>
          </cell>
          <cell r="CQ9">
            <v>179.04</v>
          </cell>
          <cell r="CS9">
            <v>177.53</v>
          </cell>
          <cell r="CT9">
            <v>173.78</v>
          </cell>
          <cell r="CU9">
            <v>179.4</v>
          </cell>
          <cell r="CV9">
            <v>177.94</v>
          </cell>
          <cell r="CX9">
            <v>0</v>
          </cell>
          <cell r="CY9">
            <v>174.2</v>
          </cell>
          <cell r="DD9" t="str">
            <v>มีค.</v>
          </cell>
          <cell r="DE9">
            <v>139.30000000000001</v>
          </cell>
          <cell r="DG9">
            <v>139.16999999999999</v>
          </cell>
          <cell r="DH9">
            <v>138.79</v>
          </cell>
          <cell r="DI9">
            <v>140.31</v>
          </cell>
          <cell r="DK9">
            <v>139.19999999999999</v>
          </cell>
          <cell r="DL9">
            <v>139.85</v>
          </cell>
          <cell r="DM9">
            <v>137.19999999999999</v>
          </cell>
          <cell r="DQ9" t="str">
            <v>มีค.</v>
          </cell>
          <cell r="DR9">
            <v>752.97</v>
          </cell>
          <cell r="DT9">
            <v>751.53</v>
          </cell>
          <cell r="DU9">
            <v>741.75</v>
          </cell>
          <cell r="DV9">
            <v>755.45</v>
          </cell>
          <cell r="DX9">
            <v>743.5</v>
          </cell>
          <cell r="DZ9">
            <v>739</v>
          </cell>
          <cell r="EG9" t="str">
            <v>มีค.</v>
          </cell>
          <cell r="EH9">
            <v>281.76</v>
          </cell>
          <cell r="EJ9">
            <v>281.22000000000003</v>
          </cell>
          <cell r="EK9">
            <v>279.12</v>
          </cell>
          <cell r="EL9">
            <v>282.45999999999998</v>
          </cell>
          <cell r="EN9">
            <v>279.89999999999998</v>
          </cell>
          <cell r="EP9">
            <v>270</v>
          </cell>
          <cell r="ER9" t="str">
            <v>มีค.</v>
          </cell>
          <cell r="ES9">
            <v>79.069999999999993</v>
          </cell>
          <cell r="EU9">
            <v>71.64</v>
          </cell>
          <cell r="EV9">
            <v>69.98</v>
          </cell>
          <cell r="EW9">
            <v>89.6</v>
          </cell>
          <cell r="EX9">
            <v>82.7</v>
          </cell>
          <cell r="EY9">
            <v>76</v>
          </cell>
          <cell r="EZ9">
            <v>62</v>
          </cell>
          <cell r="FH9" t="str">
            <v>มีค.</v>
          </cell>
          <cell r="FI9">
            <v>108.73</v>
          </cell>
          <cell r="FK9">
            <v>107.41</v>
          </cell>
          <cell r="FL9">
            <v>112.09</v>
          </cell>
          <cell r="FM9">
            <v>100.98</v>
          </cell>
          <cell r="FN9">
            <v>115</v>
          </cell>
          <cell r="FO9">
            <v>105.8</v>
          </cell>
          <cell r="FP9">
            <v>83</v>
          </cell>
          <cell r="FQ9">
            <v>105.7</v>
          </cell>
        </row>
        <row r="10">
          <cell r="E10">
            <v>241.31</v>
          </cell>
          <cell r="F10">
            <v>217.19</v>
          </cell>
          <cell r="G10">
            <v>256.8</v>
          </cell>
          <cell r="H10">
            <v>242.1</v>
          </cell>
          <cell r="I10">
            <v>244.8</v>
          </cell>
          <cell r="J10">
            <v>239.8</v>
          </cell>
          <cell r="K10">
            <v>213</v>
          </cell>
          <cell r="N10" t="str">
            <v>เมย.</v>
          </cell>
          <cell r="O10">
            <v>148.77000000000001</v>
          </cell>
          <cell r="Q10">
            <v>149.44999999999999</v>
          </cell>
          <cell r="R10">
            <v>129.97</v>
          </cell>
          <cell r="S10">
            <v>152.66999999999999</v>
          </cell>
          <cell r="T10">
            <v>146</v>
          </cell>
          <cell r="U10">
            <v>151.4</v>
          </cell>
          <cell r="AC10" t="str">
            <v>เมย.</v>
          </cell>
          <cell r="AD10" t="e">
            <v>#REF!</v>
          </cell>
          <cell r="AF10">
            <v>383.07</v>
          </cell>
          <cell r="AG10">
            <v>372.85</v>
          </cell>
          <cell r="AH10">
            <v>382.18</v>
          </cell>
          <cell r="AK10">
            <v>365.1</v>
          </cell>
          <cell r="AO10" t="str">
            <v>เมย.</v>
          </cell>
          <cell r="AP10" t="e">
            <v>#REF!</v>
          </cell>
          <cell r="AR10">
            <v>170.66</v>
          </cell>
          <cell r="AS10">
            <v>162.54</v>
          </cell>
          <cell r="AT10">
            <v>176.59</v>
          </cell>
          <cell r="AU10">
            <v>160.19999999999999</v>
          </cell>
          <cell r="AV10">
            <v>168</v>
          </cell>
          <cell r="AW10">
            <v>162.5</v>
          </cell>
          <cell r="AX10">
            <v>159</v>
          </cell>
          <cell r="BB10" t="str">
            <v>เมย.</v>
          </cell>
          <cell r="BC10" t="e">
            <v>#REF!</v>
          </cell>
          <cell r="BE10">
            <v>143.55000000000001</v>
          </cell>
          <cell r="BF10">
            <v>138.55000000000001</v>
          </cell>
          <cell r="BG10">
            <v>150.97999999999999</v>
          </cell>
          <cell r="BH10">
            <v>138.5</v>
          </cell>
          <cell r="BI10">
            <v>147</v>
          </cell>
          <cell r="BK10">
            <v>135</v>
          </cell>
          <cell r="BO10" t="str">
            <v>เมย.</v>
          </cell>
          <cell r="BP10" t="e">
            <v>#REF!</v>
          </cell>
          <cell r="BR10">
            <v>93.42</v>
          </cell>
          <cell r="BS10">
            <v>88.9</v>
          </cell>
          <cell r="BT10">
            <v>92.28</v>
          </cell>
          <cell r="BV10">
            <v>75</v>
          </cell>
          <cell r="BW10">
            <v>94</v>
          </cell>
          <cell r="CC10" t="str">
            <v>เมย.</v>
          </cell>
          <cell r="CD10">
            <v>199.97</v>
          </cell>
          <cell r="CF10">
            <v>200.97</v>
          </cell>
          <cell r="CG10">
            <v>201.13</v>
          </cell>
          <cell r="CH10">
            <v>200.44</v>
          </cell>
          <cell r="CL10">
            <v>197</v>
          </cell>
          <cell r="CP10" t="str">
            <v>เมย.</v>
          </cell>
          <cell r="CQ10">
            <v>178.43</v>
          </cell>
          <cell r="CS10">
            <v>177.33</v>
          </cell>
          <cell r="CT10">
            <v>173.53</v>
          </cell>
          <cell r="CU10">
            <v>179</v>
          </cell>
          <cell r="CV10">
            <v>177.22</v>
          </cell>
          <cell r="CX10">
            <v>0</v>
          </cell>
          <cell r="CY10">
            <v>174.2</v>
          </cell>
          <cell r="DD10" t="str">
            <v>เมย.</v>
          </cell>
          <cell r="DE10">
            <v>138.85</v>
          </cell>
          <cell r="DG10">
            <v>138.68</v>
          </cell>
          <cell r="DH10">
            <v>138.30000000000001</v>
          </cell>
          <cell r="DI10">
            <v>139.83000000000001</v>
          </cell>
          <cell r="DK10">
            <v>139.19999999999999</v>
          </cell>
          <cell r="DL10">
            <v>139.07</v>
          </cell>
          <cell r="DM10">
            <v>137.19999999999999</v>
          </cell>
          <cell r="DQ10" t="str">
            <v>เมย.</v>
          </cell>
          <cell r="DR10">
            <v>752.14</v>
          </cell>
          <cell r="DT10">
            <v>751.1</v>
          </cell>
          <cell r="DU10">
            <v>742.09</v>
          </cell>
          <cell r="DV10">
            <v>754.5</v>
          </cell>
          <cell r="DX10">
            <v>743.5</v>
          </cell>
          <cell r="DZ10">
            <v>739</v>
          </cell>
          <cell r="EG10" t="str">
            <v>เมย.</v>
          </cell>
          <cell r="EH10">
            <v>281.27</v>
          </cell>
          <cell r="EJ10">
            <v>280.83999999999997</v>
          </cell>
          <cell r="EK10">
            <v>278.8</v>
          </cell>
          <cell r="EL10">
            <v>281.93</v>
          </cell>
          <cell r="EN10">
            <v>279.89999999999998</v>
          </cell>
          <cell r="EP10">
            <v>270</v>
          </cell>
          <cell r="ER10" t="str">
            <v>เมย.</v>
          </cell>
          <cell r="ES10">
            <v>78.569999999999993</v>
          </cell>
          <cell r="EU10">
            <v>70.37</v>
          </cell>
          <cell r="EV10">
            <v>68.55</v>
          </cell>
          <cell r="EW10">
            <v>88.35</v>
          </cell>
          <cell r="EX10">
            <v>80.599999999999994</v>
          </cell>
          <cell r="EY10">
            <v>76</v>
          </cell>
          <cell r="EZ10">
            <v>62</v>
          </cell>
          <cell r="FH10" t="str">
            <v>เมย.</v>
          </cell>
          <cell r="FI10">
            <v>107.33</v>
          </cell>
          <cell r="FK10">
            <v>106.29</v>
          </cell>
          <cell r="FL10">
            <v>111.46</v>
          </cell>
          <cell r="FM10">
            <v>99.98</v>
          </cell>
          <cell r="FN10">
            <v>114.09</v>
          </cell>
          <cell r="FO10">
            <v>105.8</v>
          </cell>
          <cell r="FP10">
            <v>83</v>
          </cell>
          <cell r="FQ10">
            <v>105.7</v>
          </cell>
        </row>
        <row r="11">
          <cell r="E11">
            <v>239.5</v>
          </cell>
          <cell r="F11">
            <v>217.8</v>
          </cell>
          <cell r="G11">
            <v>253.93</v>
          </cell>
          <cell r="H11">
            <v>240.2</v>
          </cell>
          <cell r="I11">
            <v>244.8</v>
          </cell>
          <cell r="J11">
            <v>239.8</v>
          </cell>
          <cell r="K11">
            <v>213</v>
          </cell>
          <cell r="N11" t="str">
            <v>พค.</v>
          </cell>
          <cell r="O11">
            <v>145.44</v>
          </cell>
          <cell r="Q11">
            <v>147.08000000000001</v>
          </cell>
          <cell r="R11">
            <v>130.66999999999999</v>
          </cell>
          <cell r="S11">
            <v>151.09</v>
          </cell>
          <cell r="T11">
            <v>144</v>
          </cell>
          <cell r="U11">
            <v>151.4</v>
          </cell>
          <cell r="AC11" t="str">
            <v>พค.</v>
          </cell>
          <cell r="AD11" t="e">
            <v>#REF!</v>
          </cell>
          <cell r="AF11">
            <v>382.2</v>
          </cell>
          <cell r="AG11">
            <v>375.51</v>
          </cell>
          <cell r="AH11">
            <v>381.03</v>
          </cell>
          <cell r="AK11">
            <v>365.1</v>
          </cell>
          <cell r="AO11" t="str">
            <v>พค.</v>
          </cell>
          <cell r="AP11" t="e">
            <v>#REF!</v>
          </cell>
          <cell r="AR11">
            <v>169.12</v>
          </cell>
          <cell r="AS11">
            <v>162.24</v>
          </cell>
          <cell r="AT11">
            <v>175.67</v>
          </cell>
          <cell r="AU11">
            <v>159.6</v>
          </cell>
          <cell r="AV11">
            <v>168</v>
          </cell>
          <cell r="AW11">
            <v>162.5</v>
          </cell>
          <cell r="AX11">
            <v>159</v>
          </cell>
          <cell r="BB11" t="str">
            <v>พค.</v>
          </cell>
          <cell r="BC11" t="e">
            <v>#REF!</v>
          </cell>
          <cell r="BE11">
            <v>141.88999999999999</v>
          </cell>
          <cell r="BF11">
            <v>137.12</v>
          </cell>
          <cell r="BG11">
            <v>150</v>
          </cell>
          <cell r="BH11">
            <v>137</v>
          </cell>
          <cell r="BI11">
            <v>147</v>
          </cell>
          <cell r="BK11">
            <v>135</v>
          </cell>
          <cell r="BO11" t="str">
            <v>พค.</v>
          </cell>
          <cell r="BP11" t="e">
            <v>#REF!</v>
          </cell>
          <cell r="BR11">
            <v>92.74</v>
          </cell>
          <cell r="BS11">
            <v>88.92</v>
          </cell>
          <cell r="BT11">
            <v>90.5</v>
          </cell>
          <cell r="BV11">
            <v>75</v>
          </cell>
          <cell r="BW11">
            <v>94</v>
          </cell>
          <cell r="CC11" t="str">
            <v>พค.</v>
          </cell>
          <cell r="CD11">
            <v>199.42</v>
          </cell>
          <cell r="CF11">
            <v>200.74</v>
          </cell>
          <cell r="CG11">
            <v>200.88</v>
          </cell>
          <cell r="CH11">
            <v>200.02</v>
          </cell>
          <cell r="CL11">
            <v>197</v>
          </cell>
          <cell r="CP11" t="str">
            <v>พค.</v>
          </cell>
          <cell r="CQ11">
            <v>177.89</v>
          </cell>
          <cell r="CS11">
            <v>177.27</v>
          </cell>
          <cell r="CT11">
            <v>173.92</v>
          </cell>
          <cell r="CU11">
            <v>178.25</v>
          </cell>
          <cell r="CV11">
            <v>176.8</v>
          </cell>
          <cell r="CX11">
            <v>0</v>
          </cell>
          <cell r="CY11">
            <v>174.2</v>
          </cell>
          <cell r="DD11" t="str">
            <v>พค.</v>
          </cell>
          <cell r="DE11">
            <v>138.66</v>
          </cell>
          <cell r="DG11">
            <v>138.5</v>
          </cell>
          <cell r="DH11">
            <v>138.26</v>
          </cell>
          <cell r="DI11">
            <v>139.4</v>
          </cell>
          <cell r="DK11">
            <v>139.19999999999999</v>
          </cell>
          <cell r="DL11">
            <v>138.31</v>
          </cell>
          <cell r="DM11">
            <v>137.19999999999999</v>
          </cell>
          <cell r="DQ11" t="str">
            <v>พค.</v>
          </cell>
          <cell r="DR11">
            <v>752.38</v>
          </cell>
          <cell r="DT11">
            <v>751.43</v>
          </cell>
          <cell r="DU11">
            <v>744.54</v>
          </cell>
          <cell r="DV11">
            <v>753.83</v>
          </cell>
          <cell r="DX11">
            <v>743.5</v>
          </cell>
          <cell r="DZ11">
            <v>739</v>
          </cell>
          <cell r="EG11" t="str">
            <v>พค.</v>
          </cell>
          <cell r="EH11">
            <v>280.82</v>
          </cell>
          <cell r="EJ11">
            <v>280.66000000000003</v>
          </cell>
          <cell r="EK11">
            <v>278.2</v>
          </cell>
          <cell r="EL11">
            <v>281.5</v>
          </cell>
          <cell r="EN11">
            <v>279.89999999999998</v>
          </cell>
          <cell r="EP11">
            <v>270</v>
          </cell>
          <cell r="ER11" t="str">
            <v>พค.</v>
          </cell>
          <cell r="ES11">
            <v>77.83</v>
          </cell>
          <cell r="EU11">
            <v>68.88</v>
          </cell>
          <cell r="EV11">
            <v>67.56</v>
          </cell>
          <cell r="EW11">
            <v>87.72</v>
          </cell>
          <cell r="EX11">
            <v>79.25</v>
          </cell>
          <cell r="EY11">
            <v>76</v>
          </cell>
          <cell r="EZ11">
            <v>62</v>
          </cell>
          <cell r="FH11" t="str">
            <v>พค.</v>
          </cell>
          <cell r="FI11">
            <v>105.99</v>
          </cell>
          <cell r="FK11">
            <v>104.75</v>
          </cell>
          <cell r="FL11">
            <v>109.55</v>
          </cell>
          <cell r="FM11">
            <v>98.99</v>
          </cell>
          <cell r="FN11">
            <v>112.83</v>
          </cell>
          <cell r="FO11">
            <v>105.2</v>
          </cell>
          <cell r="FP11">
            <v>83</v>
          </cell>
          <cell r="FQ11">
            <v>105.7</v>
          </cell>
        </row>
        <row r="12">
          <cell r="E12">
            <v>237.2</v>
          </cell>
          <cell r="F12">
            <v>220.88</v>
          </cell>
          <cell r="G12">
            <v>251.3</v>
          </cell>
          <cell r="H12">
            <v>238.1</v>
          </cell>
          <cell r="I12">
            <v>244.8</v>
          </cell>
          <cell r="J12">
            <v>239.8</v>
          </cell>
          <cell r="K12">
            <v>213</v>
          </cell>
          <cell r="N12" t="str">
            <v>มิย.</v>
          </cell>
          <cell r="O12">
            <v>142.22999999999999</v>
          </cell>
          <cell r="Q12">
            <v>145.68</v>
          </cell>
          <cell r="R12">
            <v>133.28</v>
          </cell>
          <cell r="S12">
            <v>150.35</v>
          </cell>
          <cell r="T12">
            <v>142</v>
          </cell>
          <cell r="U12">
            <v>151.4</v>
          </cell>
          <cell r="AC12" t="str">
            <v>มิย.</v>
          </cell>
          <cell r="AD12" t="e">
            <v>#REF!</v>
          </cell>
          <cell r="AF12">
            <v>380.39</v>
          </cell>
          <cell r="AG12">
            <v>380.88</v>
          </cell>
          <cell r="AH12">
            <v>380</v>
          </cell>
          <cell r="AK12">
            <v>365.1</v>
          </cell>
          <cell r="AO12" t="str">
            <v>มิย.</v>
          </cell>
          <cell r="AP12" t="e">
            <v>#REF!</v>
          </cell>
          <cell r="AR12">
            <v>167.74</v>
          </cell>
          <cell r="AS12">
            <v>162.63999999999999</v>
          </cell>
          <cell r="AT12">
            <v>175.15</v>
          </cell>
          <cell r="AU12">
            <v>158.9</v>
          </cell>
          <cell r="AV12">
            <v>168</v>
          </cell>
          <cell r="AW12">
            <v>162.5</v>
          </cell>
          <cell r="AX12">
            <v>159</v>
          </cell>
          <cell r="BB12" t="str">
            <v>มิย.</v>
          </cell>
          <cell r="BC12" t="e">
            <v>#REF!</v>
          </cell>
          <cell r="BE12">
            <v>141.79</v>
          </cell>
          <cell r="BF12">
            <v>138.19999999999999</v>
          </cell>
          <cell r="BG12">
            <v>150.12</v>
          </cell>
          <cell r="BH12">
            <v>137</v>
          </cell>
          <cell r="BI12">
            <v>147</v>
          </cell>
          <cell r="BK12">
            <v>135</v>
          </cell>
          <cell r="BO12" t="str">
            <v>มิย.</v>
          </cell>
          <cell r="BP12" t="e">
            <v>#REF!</v>
          </cell>
          <cell r="BR12">
            <v>92.77</v>
          </cell>
          <cell r="BS12">
            <v>89.77</v>
          </cell>
          <cell r="BT12">
            <v>89.67</v>
          </cell>
          <cell r="BV12">
            <v>75</v>
          </cell>
          <cell r="BW12">
            <v>94</v>
          </cell>
          <cell r="CC12" t="str">
            <v>มิย.</v>
          </cell>
          <cell r="CD12">
            <v>200.32</v>
          </cell>
          <cell r="CF12">
            <v>200.58</v>
          </cell>
          <cell r="CG12">
            <v>202.18</v>
          </cell>
          <cell r="CH12">
            <v>201.8</v>
          </cell>
          <cell r="CL12">
            <v>197</v>
          </cell>
          <cell r="CP12" t="str">
            <v>มิย.</v>
          </cell>
          <cell r="CQ12">
            <v>177.73</v>
          </cell>
          <cell r="CS12">
            <v>177.28</v>
          </cell>
          <cell r="CT12">
            <v>174.16</v>
          </cell>
          <cell r="CU12">
            <v>178</v>
          </cell>
          <cell r="CV12">
            <v>179.5</v>
          </cell>
          <cell r="CX12">
            <v>0</v>
          </cell>
          <cell r="CY12">
            <v>174.2</v>
          </cell>
          <cell r="DD12" t="str">
            <v>มิย.</v>
          </cell>
          <cell r="DE12">
            <v>138.68</v>
          </cell>
          <cell r="DG12">
            <v>138.36000000000001</v>
          </cell>
          <cell r="DH12">
            <v>138.91</v>
          </cell>
          <cell r="DI12">
            <v>139.33000000000001</v>
          </cell>
          <cell r="DK12">
            <v>139.19999999999999</v>
          </cell>
          <cell r="DL12">
            <v>137.5</v>
          </cell>
          <cell r="DM12">
            <v>137.19999999999999</v>
          </cell>
          <cell r="DQ12" t="str">
            <v>มิย.</v>
          </cell>
          <cell r="DR12">
            <v>752.74</v>
          </cell>
          <cell r="DT12">
            <v>748.45</v>
          </cell>
          <cell r="DU12">
            <v>746.18</v>
          </cell>
          <cell r="DV12">
            <v>753.35</v>
          </cell>
          <cell r="DX12">
            <v>743.5</v>
          </cell>
          <cell r="DZ12">
            <v>739</v>
          </cell>
          <cell r="EG12" t="str">
            <v>มิย.</v>
          </cell>
          <cell r="EH12">
            <v>280.64</v>
          </cell>
          <cell r="EJ12">
            <v>280.74</v>
          </cell>
          <cell r="EK12">
            <v>277.83999999999997</v>
          </cell>
          <cell r="EL12">
            <v>281.02999999999997</v>
          </cell>
          <cell r="EN12">
            <v>279.89999999999998</v>
          </cell>
          <cell r="EP12">
            <v>270</v>
          </cell>
          <cell r="ER12" t="str">
            <v>มิย.</v>
          </cell>
          <cell r="ES12">
            <v>78.06</v>
          </cell>
          <cell r="EU12">
            <v>68.400000000000006</v>
          </cell>
          <cell r="EV12">
            <v>67.87</v>
          </cell>
          <cell r="EW12">
            <v>88.35</v>
          </cell>
          <cell r="EX12">
            <v>80</v>
          </cell>
          <cell r="EY12">
            <v>76</v>
          </cell>
          <cell r="EZ12">
            <v>62</v>
          </cell>
          <cell r="FH12" t="str">
            <v>มิย.</v>
          </cell>
          <cell r="FI12">
            <v>104.78</v>
          </cell>
          <cell r="FK12">
            <v>104.2</v>
          </cell>
          <cell r="FL12">
            <v>109.36</v>
          </cell>
          <cell r="FM12">
            <v>97.88</v>
          </cell>
          <cell r="FN12">
            <v>110.75</v>
          </cell>
          <cell r="FO12">
            <v>103.4</v>
          </cell>
          <cell r="FP12">
            <v>83</v>
          </cell>
          <cell r="FQ12">
            <v>105.7</v>
          </cell>
        </row>
        <row r="13">
          <cell r="E13">
            <v>237.33</v>
          </cell>
          <cell r="F13">
            <v>225.47</v>
          </cell>
          <cell r="G13">
            <v>250.02</v>
          </cell>
          <cell r="H13">
            <v>237</v>
          </cell>
          <cell r="I13">
            <v>244.8</v>
          </cell>
          <cell r="J13">
            <v>239.8</v>
          </cell>
          <cell r="K13">
            <v>213</v>
          </cell>
          <cell r="N13" t="str">
            <v>กค.</v>
          </cell>
          <cell r="O13">
            <v>143.55000000000001</v>
          </cell>
          <cell r="Q13">
            <v>149.16</v>
          </cell>
          <cell r="R13">
            <v>138.54</v>
          </cell>
          <cell r="S13">
            <v>151.11000000000001</v>
          </cell>
          <cell r="T13">
            <v>141</v>
          </cell>
          <cell r="U13">
            <v>151.4</v>
          </cell>
          <cell r="AC13" t="str">
            <v>กค.</v>
          </cell>
          <cell r="AD13" t="e">
            <v>#REF!</v>
          </cell>
          <cell r="AF13">
            <v>380.86</v>
          </cell>
          <cell r="AG13">
            <v>385.98</v>
          </cell>
          <cell r="AH13">
            <v>379</v>
          </cell>
          <cell r="AK13">
            <v>365.1</v>
          </cell>
          <cell r="AO13" t="str">
            <v>กค.</v>
          </cell>
          <cell r="AP13" t="e">
            <v>#REF!</v>
          </cell>
          <cell r="AR13">
            <v>167.3</v>
          </cell>
          <cell r="AS13">
            <v>166.66</v>
          </cell>
          <cell r="AT13">
            <v>175.32</v>
          </cell>
          <cell r="AU13">
            <v>159.25</v>
          </cell>
          <cell r="AV13">
            <v>168</v>
          </cell>
          <cell r="AW13">
            <v>162.5</v>
          </cell>
          <cell r="AX13">
            <v>159</v>
          </cell>
          <cell r="BB13" t="str">
            <v>กค.</v>
          </cell>
          <cell r="BC13" t="e">
            <v>#REF!</v>
          </cell>
          <cell r="BE13">
            <v>142.66999999999999</v>
          </cell>
          <cell r="BF13">
            <v>148.52000000000001</v>
          </cell>
          <cell r="BG13">
            <v>150.96</v>
          </cell>
          <cell r="BH13">
            <v>138.5</v>
          </cell>
          <cell r="BI13">
            <v>147</v>
          </cell>
          <cell r="BK13">
            <v>135</v>
          </cell>
          <cell r="BO13" t="str">
            <v>กค.</v>
          </cell>
          <cell r="BP13" t="e">
            <v>#REF!</v>
          </cell>
          <cell r="BR13">
            <v>92.11</v>
          </cell>
          <cell r="BS13">
            <v>94.3</v>
          </cell>
          <cell r="BT13">
            <v>90.56</v>
          </cell>
          <cell r="BV13">
            <v>75</v>
          </cell>
          <cell r="BW13">
            <v>94</v>
          </cell>
          <cell r="CC13" t="str">
            <v>กค.</v>
          </cell>
          <cell r="CD13">
            <v>201.71</v>
          </cell>
          <cell r="CF13">
            <v>200.51</v>
          </cell>
          <cell r="CG13">
            <v>203.86</v>
          </cell>
          <cell r="CH13">
            <v>203</v>
          </cell>
          <cell r="CL13">
            <v>197</v>
          </cell>
          <cell r="CP13" t="str">
            <v>กค.</v>
          </cell>
          <cell r="CQ13">
            <v>177.3</v>
          </cell>
          <cell r="CS13">
            <v>177.7</v>
          </cell>
          <cell r="CT13">
            <v>174.19</v>
          </cell>
          <cell r="CU13">
            <v>177.5</v>
          </cell>
          <cell r="CV13">
            <v>178.05</v>
          </cell>
          <cell r="CX13">
            <v>0</v>
          </cell>
          <cell r="CY13">
            <v>174.2</v>
          </cell>
          <cell r="DD13" t="str">
            <v>กค.</v>
          </cell>
          <cell r="DE13">
            <v>139</v>
          </cell>
          <cell r="DG13">
            <v>139.74</v>
          </cell>
          <cell r="DH13">
            <v>139.09</v>
          </cell>
          <cell r="DI13">
            <v>139.79</v>
          </cell>
          <cell r="DK13">
            <v>139.19999999999999</v>
          </cell>
          <cell r="DL13">
            <v>137.68</v>
          </cell>
          <cell r="DM13">
            <v>137.19999999999999</v>
          </cell>
          <cell r="DQ13" t="str">
            <v>กค.</v>
          </cell>
          <cell r="DR13">
            <v>752.9</v>
          </cell>
          <cell r="DT13">
            <v>747.19</v>
          </cell>
          <cell r="DU13">
            <v>748.33</v>
          </cell>
          <cell r="DV13">
            <v>753.15</v>
          </cell>
          <cell r="DX13">
            <v>743.5</v>
          </cell>
          <cell r="DZ13">
            <v>739</v>
          </cell>
          <cell r="EG13" t="str">
            <v>กค.</v>
          </cell>
          <cell r="EH13">
            <v>280.70999999999998</v>
          </cell>
          <cell r="EI13">
            <v>0</v>
          </cell>
          <cell r="EJ13">
            <v>281.77999999999997</v>
          </cell>
          <cell r="EK13">
            <v>278.86</v>
          </cell>
          <cell r="EL13">
            <v>281.10000000000002</v>
          </cell>
          <cell r="EN13">
            <v>279.89999999999998</v>
          </cell>
          <cell r="EP13">
            <v>270</v>
          </cell>
          <cell r="ER13" t="str">
            <v>กค.</v>
          </cell>
          <cell r="ES13">
            <v>79.599999999999994</v>
          </cell>
          <cell r="EU13">
            <v>69.42</v>
          </cell>
          <cell r="EV13">
            <v>71.42</v>
          </cell>
          <cell r="EW13">
            <v>89.6</v>
          </cell>
          <cell r="EX13">
            <v>81.5</v>
          </cell>
          <cell r="EY13">
            <v>76</v>
          </cell>
          <cell r="EZ13">
            <v>62</v>
          </cell>
          <cell r="FH13" t="str">
            <v>กค.</v>
          </cell>
          <cell r="FI13">
            <v>103.2</v>
          </cell>
          <cell r="FK13">
            <v>105.1</v>
          </cell>
          <cell r="FL13">
            <v>107.41</v>
          </cell>
          <cell r="FM13">
            <v>97.93</v>
          </cell>
          <cell r="FN13">
            <v>108.13</v>
          </cell>
          <cell r="FO13">
            <v>100.8</v>
          </cell>
          <cell r="FP13">
            <v>83</v>
          </cell>
          <cell r="FQ13">
            <v>105.7</v>
          </cell>
        </row>
        <row r="14">
          <cell r="E14">
            <v>243.36</v>
          </cell>
          <cell r="F14">
            <v>237.26</v>
          </cell>
          <cell r="G14">
            <v>251.75</v>
          </cell>
          <cell r="H14">
            <v>238.4</v>
          </cell>
          <cell r="I14">
            <v>244.8</v>
          </cell>
          <cell r="J14">
            <v>239.8</v>
          </cell>
          <cell r="K14">
            <v>213</v>
          </cell>
          <cell r="N14" t="str">
            <v>สค.</v>
          </cell>
          <cell r="O14">
            <v>148.38</v>
          </cell>
          <cell r="Q14">
            <v>159.6</v>
          </cell>
          <cell r="R14">
            <v>153.97</v>
          </cell>
          <cell r="S14">
            <v>155.72999999999999</v>
          </cell>
          <cell r="T14">
            <v>146</v>
          </cell>
          <cell r="U14">
            <v>151.4</v>
          </cell>
          <cell r="AC14" t="str">
            <v>สค.</v>
          </cell>
          <cell r="AD14" t="e">
            <v>#REF!</v>
          </cell>
          <cell r="AF14">
            <v>390.83</v>
          </cell>
          <cell r="AG14">
            <v>397.92</v>
          </cell>
          <cell r="AH14">
            <v>386.36</v>
          </cell>
          <cell r="AK14">
            <v>365.1</v>
          </cell>
          <cell r="AO14" t="str">
            <v>สค.</v>
          </cell>
          <cell r="AP14" t="e">
            <v>#REF!</v>
          </cell>
          <cell r="AR14">
            <v>168.53</v>
          </cell>
          <cell r="AS14">
            <v>172.02</v>
          </cell>
          <cell r="AT14">
            <v>176.51</v>
          </cell>
          <cell r="AU14">
            <v>160.4</v>
          </cell>
          <cell r="AV14">
            <v>168</v>
          </cell>
          <cell r="AW14">
            <v>162.5</v>
          </cell>
          <cell r="AX14">
            <v>159</v>
          </cell>
          <cell r="BB14" t="str">
            <v>สค.</v>
          </cell>
          <cell r="BC14" t="e">
            <v>#REF!</v>
          </cell>
          <cell r="BE14">
            <v>146.96</v>
          </cell>
          <cell r="BF14">
            <v>155.37</v>
          </cell>
          <cell r="BG14">
            <v>152.1</v>
          </cell>
          <cell r="BH14">
            <v>140</v>
          </cell>
          <cell r="BI14">
            <v>147</v>
          </cell>
          <cell r="BK14">
            <v>135</v>
          </cell>
          <cell r="BO14" t="str">
            <v>สค.</v>
          </cell>
          <cell r="BP14" t="e">
            <v>#REF!</v>
          </cell>
          <cell r="BR14">
            <v>93.6</v>
          </cell>
          <cell r="BS14">
            <v>99.35</v>
          </cell>
          <cell r="BT14">
            <v>93.58</v>
          </cell>
          <cell r="BV14">
            <v>75</v>
          </cell>
          <cell r="BW14">
            <v>94</v>
          </cell>
          <cell r="CC14" t="str">
            <v>สค.</v>
          </cell>
          <cell r="CD14">
            <v>203.27</v>
          </cell>
          <cell r="CF14">
            <v>202.43</v>
          </cell>
          <cell r="CG14">
            <v>205.38</v>
          </cell>
          <cell r="CH14">
            <v>204.1</v>
          </cell>
          <cell r="CL14">
            <v>197</v>
          </cell>
          <cell r="CP14" t="str">
            <v>สค.</v>
          </cell>
          <cell r="CQ14">
            <v>177.2</v>
          </cell>
          <cell r="CS14">
            <v>178.82</v>
          </cell>
          <cell r="CT14">
            <v>173.83</v>
          </cell>
          <cell r="CU14">
            <v>177.5</v>
          </cell>
          <cell r="CV14">
            <v>176.9</v>
          </cell>
          <cell r="CX14">
            <v>0</v>
          </cell>
          <cell r="CY14">
            <v>174.2</v>
          </cell>
          <cell r="DD14" t="str">
            <v>สค.</v>
          </cell>
          <cell r="DE14">
            <v>140.03</v>
          </cell>
          <cell r="DG14">
            <v>140.08000000000001</v>
          </cell>
          <cell r="DH14">
            <v>139.43</v>
          </cell>
          <cell r="DI14">
            <v>140.65</v>
          </cell>
          <cell r="DK14">
            <v>139.19999999999999</v>
          </cell>
          <cell r="DL14">
            <v>138.53</v>
          </cell>
          <cell r="DM14">
            <v>137.19999999999999</v>
          </cell>
          <cell r="DQ14" t="str">
            <v>สค.</v>
          </cell>
          <cell r="DR14">
            <v>753.62</v>
          </cell>
          <cell r="DT14">
            <v>748.76</v>
          </cell>
          <cell r="DU14">
            <v>750.97</v>
          </cell>
          <cell r="DV14">
            <v>753.78</v>
          </cell>
          <cell r="DX14">
            <v>743.5</v>
          </cell>
          <cell r="DZ14">
            <v>739</v>
          </cell>
          <cell r="EG14" t="str">
            <v>สค.</v>
          </cell>
          <cell r="EH14">
            <v>281.55</v>
          </cell>
          <cell r="EI14">
            <v>0</v>
          </cell>
          <cell r="EJ14">
            <v>282.7</v>
          </cell>
          <cell r="EK14">
            <v>279.54000000000002</v>
          </cell>
          <cell r="EL14">
            <v>281.23</v>
          </cell>
          <cell r="EN14">
            <v>279.89999999999998</v>
          </cell>
          <cell r="EP14">
            <v>270</v>
          </cell>
          <cell r="ER14" t="str">
            <v>สค.</v>
          </cell>
          <cell r="ES14">
            <v>82.7</v>
          </cell>
          <cell r="EU14">
            <v>73.05</v>
          </cell>
          <cell r="EV14">
            <v>74.37</v>
          </cell>
          <cell r="EW14">
            <v>90.81</v>
          </cell>
          <cell r="EX14">
            <v>84.4</v>
          </cell>
          <cell r="EY14">
            <v>76</v>
          </cell>
          <cell r="EZ14">
            <v>62</v>
          </cell>
          <cell r="FH14" t="str">
            <v>สค.</v>
          </cell>
          <cell r="FI14">
            <v>102.8</v>
          </cell>
          <cell r="FK14">
            <v>106.67</v>
          </cell>
          <cell r="FL14">
            <v>104.41</v>
          </cell>
          <cell r="FM14">
            <v>97</v>
          </cell>
          <cell r="FN14">
            <v>106.15</v>
          </cell>
          <cell r="FO14">
            <v>99.6</v>
          </cell>
          <cell r="FP14">
            <v>83</v>
          </cell>
          <cell r="FQ14">
            <v>105.7</v>
          </cell>
        </row>
        <row r="15">
          <cell r="E15">
            <v>251.55</v>
          </cell>
          <cell r="F15">
            <v>246.17</v>
          </cell>
          <cell r="G15">
            <v>256.3</v>
          </cell>
          <cell r="H15">
            <v>242.2</v>
          </cell>
          <cell r="I15">
            <v>244.8</v>
          </cell>
          <cell r="J15">
            <v>239.8</v>
          </cell>
          <cell r="K15">
            <v>213</v>
          </cell>
          <cell r="N15" t="str">
            <v>กย.</v>
          </cell>
          <cell r="O15">
            <v>152.87</v>
          </cell>
          <cell r="Q15">
            <v>162</v>
          </cell>
          <cell r="R15">
            <v>159.53</v>
          </cell>
          <cell r="S15">
            <v>161.41999999999999</v>
          </cell>
          <cell r="T15">
            <v>151</v>
          </cell>
          <cell r="U15">
            <v>151.4</v>
          </cell>
          <cell r="AC15" t="str">
            <v>กย.</v>
          </cell>
          <cell r="AD15" t="e">
            <v>#REF!</v>
          </cell>
          <cell r="AF15">
            <v>396.31</v>
          </cell>
          <cell r="AG15">
            <v>395.18</v>
          </cell>
          <cell r="AH15">
            <v>395</v>
          </cell>
          <cell r="AK15">
            <v>365.1</v>
          </cell>
          <cell r="AO15" t="str">
            <v>กย.</v>
          </cell>
          <cell r="AP15" t="e">
            <v>#REF!</v>
          </cell>
          <cell r="AR15">
            <v>172.85</v>
          </cell>
          <cell r="AS15">
            <v>174.54</v>
          </cell>
          <cell r="AT15">
            <v>178.1</v>
          </cell>
          <cell r="AU15">
            <v>162.6</v>
          </cell>
          <cell r="AV15">
            <v>168</v>
          </cell>
          <cell r="AW15">
            <v>162.5</v>
          </cell>
          <cell r="AX15">
            <v>159</v>
          </cell>
          <cell r="BB15" t="str">
            <v>กย.</v>
          </cell>
          <cell r="BC15" t="e">
            <v>#REF!</v>
          </cell>
          <cell r="BE15">
            <v>151.72</v>
          </cell>
          <cell r="BF15">
            <v>155.01</v>
          </cell>
          <cell r="BG15">
            <v>153.9</v>
          </cell>
          <cell r="BH15">
            <v>142</v>
          </cell>
          <cell r="BI15">
            <v>147</v>
          </cell>
          <cell r="BK15">
            <v>135</v>
          </cell>
          <cell r="BO15" t="str">
            <v>กย.</v>
          </cell>
          <cell r="BP15" t="e">
            <v>#REF!</v>
          </cell>
          <cell r="BR15">
            <v>97.87</v>
          </cell>
          <cell r="BS15">
            <v>99.01</v>
          </cell>
          <cell r="BT15">
            <v>95.77</v>
          </cell>
          <cell r="BV15">
            <v>75</v>
          </cell>
          <cell r="BW15">
            <v>94</v>
          </cell>
          <cell r="CC15" t="str">
            <v>กย.</v>
          </cell>
          <cell r="CD15">
            <v>204</v>
          </cell>
          <cell r="CF15">
            <v>203.47</v>
          </cell>
          <cell r="CG15">
            <v>204.22</v>
          </cell>
          <cell r="CH15">
            <v>204.9</v>
          </cell>
          <cell r="CL15">
            <v>197</v>
          </cell>
          <cell r="CP15" t="str">
            <v>กย.</v>
          </cell>
          <cell r="CQ15">
            <v>178.73</v>
          </cell>
          <cell r="CS15">
            <v>180.47</v>
          </cell>
          <cell r="CT15">
            <v>178.12</v>
          </cell>
          <cell r="CU15">
            <v>179.15</v>
          </cell>
          <cell r="CV15">
            <v>176.78</v>
          </cell>
          <cell r="CX15">
            <v>0</v>
          </cell>
          <cell r="CY15">
            <v>174.2</v>
          </cell>
          <cell r="DD15" t="str">
            <v>กย.</v>
          </cell>
          <cell r="DE15">
            <v>141.15</v>
          </cell>
          <cell r="DG15">
            <v>140.85</v>
          </cell>
          <cell r="DH15">
            <v>140.91</v>
          </cell>
          <cell r="DI15">
            <v>141.88999999999999</v>
          </cell>
          <cell r="DK15">
            <v>139.19999999999999</v>
          </cell>
          <cell r="DL15">
            <v>140.58000000000001</v>
          </cell>
          <cell r="DM15">
            <v>137.19999999999999</v>
          </cell>
          <cell r="DQ15" t="str">
            <v>กย.</v>
          </cell>
          <cell r="DR15">
            <v>756.91</v>
          </cell>
          <cell r="DT15">
            <v>754.57</v>
          </cell>
          <cell r="DU15">
            <v>754.63</v>
          </cell>
          <cell r="DV15">
            <v>757.15</v>
          </cell>
          <cell r="DX15">
            <v>743.5</v>
          </cell>
          <cell r="DZ15">
            <v>739</v>
          </cell>
          <cell r="EG15" t="str">
            <v>กย.</v>
          </cell>
          <cell r="EH15">
            <v>282.64</v>
          </cell>
          <cell r="EI15">
            <v>0</v>
          </cell>
          <cell r="EJ15">
            <v>283.76</v>
          </cell>
          <cell r="EK15">
            <v>281.93</v>
          </cell>
          <cell r="EL15">
            <v>283.23</v>
          </cell>
          <cell r="EN15">
            <v>279.89999999999998</v>
          </cell>
          <cell r="EP15">
            <v>270</v>
          </cell>
          <cell r="ER15" t="str">
            <v>กย.</v>
          </cell>
          <cell r="ES15">
            <v>85.06</v>
          </cell>
          <cell r="EU15">
            <v>78.400000000000006</v>
          </cell>
          <cell r="EV15">
            <v>77.75</v>
          </cell>
          <cell r="EW15">
            <v>91.98</v>
          </cell>
          <cell r="EX15">
            <v>85.6</v>
          </cell>
          <cell r="EY15">
            <v>76</v>
          </cell>
          <cell r="EZ15">
            <v>62</v>
          </cell>
          <cell r="FH15" t="str">
            <v>กย.</v>
          </cell>
          <cell r="FI15">
            <v>101.63</v>
          </cell>
          <cell r="FK15">
            <v>104.46</v>
          </cell>
          <cell r="FL15">
            <v>100.86</v>
          </cell>
          <cell r="FM15">
            <v>96.08</v>
          </cell>
          <cell r="FN15">
            <v>105.01</v>
          </cell>
          <cell r="FO15">
            <v>98.1</v>
          </cell>
          <cell r="FP15">
            <v>83</v>
          </cell>
          <cell r="FQ15">
            <v>105.7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3">
          <cell r="E3">
            <v>0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Link"/>
      <sheetName val="GSP-SMT LPG Inv."/>
      <sheetName val="CustomerDeli"/>
      <sheetName val="F-Total"/>
      <sheetName val="D-Total"/>
      <sheetName val="Chart5"/>
      <sheetName val="Sheet1"/>
      <sheetName val="-"/>
      <sheetName val="LevelProve"/>
      <sheetName val="Chart1"/>
      <sheetName val="Chart1 (2)"/>
      <sheetName val="--"/>
      <sheetName val="Invent."/>
      <sheetName val="Chart2"/>
      <sheetName val="Chart3"/>
      <sheetName val="DataLink-ManualINV"/>
      <sheetName val="Adj. 2007-06 Rate ให้ จจ.Rev1"/>
    </sheetNames>
    <sheetDataSet>
      <sheetData sheetId="0"/>
      <sheetData sheetId="1" refreshError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 refreshError="1"/>
      <sheetData sheetId="10" refreshError="1"/>
      <sheetData sheetId="11"/>
      <sheetData sheetId="12">
        <row r="3">
          <cell r="B3" t="str">
            <v>17/ธ.ค./49.24.00น.</v>
          </cell>
          <cell r="C3">
            <v>12510</v>
          </cell>
          <cell r="D3">
            <v>2829</v>
          </cell>
          <cell r="E3">
            <v>23.5</v>
          </cell>
          <cell r="F3">
            <v>9.7899999999999991</v>
          </cell>
          <cell r="H3">
            <v>8431</v>
          </cell>
          <cell r="I3">
            <v>1613</v>
          </cell>
          <cell r="J3">
            <v>22.6</v>
          </cell>
          <cell r="K3">
            <v>7.77</v>
          </cell>
          <cell r="M3">
            <v>4484</v>
          </cell>
          <cell r="N3">
            <v>510</v>
          </cell>
          <cell r="O3">
            <v>29.6</v>
          </cell>
          <cell r="P3">
            <v>0</v>
          </cell>
          <cell r="R3">
            <v>7146</v>
          </cell>
          <cell r="S3">
            <v>1851</v>
          </cell>
          <cell r="T3">
            <v>21.9</v>
          </cell>
          <cell r="U3">
            <v>0</v>
          </cell>
          <cell r="W3">
            <v>6303</v>
          </cell>
          <cell r="X3">
            <v>1630</v>
          </cell>
          <cell r="Y3">
            <v>25.7</v>
          </cell>
          <cell r="Z3">
            <v>0</v>
          </cell>
          <cell r="AB3">
            <v>9800</v>
          </cell>
          <cell r="AC3">
            <v>2614</v>
          </cell>
          <cell r="AD3">
            <v>23</v>
          </cell>
          <cell r="AE3">
            <v>4.84</v>
          </cell>
          <cell r="AG3">
            <v>12757</v>
          </cell>
          <cell r="AH3">
            <v>3919</v>
          </cell>
          <cell r="AI3">
            <v>24.2</v>
          </cell>
          <cell r="AJ3">
            <v>5.33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Q3">
            <v>5752</v>
          </cell>
          <cell r="AR3">
            <v>1040</v>
          </cell>
          <cell r="AS3">
            <v>20.6</v>
          </cell>
          <cell r="AT3">
            <v>4.67</v>
          </cell>
          <cell r="AV3">
            <v>15257</v>
          </cell>
          <cell r="AW3">
            <v>5003</v>
          </cell>
          <cell r="AX3">
            <v>25.3</v>
          </cell>
          <cell r="AY3">
            <v>5.66</v>
          </cell>
          <cell r="BA3">
            <v>15342</v>
          </cell>
          <cell r="BB3">
            <v>5038</v>
          </cell>
          <cell r="BC3">
            <v>24.3</v>
          </cell>
          <cell r="BD3">
            <v>5.42</v>
          </cell>
          <cell r="BF3">
            <v>5102</v>
          </cell>
          <cell r="BG3">
            <v>836</v>
          </cell>
          <cell r="BH3">
            <v>26.9</v>
          </cell>
          <cell r="BI3">
            <v>5.89</v>
          </cell>
          <cell r="BK3">
            <v>16062</v>
          </cell>
          <cell r="BL3">
            <v>5329</v>
          </cell>
          <cell r="BM3">
            <v>28.7</v>
          </cell>
          <cell r="BN3">
            <v>6.25</v>
          </cell>
          <cell r="BP3">
            <v>7790</v>
          </cell>
          <cell r="BQ3">
            <v>1779</v>
          </cell>
          <cell r="BR3">
            <v>26.6</v>
          </cell>
          <cell r="BS3">
            <v>5.94</v>
          </cell>
        </row>
        <row r="6">
          <cell r="B6" t="str">
            <v>DATE</v>
          </cell>
        </row>
        <row r="7">
          <cell r="B7" t="str">
            <v>1/เม.ย./49.12.00น.</v>
          </cell>
        </row>
        <row r="8">
          <cell r="B8" t="str">
            <v>1/เม.ย./49.24.00น.</v>
          </cell>
        </row>
        <row r="9">
          <cell r="B9" t="str">
            <v>2/เม.ย./49.12.00น.</v>
          </cell>
        </row>
        <row r="10">
          <cell r="B10" t="str">
            <v>2/เม.ย./49.24.00น.</v>
          </cell>
        </row>
        <row r="11">
          <cell r="B11" t="str">
            <v>3/เม.ย./49.12.00น.</v>
          </cell>
        </row>
        <row r="12">
          <cell r="B12" t="str">
            <v>3/เม.ย./49.24.00น.</v>
          </cell>
        </row>
        <row r="13">
          <cell r="B13" t="str">
            <v>4/เม.ย./49.12.00น.</v>
          </cell>
        </row>
        <row r="14">
          <cell r="B14" t="str">
            <v>4/เม.ย./49.24.00น.</v>
          </cell>
        </row>
        <row r="15">
          <cell r="B15" t="str">
            <v>5/เม.ย./49.12.00น.</v>
          </cell>
        </row>
        <row r="16">
          <cell r="B16" t="str">
            <v>5/เม.ย./49.24.00น.</v>
          </cell>
        </row>
        <row r="17">
          <cell r="B17" t="str">
            <v>6/เม.ย./49.12.00น.</v>
          </cell>
        </row>
        <row r="18">
          <cell r="B18" t="str">
            <v>6/เม.ย./49.24.00น.</v>
          </cell>
        </row>
        <row r="19">
          <cell r="B19" t="str">
            <v>7/เม.ย./49.12.00น.</v>
          </cell>
        </row>
        <row r="20">
          <cell r="B20" t="str">
            <v>7/เม.ย./49.24.00น.</v>
          </cell>
        </row>
        <row r="21">
          <cell r="B21" t="str">
            <v>8/เม.ย./49.12.00น.</v>
          </cell>
        </row>
        <row r="22">
          <cell r="B22" t="str">
            <v>8/เม.ย./49.24.00น.</v>
          </cell>
        </row>
        <row r="23">
          <cell r="B23" t="str">
            <v>9/เม.ย./49.12.00น.</v>
          </cell>
        </row>
        <row r="24">
          <cell r="B24" t="str">
            <v>9/เม.ย./49.24.00น.</v>
          </cell>
        </row>
        <row r="25">
          <cell r="B25" t="str">
            <v>10/เม.ย./49.12.00น.</v>
          </cell>
        </row>
        <row r="26">
          <cell r="B26" t="str">
            <v>10/เม.ย./49.24.00น.</v>
          </cell>
        </row>
        <row r="27">
          <cell r="B27" t="str">
            <v>11/เม.ย./49.12.00น.</v>
          </cell>
        </row>
        <row r="28">
          <cell r="B28" t="str">
            <v>11/เม.ย./49.24.00น.</v>
          </cell>
        </row>
        <row r="29">
          <cell r="B29" t="str">
            <v>12/เม.ย./49.12.00น.</v>
          </cell>
        </row>
        <row r="30">
          <cell r="B30" t="str">
            <v>12/เม.ย./49.24.00น.</v>
          </cell>
        </row>
        <row r="31">
          <cell r="B31" t="str">
            <v>13/เม.ย./49.12.00น.</v>
          </cell>
        </row>
        <row r="32">
          <cell r="B32" t="str">
            <v>13/เม.ย./49.24.00น.</v>
          </cell>
        </row>
        <row r="33">
          <cell r="B33" t="str">
            <v>14/เม.ย./49.12.00น.</v>
          </cell>
        </row>
        <row r="34">
          <cell r="B34" t="str">
            <v>14/เม.ย./49.24.00น.</v>
          </cell>
        </row>
        <row r="35">
          <cell r="B35" t="str">
            <v>15/เม.ย./49.12.00น.</v>
          </cell>
        </row>
        <row r="36">
          <cell r="B36" t="str">
            <v>15/เม.ย./49.24.00น.</v>
          </cell>
        </row>
        <row r="37">
          <cell r="B37" t="str">
            <v>16/เม.ย./49.12.00น.</v>
          </cell>
        </row>
        <row r="38">
          <cell r="B38" t="str">
            <v>16/เม.ย./49.24.00น.</v>
          </cell>
        </row>
        <row r="39">
          <cell r="B39" t="str">
            <v>17/เม.ย./49.12.00น.</v>
          </cell>
        </row>
        <row r="40">
          <cell r="B40" t="str">
            <v>17/เม.ย./49.24.00น.</v>
          </cell>
        </row>
        <row r="41">
          <cell r="B41" t="str">
            <v>18/เม.ย./49.12.00น.</v>
          </cell>
        </row>
        <row r="42">
          <cell r="B42" t="str">
            <v>18/เม.ย./49.24.00น.</v>
          </cell>
        </row>
        <row r="43">
          <cell r="B43" t="str">
            <v>19/เม.ย./49.12.00น.</v>
          </cell>
        </row>
        <row r="44">
          <cell r="B44" t="str">
            <v>19/เม.ย./49.24.00น.</v>
          </cell>
        </row>
        <row r="45">
          <cell r="B45" t="str">
            <v>20/เม.ย./49.12.00น.</v>
          </cell>
        </row>
        <row r="46">
          <cell r="B46" t="str">
            <v>20/เม.ย./49.24.00น.</v>
          </cell>
        </row>
        <row r="47">
          <cell r="B47" t="str">
            <v>21/เม.ย./49.12.00น.</v>
          </cell>
        </row>
        <row r="48">
          <cell r="B48" t="str">
            <v>21/เม.ย./49.24.00น.</v>
          </cell>
        </row>
        <row r="49">
          <cell r="B49" t="str">
            <v>22/เม.ย./49.12.00น.</v>
          </cell>
        </row>
        <row r="50">
          <cell r="B50" t="str">
            <v>22/เม.ย./49.24.00น.</v>
          </cell>
        </row>
        <row r="51">
          <cell r="B51" t="str">
            <v>23/เม.ย./49.12.00น.</v>
          </cell>
        </row>
        <row r="52">
          <cell r="B52" t="str">
            <v>23/เม.ย./49.24.00น.</v>
          </cell>
        </row>
        <row r="53">
          <cell r="B53" t="str">
            <v>24/เม.ย./49.12.00น.</v>
          </cell>
        </row>
        <row r="54">
          <cell r="B54" t="str">
            <v>24/เม.ย./49.24.00น.</v>
          </cell>
        </row>
        <row r="55">
          <cell r="B55" t="str">
            <v>25/เม.ย./49.12.00น.</v>
          </cell>
        </row>
        <row r="56">
          <cell r="B56" t="str">
            <v>25/เม.ย./49.24.00น.</v>
          </cell>
        </row>
        <row r="57">
          <cell r="B57" t="str">
            <v>26/เม.ย./49.12.00น.</v>
          </cell>
        </row>
        <row r="58">
          <cell r="B58" t="str">
            <v>26/เม.ย./49.24.00น.</v>
          </cell>
        </row>
        <row r="59">
          <cell r="B59" t="str">
            <v>27/เม.ย./49.12.00น.</v>
          </cell>
        </row>
        <row r="60">
          <cell r="B60" t="str">
            <v>27/เม.ย./49.24.00น.</v>
          </cell>
        </row>
        <row r="61">
          <cell r="B61" t="str">
            <v>28/เม.ย./49.12.00น.</v>
          </cell>
        </row>
        <row r="62">
          <cell r="B62" t="str">
            <v>28/เม.ย./49.24.00น.</v>
          </cell>
        </row>
        <row r="63">
          <cell r="B63" t="str">
            <v>29/เม.ย./49.12.00น.</v>
          </cell>
        </row>
        <row r="64">
          <cell r="B64" t="str">
            <v>29/เม.ย./49.24.00น.</v>
          </cell>
        </row>
        <row r="65">
          <cell r="B65" t="str">
            <v>30/เม.ย./49.12.00น.</v>
          </cell>
        </row>
        <row r="66">
          <cell r="B66" t="str">
            <v>30/เม.ย./49.24.00น.</v>
          </cell>
        </row>
        <row r="67">
          <cell r="B67" t="str">
            <v>1/พ.ค./49.12.00น.</v>
          </cell>
        </row>
        <row r="68">
          <cell r="B68" t="str">
            <v>1/พ.ค./49.24.00น.</v>
          </cell>
        </row>
        <row r="69">
          <cell r="B69" t="str">
            <v>2/พ.ค./49.12.00น.</v>
          </cell>
        </row>
        <row r="70">
          <cell r="B70" t="str">
            <v>2/พ.ค./49.24.00น.</v>
          </cell>
        </row>
        <row r="71">
          <cell r="B71" t="str">
            <v>3/พ.ค./49.12.00น.</v>
          </cell>
        </row>
        <row r="72">
          <cell r="B72" t="str">
            <v>3/พ.ค./49.24.00น.</v>
          </cell>
        </row>
        <row r="73">
          <cell r="B73" t="str">
            <v>4/พ.ค./49.12.00น.</v>
          </cell>
        </row>
        <row r="74">
          <cell r="B74" t="str">
            <v>4/พ.ค./49.24.00น.</v>
          </cell>
        </row>
        <row r="75">
          <cell r="B75" t="str">
            <v>5/พ.ค./49.12.00น.</v>
          </cell>
        </row>
        <row r="76">
          <cell r="B76" t="str">
            <v>5/พ.ค./49.24.00น.</v>
          </cell>
        </row>
        <row r="77">
          <cell r="B77" t="str">
            <v>6/พ.ค./49.12.00น.</v>
          </cell>
        </row>
        <row r="78">
          <cell r="B78" t="str">
            <v>6/พ.ค./49.24.00น.</v>
          </cell>
        </row>
        <row r="79">
          <cell r="B79" t="str">
            <v>7/พ.ค./49.12.00น.</v>
          </cell>
        </row>
        <row r="80">
          <cell r="B80" t="str">
            <v>7/พ.ค./49.24.00น.</v>
          </cell>
        </row>
        <row r="81">
          <cell r="B81" t="str">
            <v>8/พ.ค./49.12.00น.</v>
          </cell>
        </row>
        <row r="82">
          <cell r="B82" t="str">
            <v>8/พ.ค./49.24.00น.</v>
          </cell>
        </row>
        <row r="83">
          <cell r="B83" t="str">
            <v>9/พ.ค./49.12.00น.</v>
          </cell>
        </row>
        <row r="84">
          <cell r="B84" t="str">
            <v>9/พ.ค./49.24.00น.</v>
          </cell>
        </row>
        <row r="85">
          <cell r="B85" t="str">
            <v>10/พ.ค./49.12.00น.</v>
          </cell>
        </row>
        <row r="86">
          <cell r="B86" t="str">
            <v>10/พ.ค./49.24.00น.</v>
          </cell>
        </row>
        <row r="87">
          <cell r="B87" t="str">
            <v>11/พ.ค./49.12.00น.</v>
          </cell>
        </row>
        <row r="88">
          <cell r="B88" t="str">
            <v>11/พ.ค./49.24.00น.</v>
          </cell>
        </row>
        <row r="89">
          <cell r="B89" t="str">
            <v>12/พ.ค./49.12.00น.</v>
          </cell>
        </row>
        <row r="90">
          <cell r="B90" t="str">
            <v>12/พ.ค./49.24.00น.</v>
          </cell>
        </row>
        <row r="91">
          <cell r="B91" t="str">
            <v>13/พ.ค./49.12.00น.</v>
          </cell>
        </row>
        <row r="92">
          <cell r="B92" t="str">
            <v>13/พ.ค./49.24.00น.</v>
          </cell>
        </row>
        <row r="93">
          <cell r="B93" t="str">
            <v>14/พ.ค./49.12.00น.</v>
          </cell>
        </row>
        <row r="94">
          <cell r="B94" t="str">
            <v>14/พ.ค./49.24.00น.</v>
          </cell>
        </row>
        <row r="95">
          <cell r="B95" t="str">
            <v>15/พ.ค./49.12.00น.</v>
          </cell>
        </row>
        <row r="96">
          <cell r="B96" t="str">
            <v>15/พ.ค./49.24.00น.</v>
          </cell>
        </row>
        <row r="97">
          <cell r="B97" t="str">
            <v>16/พ.ค./49.12.00น.</v>
          </cell>
        </row>
        <row r="98">
          <cell r="B98" t="str">
            <v>16/พ.ค./49.24.00น.</v>
          </cell>
        </row>
        <row r="99">
          <cell r="B99" t="str">
            <v>17/พ.ค./49.12.00น.</v>
          </cell>
        </row>
        <row r="100">
          <cell r="B100" t="str">
            <v>17/พ.ค./49.24.00น.</v>
          </cell>
        </row>
        <row r="101">
          <cell r="B101" t="str">
            <v>18/พ.ค./49.12.00น.</v>
          </cell>
        </row>
        <row r="102">
          <cell r="B102" t="str">
            <v>18/พ.ค./49.24.00น.</v>
          </cell>
        </row>
        <row r="103">
          <cell r="B103" t="str">
            <v>19/พ.ค./49.12.00น.</v>
          </cell>
        </row>
        <row r="104">
          <cell r="B104" t="str">
            <v>19/พ.ค./49.24.00น.</v>
          </cell>
        </row>
        <row r="105">
          <cell r="B105" t="str">
            <v>20/พ.ค./49.12.00น.</v>
          </cell>
        </row>
        <row r="106">
          <cell r="B106" t="str">
            <v>20/พ.ค./49.24.00น.</v>
          </cell>
        </row>
        <row r="107">
          <cell r="B107" t="str">
            <v>21/พ.ค./49.12.00น.</v>
          </cell>
        </row>
        <row r="108">
          <cell r="B108" t="str">
            <v>21/พ.ค./49.24.00น.</v>
          </cell>
        </row>
        <row r="109">
          <cell r="B109" t="str">
            <v>22/พ.ค./49.12.00น.</v>
          </cell>
        </row>
        <row r="110">
          <cell r="B110" t="str">
            <v>22/พ.ค./49.24.00น.</v>
          </cell>
        </row>
        <row r="111">
          <cell r="B111" t="str">
            <v>23/พ.ค./49.12.00น.</v>
          </cell>
        </row>
        <row r="112">
          <cell r="B112" t="str">
            <v>23/พ.ค./49.24.00น.</v>
          </cell>
        </row>
        <row r="113">
          <cell r="B113" t="str">
            <v>24/พ.ค./49.12.00น.</v>
          </cell>
        </row>
        <row r="114">
          <cell r="B114" t="str">
            <v>24/พ.ค./49.24.00น.</v>
          </cell>
        </row>
        <row r="115">
          <cell r="B115" t="str">
            <v>25/พ.ค./49.12.00น.</v>
          </cell>
        </row>
        <row r="116">
          <cell r="B116" t="str">
            <v>25/พ.ค./49.24.00น.</v>
          </cell>
        </row>
        <row r="117">
          <cell r="B117" t="str">
            <v>26/พ.ค./49.12.00น.</v>
          </cell>
        </row>
        <row r="118">
          <cell r="B118" t="str">
            <v>26/พ.ค./49.24.00น.</v>
          </cell>
        </row>
        <row r="119">
          <cell r="B119" t="str">
            <v>27/พ.ค./49.12.00น.</v>
          </cell>
        </row>
        <row r="120">
          <cell r="B120" t="str">
            <v>27/พ.ค./49.24.00น.</v>
          </cell>
        </row>
        <row r="121">
          <cell r="B121" t="str">
            <v>28/พ.ค./49.12.00น.</v>
          </cell>
        </row>
        <row r="122">
          <cell r="B122" t="str">
            <v>28/พ.ค./49.24.00น.</v>
          </cell>
        </row>
        <row r="123">
          <cell r="B123" t="str">
            <v>29/พ.ค./49.12.00น.</v>
          </cell>
        </row>
        <row r="124">
          <cell r="B124" t="str">
            <v>29/พ.ค./49.24.00น.</v>
          </cell>
        </row>
        <row r="125">
          <cell r="B125" t="str">
            <v>30/พ.ค./49.12.00น.</v>
          </cell>
        </row>
        <row r="126">
          <cell r="B126" t="str">
            <v>30/พ.ค./49.24.00น.</v>
          </cell>
        </row>
        <row r="127">
          <cell r="B127" t="str">
            <v>31/พ.ค./49.12.00น.</v>
          </cell>
        </row>
        <row r="128">
          <cell r="B128" t="str">
            <v>31/พ.ค./49.24.00น.</v>
          </cell>
        </row>
        <row r="129">
          <cell r="B129" t="str">
            <v>1/มิ.ย./49.12.00น.</v>
          </cell>
        </row>
        <row r="130">
          <cell r="B130" t="str">
            <v>1/มิ.ย./49.24.00น.</v>
          </cell>
        </row>
        <row r="131">
          <cell r="B131" t="str">
            <v>2/มิ.ย./49.12.00น.</v>
          </cell>
        </row>
        <row r="132">
          <cell r="B132" t="str">
            <v>2/มิ.ย./49.24.00น.</v>
          </cell>
        </row>
        <row r="133">
          <cell r="B133" t="str">
            <v>3/มิ.ย./49.12.00น.</v>
          </cell>
        </row>
        <row r="134">
          <cell r="B134" t="str">
            <v>3/มิ.ย./49.24.00น.</v>
          </cell>
        </row>
        <row r="135">
          <cell r="B135" t="str">
            <v>4/มิ.ย./49.12.00น.</v>
          </cell>
        </row>
        <row r="136">
          <cell r="B136" t="str">
            <v>4/มิ.ย./49.24.00น.</v>
          </cell>
        </row>
        <row r="137">
          <cell r="B137" t="str">
            <v>5/มิ.ย./49.12.00น.</v>
          </cell>
        </row>
        <row r="138">
          <cell r="B138" t="str">
            <v>5/มิ.ย./49.24.00น.</v>
          </cell>
        </row>
        <row r="139">
          <cell r="B139" t="str">
            <v>6/มิ.ย./49.12.00น.</v>
          </cell>
        </row>
        <row r="140">
          <cell r="B140" t="str">
            <v>6/มิ.ย./49.24.00น.</v>
          </cell>
        </row>
        <row r="141">
          <cell r="B141" t="str">
            <v>7/มิ.ย./49.12.00น.</v>
          </cell>
        </row>
        <row r="142">
          <cell r="B142" t="str">
            <v>7/มิ.ย./49.24.00น.</v>
          </cell>
        </row>
        <row r="143">
          <cell r="B143" t="str">
            <v>8/มิ.ย./49.12.00น.</v>
          </cell>
        </row>
        <row r="144">
          <cell r="B144" t="str">
            <v>8/มิ.ย./49.24.00น.</v>
          </cell>
        </row>
        <row r="145">
          <cell r="B145" t="str">
            <v>9/มิ.ย./49.12.00น.</v>
          </cell>
        </row>
        <row r="146">
          <cell r="B146" t="str">
            <v>9/มิ.ย./49.24.00น.</v>
          </cell>
        </row>
        <row r="147">
          <cell r="B147" t="str">
            <v>10/มิ.ย./49.12.00น.</v>
          </cell>
        </row>
        <row r="148">
          <cell r="B148" t="str">
            <v>10/มิ.ย./49.24.00น.</v>
          </cell>
        </row>
        <row r="149">
          <cell r="B149" t="str">
            <v>11/มิ.ย./49.12.00น.</v>
          </cell>
        </row>
        <row r="150">
          <cell r="B150" t="str">
            <v>11/มิ.ย./49.24.00น.</v>
          </cell>
        </row>
        <row r="151">
          <cell r="B151" t="str">
            <v>12/มิ.ย./49.24.00น.</v>
          </cell>
        </row>
        <row r="152">
          <cell r="B152" t="str">
            <v>12/มิ.ย./49.12.00น.</v>
          </cell>
        </row>
        <row r="153">
          <cell r="B153" t="str">
            <v>13/มิ.ย./49.12.00น.</v>
          </cell>
        </row>
        <row r="154">
          <cell r="B154" t="str">
            <v>13/มิ.ย./49.24.00น.</v>
          </cell>
        </row>
        <row r="155">
          <cell r="B155" t="str">
            <v>14/มิ.ย./49.12.00น.</v>
          </cell>
        </row>
        <row r="156">
          <cell r="B156" t="str">
            <v>14/มิ.ย./49.24.00น.</v>
          </cell>
        </row>
        <row r="157">
          <cell r="B157" t="str">
            <v>15/มิ.ย./49.12.00น.</v>
          </cell>
        </row>
        <row r="158">
          <cell r="B158" t="str">
            <v>15/มิ.ย./49.24.00น.</v>
          </cell>
        </row>
        <row r="159">
          <cell r="B159" t="str">
            <v>16/มิ.ย./49.12.00น.</v>
          </cell>
        </row>
        <row r="160">
          <cell r="B160" t="str">
            <v>16/มิ.ย./49.24.00น.</v>
          </cell>
        </row>
        <row r="161">
          <cell r="B161" t="str">
            <v>17/มิ.ย./49.12.00น.</v>
          </cell>
        </row>
        <row r="162">
          <cell r="B162" t="str">
            <v>17/มิ.ย./49.24.00น.</v>
          </cell>
        </row>
        <row r="163">
          <cell r="B163" t="str">
            <v>18/มิ.ย./49.12.00น.</v>
          </cell>
        </row>
        <row r="164">
          <cell r="B164" t="str">
            <v>18/มิ.ย./49.24.00น.</v>
          </cell>
        </row>
        <row r="165">
          <cell r="B165" t="str">
            <v>19/มิ.ย./49.12.00น.</v>
          </cell>
        </row>
        <row r="166">
          <cell r="B166" t="str">
            <v>19/มิ.ย./49.24.00น.</v>
          </cell>
        </row>
        <row r="167">
          <cell r="B167" t="str">
            <v>20/มิ.ย./49.12.00น.</v>
          </cell>
        </row>
        <row r="168">
          <cell r="B168" t="str">
            <v>20/มิ.ย./49.24.00น.</v>
          </cell>
        </row>
        <row r="169">
          <cell r="B169" t="str">
            <v>21/มิ.ย./49.12.00น.</v>
          </cell>
        </row>
        <row r="170">
          <cell r="B170" t="str">
            <v>21/มิ.ย./49.24.00น.</v>
          </cell>
        </row>
        <row r="171">
          <cell r="B171" t="str">
            <v>22/มิ.ย./49.12.00น.</v>
          </cell>
        </row>
        <row r="172">
          <cell r="B172" t="str">
            <v>22/มิ.ย./49.24.00น.</v>
          </cell>
        </row>
        <row r="173">
          <cell r="B173" t="str">
            <v>23/มิ.ย./49.12.00น.</v>
          </cell>
        </row>
        <row r="174">
          <cell r="B174" t="str">
            <v>23/มิ.ย./49.24.00น.</v>
          </cell>
        </row>
        <row r="175">
          <cell r="B175" t="str">
            <v>24/มิ.ย./49.12.00น.</v>
          </cell>
        </row>
        <row r="176">
          <cell r="B176" t="str">
            <v>24/มิ.ย./49.24.00น.</v>
          </cell>
        </row>
        <row r="177">
          <cell r="B177" t="str">
            <v>25/มิ.ย./49.12.00น.</v>
          </cell>
        </row>
        <row r="178">
          <cell r="B178" t="str">
            <v>25/มิ.ย./49.24.00น.</v>
          </cell>
        </row>
        <row r="179">
          <cell r="B179" t="str">
            <v>26/มิ.ย./49.12.00น.</v>
          </cell>
        </row>
        <row r="180">
          <cell r="B180" t="str">
            <v>26/มิ.ย./49.24.00น.</v>
          </cell>
        </row>
        <row r="181">
          <cell r="B181" t="str">
            <v>27/มิ.ย./49.12.00น.</v>
          </cell>
        </row>
        <row r="182">
          <cell r="B182" t="str">
            <v>27/มิ.ย./49.24.00น.</v>
          </cell>
        </row>
        <row r="183">
          <cell r="B183" t="str">
            <v>28/มิ.ย./49.12.00น.</v>
          </cell>
        </row>
        <row r="184">
          <cell r="B184" t="str">
            <v>28/มิ.ย./49.24.00น.</v>
          </cell>
        </row>
        <row r="185">
          <cell r="B185" t="str">
            <v>29/มิ.ย./49.12.00น.</v>
          </cell>
        </row>
        <row r="186">
          <cell r="B186" t="str">
            <v>29/มิ.ย./49.24.00น.</v>
          </cell>
        </row>
        <row r="187">
          <cell r="B187" t="str">
            <v>30/มิ.ย./49.12.00น.</v>
          </cell>
        </row>
        <row r="188">
          <cell r="B188" t="str">
            <v>30/มิ.ย./49.24.00น.</v>
          </cell>
        </row>
        <row r="189">
          <cell r="B189" t="str">
            <v>1/ ก.ค./49.12.00น.</v>
          </cell>
        </row>
        <row r="190">
          <cell r="B190" t="str">
            <v>1/ ก.ค./49.24.00น.</v>
          </cell>
        </row>
        <row r="191">
          <cell r="B191" t="str">
            <v>2/ ก.ค./49.12.00น.</v>
          </cell>
        </row>
        <row r="192">
          <cell r="B192" t="str">
            <v>2/ ก.ค./49.24.00น.</v>
          </cell>
        </row>
        <row r="193">
          <cell r="B193" t="str">
            <v>3/ ก.ค./49.12.00น.</v>
          </cell>
        </row>
        <row r="194">
          <cell r="B194" t="str">
            <v>3/ ก.ค./49.24.00น.</v>
          </cell>
        </row>
        <row r="195">
          <cell r="B195" t="str">
            <v>4/ ก.ค./49.12.00น.</v>
          </cell>
        </row>
        <row r="196">
          <cell r="B196" t="str">
            <v>4/ ก.ค./49.24.00น.</v>
          </cell>
        </row>
        <row r="197">
          <cell r="B197" t="str">
            <v>5/ ก.ค./49.12.00น.</v>
          </cell>
        </row>
        <row r="198">
          <cell r="B198" t="str">
            <v>5/ ก.ค./49.24.00น.</v>
          </cell>
        </row>
        <row r="199">
          <cell r="B199" t="str">
            <v>6/ ก.ค./49.12.00น.</v>
          </cell>
        </row>
        <row r="200">
          <cell r="B200" t="str">
            <v>6/ ก.ค./49.24.00น.</v>
          </cell>
        </row>
        <row r="201">
          <cell r="B201" t="str">
            <v>7/ ก.ค./49.12.00น.</v>
          </cell>
        </row>
        <row r="202">
          <cell r="B202" t="str">
            <v>7/ ก.ค./49.24.00น.</v>
          </cell>
        </row>
        <row r="203">
          <cell r="B203" t="str">
            <v>8/ ก.ค./49.12.00น.</v>
          </cell>
        </row>
        <row r="204">
          <cell r="B204" t="str">
            <v>8/ ก.ค./49.24.00น.</v>
          </cell>
        </row>
        <row r="205">
          <cell r="B205" t="str">
            <v>9/ ก.ค./49.12.00น.</v>
          </cell>
        </row>
        <row r="206">
          <cell r="B206" t="str">
            <v>9/ ก.ค./49.24.00น.</v>
          </cell>
        </row>
        <row r="207">
          <cell r="B207" t="str">
            <v>10/ ก.ค./49.12.00น.</v>
          </cell>
        </row>
        <row r="208">
          <cell r="B208" t="str">
            <v>10/ ก.ค./49.24.00น.</v>
          </cell>
        </row>
        <row r="209">
          <cell r="B209" t="str">
            <v>11/ ก.ค./49.12.00น.</v>
          </cell>
        </row>
        <row r="210">
          <cell r="B210" t="str">
            <v>11/ ก.ค./49.24.00น.</v>
          </cell>
        </row>
        <row r="211">
          <cell r="B211" t="str">
            <v>12/ก.ค./49.12.00น.</v>
          </cell>
        </row>
        <row r="212">
          <cell r="B212" t="str">
            <v>12/ก.ค./49.24.00น.</v>
          </cell>
        </row>
        <row r="213">
          <cell r="B213" t="str">
            <v>13/ก.ค./49.12.00น.</v>
          </cell>
        </row>
        <row r="214">
          <cell r="B214" t="str">
            <v>13/ก.ค./49.24.00น.</v>
          </cell>
        </row>
        <row r="215">
          <cell r="B215" t="str">
            <v>14/ก.ค./49.12.00น.</v>
          </cell>
        </row>
        <row r="216">
          <cell r="B216" t="str">
            <v>14/ก.ค./49.24.00น.</v>
          </cell>
        </row>
        <row r="217">
          <cell r="B217" t="str">
            <v>15/ก.ค./49.12.00น.</v>
          </cell>
        </row>
        <row r="218">
          <cell r="B218" t="str">
            <v>15/ก.ค./49.24.00น.</v>
          </cell>
        </row>
        <row r="219">
          <cell r="B219" t="str">
            <v>16/ก.ค./49.12.00น.</v>
          </cell>
        </row>
        <row r="220">
          <cell r="B220" t="str">
            <v>16/ก.ค./49.24.00น.</v>
          </cell>
        </row>
        <row r="221">
          <cell r="B221" t="str">
            <v>17/ก.ค./49.12.00น.</v>
          </cell>
        </row>
        <row r="222">
          <cell r="B222" t="str">
            <v>17/ก.ค./49.24.00น.</v>
          </cell>
        </row>
        <row r="223">
          <cell r="B223" t="str">
            <v>18/ก.ค./49.12.00น.</v>
          </cell>
        </row>
        <row r="224">
          <cell r="B224" t="str">
            <v>18/ก.ค./49.24.00น.</v>
          </cell>
        </row>
        <row r="225">
          <cell r="B225" t="str">
            <v>19/ก.ค./49.12.00น.</v>
          </cell>
        </row>
        <row r="226">
          <cell r="B226" t="str">
            <v>19/ก.ค./49.24.00น.</v>
          </cell>
        </row>
        <row r="227">
          <cell r="B227" t="str">
            <v>20/ก.ค./49.12.00น.</v>
          </cell>
        </row>
        <row r="228">
          <cell r="B228" t="str">
            <v>20/ก.ค./49.24.00น.</v>
          </cell>
        </row>
        <row r="229">
          <cell r="B229" t="str">
            <v>21/ก.ค./49.12.00น.</v>
          </cell>
        </row>
        <row r="230">
          <cell r="B230" t="str">
            <v>21/ก.ค./49.24.00น.</v>
          </cell>
        </row>
        <row r="231">
          <cell r="B231" t="str">
            <v>22/ก.ค./49.12.00น.</v>
          </cell>
        </row>
        <row r="232">
          <cell r="B232" t="str">
            <v>22/ก.ค./49.24.00น.</v>
          </cell>
        </row>
        <row r="233">
          <cell r="B233" t="str">
            <v>23/ก.ค./49.12.00น.</v>
          </cell>
        </row>
        <row r="234">
          <cell r="B234" t="str">
            <v>23/ก.ค./49.24.00น.</v>
          </cell>
        </row>
        <row r="235">
          <cell r="B235" t="str">
            <v>24/ก.ค./49.12.00น.</v>
          </cell>
        </row>
        <row r="236">
          <cell r="B236" t="str">
            <v>24/ก.ค./49.24.00น.</v>
          </cell>
        </row>
        <row r="237">
          <cell r="B237" t="str">
            <v>25/ก.ค./49.12.00น.</v>
          </cell>
        </row>
        <row r="238">
          <cell r="B238" t="str">
            <v>25/ก.ค./49.24.00น.</v>
          </cell>
        </row>
        <row r="239">
          <cell r="B239" t="str">
            <v>26/ก.ค./49.12.00น.</v>
          </cell>
        </row>
        <row r="240">
          <cell r="B240" t="str">
            <v>26/ก.ค./49.24.00น.</v>
          </cell>
        </row>
        <row r="241">
          <cell r="B241" t="str">
            <v>27/ก.ค./49.12.00น.</v>
          </cell>
        </row>
        <row r="242">
          <cell r="B242" t="str">
            <v>27/ก.ค./49.24.00น.</v>
          </cell>
        </row>
        <row r="243">
          <cell r="B243" t="str">
            <v>28/ก.ค./49.12.00น.</v>
          </cell>
        </row>
        <row r="244">
          <cell r="B244" t="str">
            <v>28/ก.ค./49.24.00น.</v>
          </cell>
        </row>
        <row r="245">
          <cell r="B245" t="str">
            <v>29/ก.ค./49.12.00น.</v>
          </cell>
        </row>
        <row r="246">
          <cell r="B246" t="str">
            <v>29/ก.ค./49.24.00น.</v>
          </cell>
        </row>
        <row r="247">
          <cell r="B247" t="str">
            <v>30/ก.ค./49.12.00น.</v>
          </cell>
        </row>
        <row r="248">
          <cell r="B248" t="str">
            <v>30/ก.ค./49.24.00น.</v>
          </cell>
        </row>
        <row r="249">
          <cell r="B249" t="str">
            <v>31/ก.ค./49.12.00น.</v>
          </cell>
        </row>
        <row r="250">
          <cell r="B250" t="str">
            <v>31/ก.ค./49.24.00น.</v>
          </cell>
        </row>
        <row r="251">
          <cell r="B251" t="str">
            <v>1/ส.ค./49.12.00น.</v>
          </cell>
        </row>
        <row r="252">
          <cell r="B252" t="str">
            <v>1/ส.ค./49.24.00น.</v>
          </cell>
        </row>
        <row r="253">
          <cell r="B253" t="str">
            <v>2/ส.ค./49.12.00น.</v>
          </cell>
        </row>
        <row r="254">
          <cell r="B254" t="str">
            <v>2/ส.ค./49.24.00น.</v>
          </cell>
        </row>
        <row r="255">
          <cell r="B255" t="str">
            <v>3/ส.ค./49.12.00น.</v>
          </cell>
        </row>
        <row r="256">
          <cell r="B256" t="str">
            <v>3/ส.ค./49.24.00น.</v>
          </cell>
        </row>
        <row r="257">
          <cell r="B257" t="str">
            <v>4/ส.ค./49.12.00น.</v>
          </cell>
        </row>
        <row r="258">
          <cell r="B258" t="str">
            <v>4/ส.ค./49.24.00น.</v>
          </cell>
        </row>
        <row r="259">
          <cell r="B259" t="str">
            <v>5/ส.ค./49.12.00น.</v>
          </cell>
        </row>
        <row r="260">
          <cell r="B260" t="str">
            <v>5/ส.ค./49.24.00น.</v>
          </cell>
        </row>
        <row r="261">
          <cell r="B261" t="str">
            <v>6/ส.ค./49.12.00น.</v>
          </cell>
        </row>
        <row r="262">
          <cell r="B262" t="str">
            <v>6/ส.ค./49.24.00น.</v>
          </cell>
        </row>
        <row r="263">
          <cell r="B263" t="str">
            <v>7/ส.ค./49.12.00น.</v>
          </cell>
        </row>
        <row r="264">
          <cell r="B264" t="str">
            <v>7/ส.ค./49.24.00น.</v>
          </cell>
        </row>
        <row r="265">
          <cell r="B265" t="str">
            <v>8/ส.ค./49.12.00น.</v>
          </cell>
        </row>
        <row r="266">
          <cell r="B266" t="str">
            <v>8/ส.ค./49.24.00น.</v>
          </cell>
        </row>
        <row r="267">
          <cell r="B267" t="str">
            <v>9/ส.ค./49.12.00น.</v>
          </cell>
        </row>
        <row r="268">
          <cell r="B268" t="str">
            <v>9/ส.ค./49.24.00น.</v>
          </cell>
        </row>
        <row r="269">
          <cell r="B269" t="str">
            <v>10/ส.ค./49.12.00น.</v>
          </cell>
        </row>
        <row r="270">
          <cell r="B270" t="str">
            <v>10/ส.ค./49.24.00น.</v>
          </cell>
        </row>
        <row r="271">
          <cell r="B271" t="str">
            <v>11/ส.ค./49.12.00น.</v>
          </cell>
        </row>
        <row r="272">
          <cell r="B272" t="str">
            <v>11/ส.ค./49.24.00น.</v>
          </cell>
        </row>
        <row r="273">
          <cell r="B273" t="str">
            <v>12/ส.ค./49.12.00น.</v>
          </cell>
        </row>
        <row r="274">
          <cell r="B274" t="str">
            <v>12/ส.ค./49.24.00น.</v>
          </cell>
        </row>
        <row r="275">
          <cell r="B275" t="str">
            <v>13/ส.ค./49.12.00น.</v>
          </cell>
        </row>
        <row r="276">
          <cell r="B276" t="str">
            <v>13/ส.ค./49.24.00น.</v>
          </cell>
        </row>
        <row r="277">
          <cell r="B277" t="str">
            <v>14/ส.ค./49.12.00น.</v>
          </cell>
        </row>
        <row r="278">
          <cell r="B278" t="str">
            <v>14/ส.ค./49.24.00น.</v>
          </cell>
        </row>
        <row r="279">
          <cell r="B279" t="str">
            <v>15/ส.ค./49.12.00น.</v>
          </cell>
        </row>
        <row r="280">
          <cell r="B280" t="str">
            <v>15/ส.ค./49.24.00น.</v>
          </cell>
        </row>
        <row r="281">
          <cell r="B281" t="str">
            <v>16/ส.ค./49.12.00น.</v>
          </cell>
        </row>
        <row r="282">
          <cell r="B282" t="str">
            <v>16/ส.ค./49.24.00น.</v>
          </cell>
        </row>
        <row r="283">
          <cell r="B283" t="str">
            <v>17/ส.ค./49.12.00น.</v>
          </cell>
        </row>
        <row r="284">
          <cell r="B284" t="str">
            <v>17/ส.ค./49.24.00น.</v>
          </cell>
        </row>
        <row r="285">
          <cell r="B285" t="str">
            <v>18/ส.ค./49.12.00น.</v>
          </cell>
        </row>
        <row r="286">
          <cell r="B286" t="str">
            <v>18/ส.ค./49.24.00น.</v>
          </cell>
        </row>
        <row r="287">
          <cell r="B287" t="str">
            <v>19/ส.ค./49.12.00น.</v>
          </cell>
        </row>
        <row r="288">
          <cell r="B288" t="str">
            <v>19/ส.ค./49.24.00น.</v>
          </cell>
        </row>
        <row r="289">
          <cell r="B289" t="str">
            <v>20/ส.ค./49.12.00น.</v>
          </cell>
        </row>
        <row r="290">
          <cell r="B290" t="str">
            <v>20/ส.ค./49.24.00น.</v>
          </cell>
        </row>
        <row r="291">
          <cell r="B291" t="str">
            <v>21/ส.ค./49.12.00น.</v>
          </cell>
        </row>
        <row r="292">
          <cell r="B292" t="str">
            <v>21/ส.ค./49.24.00น.</v>
          </cell>
        </row>
        <row r="293">
          <cell r="B293" t="str">
            <v>22/ส.ค./49.12.00น.</v>
          </cell>
        </row>
        <row r="294">
          <cell r="B294" t="str">
            <v>22/ส.ค./49.24.00น.</v>
          </cell>
        </row>
        <row r="295">
          <cell r="B295" t="str">
            <v>23/ส.ค./49.12.00น.</v>
          </cell>
        </row>
        <row r="296">
          <cell r="B296" t="str">
            <v>23/ส.ค./49.24.00น.</v>
          </cell>
        </row>
        <row r="297">
          <cell r="B297" t="str">
            <v>24/ส.ค./49.12.00น.</v>
          </cell>
        </row>
        <row r="298">
          <cell r="B298" t="str">
            <v>24/ส.ค./49.24.00น.</v>
          </cell>
        </row>
        <row r="299">
          <cell r="B299" t="str">
            <v>25/ส.ค./49.12.00น.</v>
          </cell>
        </row>
        <row r="300">
          <cell r="B300" t="str">
            <v>25/ส.ค./49.24.00น.</v>
          </cell>
        </row>
        <row r="301">
          <cell r="B301" t="str">
            <v>26/ส.ค./49.12.00น.</v>
          </cell>
        </row>
        <row r="302">
          <cell r="B302" t="str">
            <v>26/ส.ค./49.24.00น.</v>
          </cell>
        </row>
        <row r="303">
          <cell r="B303" t="str">
            <v>27/ส.ค./49.12.00น.</v>
          </cell>
        </row>
        <row r="304">
          <cell r="B304" t="str">
            <v>27/ส.ค./49.24.00น.</v>
          </cell>
        </row>
        <row r="305">
          <cell r="B305" t="str">
            <v>28/ส.ค./49.12.00น.</v>
          </cell>
        </row>
        <row r="306">
          <cell r="B306" t="str">
            <v>28/ส.ค./49.24.00น.</v>
          </cell>
        </row>
        <row r="307">
          <cell r="B307" t="str">
            <v>29/ส.ค./49.12.00น.</v>
          </cell>
        </row>
        <row r="308">
          <cell r="B308" t="str">
            <v>29/ส.ค./49.24.00น.</v>
          </cell>
        </row>
        <row r="309">
          <cell r="B309" t="str">
            <v>30/ส.ค./49.12.00น.</v>
          </cell>
        </row>
        <row r="310">
          <cell r="B310" t="str">
            <v>30/ส.ค./49.24.00น.</v>
          </cell>
        </row>
        <row r="311">
          <cell r="B311" t="str">
            <v>31/ส.ค./49.12.00น.</v>
          </cell>
        </row>
        <row r="312">
          <cell r="B312" t="str">
            <v>31/ส.ค./49.24.00น.</v>
          </cell>
        </row>
        <row r="313">
          <cell r="B313" t="str">
            <v>1/ก.ย./49.12.00น.</v>
          </cell>
        </row>
        <row r="314">
          <cell r="B314" t="str">
            <v>1/ก.ย./49.24.00น.</v>
          </cell>
        </row>
        <row r="315">
          <cell r="B315" t="str">
            <v>2/ก.ย./49.12.00น.</v>
          </cell>
        </row>
        <row r="316">
          <cell r="B316" t="str">
            <v>2/ก.ย./49.24.00น.</v>
          </cell>
        </row>
        <row r="317">
          <cell r="B317" t="str">
            <v>3/ก.ย./49.12.00น.</v>
          </cell>
        </row>
        <row r="318">
          <cell r="B318" t="str">
            <v>3/ก.ย./49.24.00น.</v>
          </cell>
        </row>
        <row r="319">
          <cell r="B319" t="str">
            <v>4/ก.ย./49.12.00น.</v>
          </cell>
        </row>
        <row r="320">
          <cell r="B320" t="str">
            <v>4/ก.ย./49.24.00น.</v>
          </cell>
        </row>
        <row r="321">
          <cell r="B321" t="str">
            <v>5/ก.ย./49.12.00น.</v>
          </cell>
        </row>
        <row r="322">
          <cell r="B322" t="str">
            <v>5/ก.ย./49.24.00น.</v>
          </cell>
        </row>
        <row r="323">
          <cell r="B323" t="str">
            <v>6/ก.ย./49.12.00น.</v>
          </cell>
        </row>
        <row r="324">
          <cell r="B324" t="str">
            <v>6/ก.ย./49.24.00น.</v>
          </cell>
        </row>
        <row r="325">
          <cell r="B325" t="str">
            <v>7/ก.ย./49.12.00น.</v>
          </cell>
        </row>
        <row r="326">
          <cell r="B326" t="str">
            <v>7/ก.ย./49.24.00น.</v>
          </cell>
        </row>
        <row r="327">
          <cell r="B327" t="str">
            <v>8/ก.ย./49.12.00น.</v>
          </cell>
        </row>
        <row r="328">
          <cell r="B328" t="str">
            <v>8/ก.ย./49.24.00น.</v>
          </cell>
        </row>
        <row r="329">
          <cell r="B329" t="str">
            <v>9/ก.ย./49.12.00น.</v>
          </cell>
        </row>
        <row r="330">
          <cell r="B330" t="str">
            <v>9/ก.ย./49.24.00น.</v>
          </cell>
        </row>
        <row r="331">
          <cell r="B331" t="str">
            <v>10/ก.ย./49.12.00น.</v>
          </cell>
        </row>
        <row r="332">
          <cell r="B332" t="str">
            <v>10/ก.ย./49.24.00น.</v>
          </cell>
        </row>
        <row r="333">
          <cell r="B333" t="str">
            <v>11/ก.ย./49.12.00น.</v>
          </cell>
        </row>
        <row r="334">
          <cell r="B334" t="str">
            <v>11/ก.ย./49.24.00น.</v>
          </cell>
        </row>
        <row r="335">
          <cell r="B335" t="str">
            <v>12/ก.ย./49.12.00น.</v>
          </cell>
        </row>
        <row r="336">
          <cell r="B336" t="str">
            <v>12/ก.ย./49.24.00น.</v>
          </cell>
        </row>
        <row r="337">
          <cell r="B337" t="str">
            <v>13/ก.ย./49.12.00น.</v>
          </cell>
        </row>
        <row r="338">
          <cell r="B338" t="str">
            <v>13/ก.ย./49.24.00น.</v>
          </cell>
        </row>
        <row r="339">
          <cell r="B339" t="str">
            <v>14/ก.ย./49.12.00น.</v>
          </cell>
        </row>
        <row r="340">
          <cell r="B340" t="str">
            <v>14/ก.ย./49.24.00น.</v>
          </cell>
        </row>
        <row r="341">
          <cell r="B341" t="str">
            <v>15/ก.ย./49.12.00น.</v>
          </cell>
        </row>
        <row r="342">
          <cell r="B342" t="str">
            <v>15/ก.ย./49.24.00น.</v>
          </cell>
        </row>
        <row r="343">
          <cell r="B343" t="str">
            <v>16/ก.ย./49.12.00น.</v>
          </cell>
        </row>
        <row r="344">
          <cell r="B344" t="str">
            <v>16/ก.ย./49.24.00น.</v>
          </cell>
        </row>
        <row r="345">
          <cell r="B345" t="str">
            <v>17/ก.ย./49.12.00น.</v>
          </cell>
        </row>
        <row r="346">
          <cell r="B346" t="str">
            <v>17/ก.ย./49.24.00น.</v>
          </cell>
        </row>
        <row r="347">
          <cell r="B347" t="str">
            <v>18/ก.ย./49.12.00น.</v>
          </cell>
        </row>
        <row r="348">
          <cell r="B348" t="str">
            <v>18/ก.ย./49.24.00น.</v>
          </cell>
        </row>
        <row r="349">
          <cell r="B349" t="str">
            <v>19/ก.ย./49.12.00น.</v>
          </cell>
        </row>
        <row r="350">
          <cell r="B350" t="str">
            <v>19/ก.ย./49.24.00น.</v>
          </cell>
        </row>
        <row r="351">
          <cell r="B351" t="str">
            <v>20/ก.ย./49.12.00น.</v>
          </cell>
        </row>
        <row r="352">
          <cell r="B352" t="str">
            <v>20/ก.ย./49.24.00น.</v>
          </cell>
        </row>
        <row r="353">
          <cell r="B353" t="str">
            <v>21/ก.ย./49.12.00น.</v>
          </cell>
        </row>
        <row r="354">
          <cell r="B354" t="str">
            <v>21/ก.ย./49.24.00น.</v>
          </cell>
        </row>
        <row r="355">
          <cell r="B355" t="str">
            <v>22/ก.ย./49.12.00น.</v>
          </cell>
        </row>
        <row r="356">
          <cell r="B356" t="str">
            <v>22/ก.ย./49.24.00น.</v>
          </cell>
        </row>
        <row r="357">
          <cell r="B357" t="str">
            <v>23/ก.ย./49.12.00น.</v>
          </cell>
        </row>
        <row r="358">
          <cell r="B358" t="str">
            <v>23/ก.ย./49.24.00น.</v>
          </cell>
        </row>
        <row r="359">
          <cell r="B359" t="str">
            <v>24/ก.ย./49.12.00น.</v>
          </cell>
        </row>
        <row r="360">
          <cell r="B360" t="str">
            <v>24/ก.ย./49.24.00น.</v>
          </cell>
        </row>
        <row r="361">
          <cell r="B361" t="str">
            <v>25/ก.ย./49.12.00น.</v>
          </cell>
        </row>
        <row r="362">
          <cell r="B362" t="str">
            <v>25/ก.ย./49.24.00น.</v>
          </cell>
        </row>
        <row r="363">
          <cell r="B363" t="str">
            <v>26/ก.ย./49.12.00น.</v>
          </cell>
        </row>
        <row r="364">
          <cell r="B364" t="str">
            <v>26/ก.ย./49.24.00น.</v>
          </cell>
        </row>
        <row r="365">
          <cell r="B365" t="str">
            <v>27/ก.ย./49.12.00น.</v>
          </cell>
        </row>
        <row r="366">
          <cell r="B366" t="str">
            <v>27/ก.ย./49.24.00น.</v>
          </cell>
        </row>
        <row r="367">
          <cell r="B367" t="str">
            <v>28/ก.ย./49.12.00น.</v>
          </cell>
        </row>
        <row r="368">
          <cell r="B368" t="str">
            <v>28/ก.ย./49.24.00น.</v>
          </cell>
        </row>
        <row r="369">
          <cell r="B369" t="str">
            <v>29/ก.ย./49.12.00น.</v>
          </cell>
        </row>
        <row r="370">
          <cell r="B370" t="str">
            <v>29/ก.ย./49.24.00น.</v>
          </cell>
        </row>
        <row r="371">
          <cell r="B371" t="str">
            <v>30/ก.ย./49.12.00น.</v>
          </cell>
        </row>
        <row r="372">
          <cell r="B372" t="str">
            <v>30/ก.ย./49.24.00น.</v>
          </cell>
        </row>
        <row r="373">
          <cell r="B373" t="str">
            <v>1/ต.ค./49.12.00น.</v>
          </cell>
        </row>
        <row r="374">
          <cell r="B374" t="str">
            <v>1/ต.ค./49.24.00น.</v>
          </cell>
        </row>
        <row r="375">
          <cell r="B375" t="str">
            <v>2/ต.ค./49.12.00น.</v>
          </cell>
        </row>
        <row r="376">
          <cell r="B376" t="str">
            <v>2/ต.ค./49.24.00น.</v>
          </cell>
        </row>
        <row r="377">
          <cell r="B377" t="str">
            <v>3/ต.ค./49.12.00น.</v>
          </cell>
        </row>
        <row r="378">
          <cell r="B378" t="str">
            <v>3/ต.ค./49.24.00น.</v>
          </cell>
        </row>
        <row r="379">
          <cell r="B379" t="str">
            <v>4/ต.ค./49.12.00น.</v>
          </cell>
        </row>
        <row r="380">
          <cell r="B380" t="str">
            <v>4/ต.ค./49.24.00น.</v>
          </cell>
        </row>
        <row r="381">
          <cell r="B381" t="str">
            <v>5/ต.ค./49.12.00น.</v>
          </cell>
        </row>
        <row r="382">
          <cell r="B382" t="str">
            <v>5/ต.ค./49.24.00น.</v>
          </cell>
        </row>
        <row r="383">
          <cell r="B383" t="str">
            <v>6/ต.ค./49.12.00น.</v>
          </cell>
        </row>
        <row r="384">
          <cell r="B384" t="str">
            <v>6/ต.ค./49.24.00น.</v>
          </cell>
        </row>
        <row r="385">
          <cell r="B385" t="str">
            <v>7/ต.ค./49.12.00น.</v>
          </cell>
        </row>
        <row r="386">
          <cell r="B386" t="str">
            <v>7/ต.ค./49.24.00น.</v>
          </cell>
        </row>
        <row r="387">
          <cell r="B387" t="str">
            <v>8/ต.ค./49.12.00น.</v>
          </cell>
        </row>
        <row r="388">
          <cell r="B388" t="str">
            <v>8/ต.ค./49.24.00น.</v>
          </cell>
        </row>
        <row r="389">
          <cell r="B389" t="str">
            <v>9/ต.ค./49.12.00น.</v>
          </cell>
        </row>
        <row r="390">
          <cell r="B390" t="str">
            <v>9/ต.ค./49.24.00น.</v>
          </cell>
        </row>
        <row r="391">
          <cell r="B391" t="str">
            <v>10/ต.ค./49.12.00น.</v>
          </cell>
        </row>
        <row r="392">
          <cell r="B392" t="str">
            <v>10/ต.ค./49.24.00น.</v>
          </cell>
        </row>
        <row r="393">
          <cell r="B393" t="str">
            <v>11/ต.ค./49.12.00น.</v>
          </cell>
        </row>
        <row r="394">
          <cell r="B394" t="str">
            <v>11/ต.ค./49.24.00น.</v>
          </cell>
        </row>
        <row r="395">
          <cell r="B395" t="str">
            <v>12/ต.ค./49.12.00น.</v>
          </cell>
        </row>
        <row r="396">
          <cell r="B396" t="str">
            <v>12/ต.ค./49.24.00น.</v>
          </cell>
        </row>
        <row r="397">
          <cell r="B397" t="str">
            <v>13/ต.ค./49.12.00น.</v>
          </cell>
        </row>
        <row r="398">
          <cell r="B398" t="str">
            <v>13/ต.ค./49.24.00น.</v>
          </cell>
        </row>
        <row r="399">
          <cell r="B399" t="str">
            <v>14/ต.ค./49.12.00น.</v>
          </cell>
        </row>
        <row r="400">
          <cell r="B400" t="str">
            <v>14/ต.ค./49.24.00น.</v>
          </cell>
        </row>
        <row r="401">
          <cell r="B401" t="str">
            <v>15/ต.ค./49.12.00น.</v>
          </cell>
        </row>
        <row r="402">
          <cell r="B402" t="str">
            <v>15/ต.ค./49.24.00น.</v>
          </cell>
        </row>
        <row r="403">
          <cell r="B403" t="str">
            <v>16/ต.ค./49.12.00น.</v>
          </cell>
        </row>
        <row r="404">
          <cell r="B404" t="str">
            <v>16/ต.ค./49.24.00น.</v>
          </cell>
        </row>
        <row r="405">
          <cell r="B405" t="str">
            <v>17/ต.ค./49.12.00น.</v>
          </cell>
        </row>
        <row r="406">
          <cell r="B406" t="str">
            <v>17/ต.ค./49.24.00น.</v>
          </cell>
        </row>
        <row r="407">
          <cell r="B407" t="str">
            <v>18/ต.ค./49.12.00น.</v>
          </cell>
        </row>
        <row r="408">
          <cell r="B408" t="str">
            <v>18/ต.ค./49.24.00น.</v>
          </cell>
        </row>
        <row r="409">
          <cell r="B409" t="str">
            <v>19/ต.ค./49.12.00น.</v>
          </cell>
        </row>
        <row r="410">
          <cell r="B410" t="str">
            <v>19/ต.ค./49.24.00น.</v>
          </cell>
        </row>
        <row r="411">
          <cell r="B411" t="str">
            <v>20/ต.ค./49.12.00น.</v>
          </cell>
        </row>
        <row r="412">
          <cell r="B412" t="str">
            <v>20/ต.ค./49.24.00น.</v>
          </cell>
        </row>
        <row r="413">
          <cell r="B413" t="str">
            <v>21/ต.ค./49.12.00น.</v>
          </cell>
        </row>
        <row r="414">
          <cell r="B414" t="str">
            <v>21/ต.ค./49.24.00น.</v>
          </cell>
        </row>
        <row r="415">
          <cell r="B415" t="str">
            <v>22/ต.ค./49.12.00น.</v>
          </cell>
        </row>
        <row r="416">
          <cell r="B416" t="str">
            <v>22/ต.ค./49.24.00น.</v>
          </cell>
        </row>
        <row r="417">
          <cell r="B417" t="str">
            <v>23/ต.ค./49.12.00น.</v>
          </cell>
        </row>
        <row r="418">
          <cell r="B418" t="str">
            <v>23/ต.ค./49.24.00น.</v>
          </cell>
        </row>
        <row r="419">
          <cell r="B419" t="str">
            <v>24/ต.ค./49.12.00น.</v>
          </cell>
        </row>
        <row r="420">
          <cell r="B420" t="str">
            <v>24/ต.ค./49.24.00น.</v>
          </cell>
        </row>
        <row r="421">
          <cell r="B421" t="str">
            <v>25/ต.ค./49.12.00น.</v>
          </cell>
        </row>
        <row r="422">
          <cell r="B422" t="str">
            <v>25/ต.ค./49.24.00น.</v>
          </cell>
        </row>
        <row r="423">
          <cell r="B423" t="str">
            <v>26/ต.ค./49.12.00น.</v>
          </cell>
        </row>
        <row r="424">
          <cell r="B424" t="str">
            <v>26/ต.ค./49.24.00น.</v>
          </cell>
        </row>
        <row r="425">
          <cell r="B425" t="str">
            <v>27/ต.ค./49.12.00น.</v>
          </cell>
        </row>
        <row r="426">
          <cell r="B426" t="str">
            <v>27/ต.ค./49.24.00น.</v>
          </cell>
        </row>
        <row r="427">
          <cell r="B427" t="str">
            <v>28/ต.ค./49.12.00น.</v>
          </cell>
        </row>
        <row r="428">
          <cell r="B428" t="str">
            <v>28/ต.ค./49.24.00น.</v>
          </cell>
        </row>
        <row r="429">
          <cell r="B429" t="str">
            <v>29/ต.ค./49.12.00น.</v>
          </cell>
        </row>
        <row r="430">
          <cell r="B430" t="str">
            <v>29/ต.ค./49.24.00น.</v>
          </cell>
        </row>
        <row r="431">
          <cell r="B431" t="str">
            <v>30/ต.ค./49.12.00น.</v>
          </cell>
        </row>
        <row r="432">
          <cell r="B432" t="str">
            <v>30/ต.ค./49.24.00น.</v>
          </cell>
        </row>
        <row r="433">
          <cell r="B433" t="str">
            <v>31/ต.ค./49.12.00น.</v>
          </cell>
        </row>
        <row r="434">
          <cell r="B434" t="str">
            <v>31/ต.ค./49.24.00น.</v>
          </cell>
        </row>
        <row r="435">
          <cell r="B435" t="str">
            <v>1/พ.ย./49.12.00น.</v>
          </cell>
        </row>
        <row r="436">
          <cell r="B436" t="str">
            <v>1/พ.ย./49.24.00น.</v>
          </cell>
        </row>
        <row r="437">
          <cell r="B437" t="str">
            <v>2/พ.ย./49.12.00น.</v>
          </cell>
        </row>
        <row r="438">
          <cell r="B438" t="str">
            <v>2/พ.ย./49.24.00น.</v>
          </cell>
        </row>
        <row r="439">
          <cell r="B439" t="str">
            <v>3/พ.ย./49.12.00น.</v>
          </cell>
        </row>
        <row r="440">
          <cell r="B440" t="str">
            <v>3/พ.ย./49.24.00น.</v>
          </cell>
        </row>
        <row r="441">
          <cell r="B441" t="str">
            <v>4/พ.ย./49.12.00น.</v>
          </cell>
        </row>
        <row r="442">
          <cell r="B442" t="str">
            <v>4/พ.ย./49.24.00น.</v>
          </cell>
        </row>
        <row r="443">
          <cell r="B443" t="str">
            <v>5/พ.ย./49.12.00น.</v>
          </cell>
        </row>
        <row r="444">
          <cell r="B444" t="str">
            <v>5/พ.ย./49.24.00น.</v>
          </cell>
        </row>
        <row r="445">
          <cell r="B445" t="str">
            <v>6/พ.ย./49.12.00น.</v>
          </cell>
        </row>
        <row r="446">
          <cell r="B446" t="str">
            <v>6/พ.ย./49.24.00น.</v>
          </cell>
        </row>
        <row r="447">
          <cell r="B447" t="str">
            <v>7/พ.ย./49.12.00น.</v>
          </cell>
        </row>
        <row r="448">
          <cell r="B448" t="str">
            <v>7/พ.ย./49.24.00น.</v>
          </cell>
        </row>
        <row r="449">
          <cell r="B449" t="str">
            <v>8/พ.ย./49.12.00น.</v>
          </cell>
        </row>
        <row r="450">
          <cell r="B450" t="str">
            <v>8/พ.ย./49.24.00น.</v>
          </cell>
        </row>
        <row r="451">
          <cell r="B451" t="str">
            <v>9/พ.ย./49.12.00น.</v>
          </cell>
        </row>
        <row r="452">
          <cell r="B452" t="str">
            <v>9/พ.ย./49.24.00น.</v>
          </cell>
        </row>
        <row r="453">
          <cell r="B453" t="str">
            <v>10/พ.ย./49.12.00น.</v>
          </cell>
        </row>
        <row r="454">
          <cell r="B454" t="str">
            <v>10/พ.ย./49.24.00น.</v>
          </cell>
        </row>
        <row r="455">
          <cell r="B455" t="str">
            <v>11/พ.ย./49.12.00น.</v>
          </cell>
        </row>
        <row r="456">
          <cell r="B456" t="str">
            <v>11/พ.ย./49.24.00น.</v>
          </cell>
        </row>
        <row r="457">
          <cell r="B457" t="str">
            <v>12/พ.ย./49.12.00น.</v>
          </cell>
        </row>
        <row r="458">
          <cell r="B458" t="str">
            <v>12/พ.ย./49.24.00น.</v>
          </cell>
        </row>
        <row r="459">
          <cell r="B459" t="str">
            <v>13/พ.ย./49.12.00น.</v>
          </cell>
        </row>
        <row r="460">
          <cell r="B460" t="str">
            <v>13/พ.ย./49.24.00น.</v>
          </cell>
        </row>
        <row r="461">
          <cell r="B461" t="str">
            <v>14/พ.ย./49.12.00น.</v>
          </cell>
        </row>
        <row r="462">
          <cell r="B462" t="str">
            <v>14/พ.ย./49.24.00น.</v>
          </cell>
        </row>
        <row r="463">
          <cell r="B463" t="str">
            <v>15/พ.ย./49.12.00น.</v>
          </cell>
        </row>
        <row r="464">
          <cell r="B464" t="str">
            <v>15/พ.ย./49.24.00น.</v>
          </cell>
        </row>
        <row r="465">
          <cell r="B465" t="str">
            <v>16/พ.ย./49.12.00น.</v>
          </cell>
        </row>
        <row r="466">
          <cell r="B466" t="str">
            <v>16/พ.ย./49.24.00น.</v>
          </cell>
        </row>
        <row r="467">
          <cell r="B467" t="str">
            <v>17/พ.ย./49.12.00น.</v>
          </cell>
        </row>
        <row r="468">
          <cell r="B468" t="str">
            <v>17/พ.ย./49.24.00น.</v>
          </cell>
        </row>
        <row r="469">
          <cell r="B469" t="str">
            <v>18/พ.ย./49.12.00น.</v>
          </cell>
        </row>
        <row r="470">
          <cell r="B470" t="str">
            <v>18/พ.ย./49.24.00น.</v>
          </cell>
        </row>
        <row r="471">
          <cell r="B471" t="str">
            <v>19/พ.ย./49.12.00น.</v>
          </cell>
        </row>
        <row r="472">
          <cell r="B472" t="str">
            <v>19/พ.ย./49.24.00น.</v>
          </cell>
        </row>
        <row r="473">
          <cell r="B473" t="str">
            <v>20/พ.ย./49.12.00น.</v>
          </cell>
        </row>
        <row r="474">
          <cell r="B474" t="str">
            <v>20/พ.ย./49.24.00น.</v>
          </cell>
        </row>
        <row r="475">
          <cell r="B475" t="str">
            <v>21/พ.ย./49.12.00น.</v>
          </cell>
        </row>
        <row r="476">
          <cell r="B476" t="str">
            <v>21/พ.ย./49.24.00น.</v>
          </cell>
        </row>
        <row r="477">
          <cell r="B477" t="str">
            <v>22/พ.ย./49.12.00น.</v>
          </cell>
        </row>
        <row r="478">
          <cell r="B478" t="str">
            <v>22/พ.ย./49.24.00น.</v>
          </cell>
        </row>
        <row r="479">
          <cell r="B479" t="str">
            <v>23/พ.ย./49.12.00น.</v>
          </cell>
        </row>
        <row r="480">
          <cell r="B480" t="str">
            <v>23/พ.ย./49.24.00น.</v>
          </cell>
        </row>
        <row r="481">
          <cell r="B481" t="str">
            <v>24/พ.ย./49.12.00น.</v>
          </cell>
        </row>
        <row r="482">
          <cell r="B482" t="str">
            <v>24/พ.ย./49.24.00น.</v>
          </cell>
        </row>
        <row r="483">
          <cell r="B483" t="str">
            <v>25/พ.ย./49.12.00น.</v>
          </cell>
        </row>
        <row r="484">
          <cell r="B484" t="str">
            <v>25/พ.ย./49.24.00น.</v>
          </cell>
        </row>
        <row r="485">
          <cell r="B485" t="str">
            <v>26/พ.ย./49.12.00น.</v>
          </cell>
        </row>
        <row r="486">
          <cell r="B486" t="str">
            <v>26/พ.ย./49.24.00น.</v>
          </cell>
        </row>
        <row r="487">
          <cell r="B487" t="str">
            <v>27/พ.ย./49.12.00น.</v>
          </cell>
        </row>
        <row r="488">
          <cell r="B488" t="str">
            <v>27/พ.ย./49.24.00น.</v>
          </cell>
        </row>
        <row r="489">
          <cell r="B489" t="str">
            <v>28/พ.ย./49.12.00น.</v>
          </cell>
        </row>
        <row r="490">
          <cell r="B490" t="str">
            <v>28/พ.ย./49.24.00น.</v>
          </cell>
        </row>
        <row r="491">
          <cell r="B491" t="str">
            <v>29/พ.ย./49.12.00น.</v>
          </cell>
        </row>
        <row r="492">
          <cell r="B492" t="str">
            <v>29/พ.ย./49.24.00น.</v>
          </cell>
        </row>
        <row r="493">
          <cell r="B493" t="str">
            <v>30/พ.ย./49.12.00น.</v>
          </cell>
        </row>
        <row r="494">
          <cell r="B494" t="str">
            <v>30/พ.ย./49.24.00น.</v>
          </cell>
        </row>
        <row r="495">
          <cell r="B495" t="str">
            <v>1/ธ.ค./49.12.00น.</v>
          </cell>
        </row>
        <row r="496">
          <cell r="B496" t="str">
            <v>1/ธ.ค./49.24.00น.</v>
          </cell>
        </row>
        <row r="497">
          <cell r="B497" t="str">
            <v>2/ธ.ค./49.12.00น.</v>
          </cell>
        </row>
        <row r="498">
          <cell r="B498" t="str">
            <v>2/ธ.ค./49.24.00น.</v>
          </cell>
        </row>
        <row r="499">
          <cell r="B499" t="str">
            <v>3/ธ.ค./49.12.00น.</v>
          </cell>
        </row>
        <row r="500">
          <cell r="B500" t="str">
            <v>3/ธ.ค./49.24.00น.</v>
          </cell>
        </row>
        <row r="501">
          <cell r="B501" t="str">
            <v>4/ธ.ค./49.12.00น.</v>
          </cell>
        </row>
        <row r="502">
          <cell r="B502" t="str">
            <v>4/ธ.ค./49.24.00น.</v>
          </cell>
        </row>
        <row r="503">
          <cell r="B503" t="str">
            <v>5/ธ.ค./49.12.00น.</v>
          </cell>
        </row>
        <row r="504">
          <cell r="B504" t="str">
            <v>5/ธ.ค./49.24.00น.</v>
          </cell>
        </row>
        <row r="505">
          <cell r="B505" t="str">
            <v>6/ธ.ค./49.12.00น.</v>
          </cell>
        </row>
        <row r="506">
          <cell r="B506" t="str">
            <v>6/ธ.ค./49.24.00น.</v>
          </cell>
        </row>
        <row r="507">
          <cell r="B507" t="str">
            <v>7/ธ.ค./49.12.00น.</v>
          </cell>
        </row>
        <row r="508">
          <cell r="B508" t="str">
            <v>7/ธ.ค./49.24.00น.</v>
          </cell>
        </row>
        <row r="509">
          <cell r="B509" t="str">
            <v>8/ธ.ค./49.12.00น.</v>
          </cell>
        </row>
        <row r="510">
          <cell r="B510" t="str">
            <v>8/ธ.ค./49.24.00น.</v>
          </cell>
        </row>
        <row r="511">
          <cell r="B511" t="str">
            <v>9/ธ.ค./49.12.00น.</v>
          </cell>
        </row>
        <row r="512">
          <cell r="B512" t="str">
            <v>9/ธ.ค./49.24.00น.</v>
          </cell>
        </row>
        <row r="513">
          <cell r="B513" t="str">
            <v>10/ธ.ค./49.12.00น.</v>
          </cell>
        </row>
        <row r="514">
          <cell r="B514" t="str">
            <v>10/ธ.ค./49.24.00น.</v>
          </cell>
        </row>
        <row r="515">
          <cell r="B515" t="str">
            <v>11/ธ.ค./49.12.00น.</v>
          </cell>
        </row>
        <row r="516">
          <cell r="B516" t="str">
            <v>11/ธ.ค./49.24.00น.</v>
          </cell>
        </row>
        <row r="517">
          <cell r="B517" t="str">
            <v>12/ธ.ค./49.12.00น.</v>
          </cell>
        </row>
        <row r="518">
          <cell r="B518" t="str">
            <v>12/ธ.ค./49.24.00น.</v>
          </cell>
        </row>
        <row r="519">
          <cell r="B519" t="str">
            <v>13/ธ.ค./49.12.00น.</v>
          </cell>
        </row>
        <row r="520">
          <cell r="B520" t="str">
            <v>13/ธ.ค./49.24.00น.</v>
          </cell>
        </row>
        <row r="521">
          <cell r="B521" t="str">
            <v>14/ธ.ค./49.12.00น.</v>
          </cell>
        </row>
        <row r="522">
          <cell r="B522" t="str">
            <v>14/ธ.ค./49.24.00น.</v>
          </cell>
        </row>
        <row r="523">
          <cell r="B523" t="str">
            <v>15/ธ.ค./49.12.00น.</v>
          </cell>
        </row>
        <row r="524">
          <cell r="B524" t="str">
            <v>15/ธ.ค./49.24.00น.</v>
          </cell>
        </row>
        <row r="525">
          <cell r="B525" t="str">
            <v>16/ธ.ค./49.12.00น.</v>
          </cell>
        </row>
        <row r="526">
          <cell r="B526" t="str">
            <v>16/ธ.ค./49.24.00น.</v>
          </cell>
        </row>
        <row r="527">
          <cell r="B527" t="str">
            <v>17/ธ.ค./49.12.00น.</v>
          </cell>
        </row>
        <row r="528">
          <cell r="B528" t="str">
            <v>17/ธ.ค./49.24.00น.</v>
          </cell>
        </row>
        <row r="529">
          <cell r="B529" t="str">
            <v>18/ธ.ค./49.12.00น.</v>
          </cell>
        </row>
        <row r="530">
          <cell r="B530" t="str">
            <v>18/ธ.ค./49.24.00น.</v>
          </cell>
        </row>
        <row r="531">
          <cell r="B531" t="str">
            <v>19/ธ.ค./49.12.00น.</v>
          </cell>
        </row>
        <row r="532">
          <cell r="B532" t="str">
            <v>19/ธ.ค./49.24.00น.</v>
          </cell>
        </row>
        <row r="533">
          <cell r="B533" t="str">
            <v>20/ธ.ค./49.12.00น.</v>
          </cell>
        </row>
        <row r="534">
          <cell r="B534" t="str">
            <v>20/ธ.ค./49.24.00น.</v>
          </cell>
        </row>
        <row r="535">
          <cell r="B535" t="str">
            <v>21/ธ.ค./49.12.00น.</v>
          </cell>
        </row>
        <row r="536">
          <cell r="B536" t="str">
            <v>21/ธ.ค./49.24.00น.</v>
          </cell>
        </row>
        <row r="537">
          <cell r="B537" t="str">
            <v>22/ธ.ค./49.12.00น.</v>
          </cell>
        </row>
        <row r="538">
          <cell r="B538" t="str">
            <v>22/ธ.ค./49.24.00น.</v>
          </cell>
        </row>
        <row r="539">
          <cell r="B539" t="str">
            <v>23/ธ.ค./49.12.00น.</v>
          </cell>
        </row>
        <row r="540">
          <cell r="B540" t="str">
            <v>23/ธ.ค./49.24.00น.</v>
          </cell>
        </row>
        <row r="541">
          <cell r="B541" t="str">
            <v>24/ธ.ค./49.12.00น.</v>
          </cell>
        </row>
        <row r="542">
          <cell r="B542" t="str">
            <v>24/ธ.ค./49.24.00น.</v>
          </cell>
        </row>
        <row r="543">
          <cell r="B543" t="str">
            <v>25/ธ.ค./49.12.00น.</v>
          </cell>
        </row>
        <row r="544">
          <cell r="B544" t="str">
            <v>25/ธ.ค./49.24.00น.</v>
          </cell>
        </row>
        <row r="545">
          <cell r="B545" t="str">
            <v>26/ธ.ค./49.12.00น.</v>
          </cell>
        </row>
        <row r="546">
          <cell r="B546" t="str">
            <v>26/ธ.ค./49.24.00น.</v>
          </cell>
        </row>
        <row r="547">
          <cell r="B547" t="str">
            <v>27/ธ.ค./49.12.00น.</v>
          </cell>
        </row>
        <row r="548">
          <cell r="B548" t="str">
            <v>27/ธ.ค./49.24.00น.</v>
          </cell>
        </row>
        <row r="549">
          <cell r="B549" t="str">
            <v>28/ธ.ค./49.12.00น.</v>
          </cell>
        </row>
        <row r="550">
          <cell r="B550" t="str">
            <v>28/ธ.ค./49.24.00น.</v>
          </cell>
        </row>
        <row r="551">
          <cell r="B551" t="str">
            <v>29/ธ.ค./49.12.00น.</v>
          </cell>
        </row>
        <row r="552">
          <cell r="B552" t="str">
            <v>29/ธ.ค./49.24.00น.</v>
          </cell>
        </row>
        <row r="553">
          <cell r="B553" t="str">
            <v>30/ธ.ค./49.12.00น.</v>
          </cell>
        </row>
        <row r="554">
          <cell r="B554" t="str">
            <v>30/ธ.ค./49.24.00น.</v>
          </cell>
        </row>
        <row r="555">
          <cell r="B555" t="str">
            <v>31/ธ.ค./49.12.00น.</v>
          </cell>
        </row>
        <row r="556">
          <cell r="B556" t="str">
            <v>31/ธ.ค./49.24.00น.</v>
          </cell>
        </row>
        <row r="557">
          <cell r="B557" t="str">
            <v>1/ม.ค./50.12.00น.</v>
          </cell>
        </row>
        <row r="558">
          <cell r="B558" t="str">
            <v>1/ม.ค./50.24.00น.</v>
          </cell>
        </row>
        <row r="559">
          <cell r="B559" t="str">
            <v>2/ม.ค./50.12.00น.</v>
          </cell>
        </row>
        <row r="560">
          <cell r="B560" t="str">
            <v>2/ม.ค./50.24.00น.</v>
          </cell>
        </row>
        <row r="561">
          <cell r="B561" t="str">
            <v>3/ม.ค./50.12.00น.</v>
          </cell>
        </row>
        <row r="562">
          <cell r="B562" t="str">
            <v>3/ม.ค./50.24.00น.</v>
          </cell>
        </row>
        <row r="563">
          <cell r="B563" t="str">
            <v>4/ม.ค./50.12.00น.</v>
          </cell>
        </row>
        <row r="564">
          <cell r="B564" t="str">
            <v>4/ม.ค./50.24.00น.</v>
          </cell>
        </row>
        <row r="565">
          <cell r="B565" t="str">
            <v>5/ม.ค./50.12.00น.</v>
          </cell>
        </row>
        <row r="566">
          <cell r="B566" t="str">
            <v>5/ม.ค./50.24.00น.</v>
          </cell>
        </row>
        <row r="567">
          <cell r="B567" t="str">
            <v>6/ม.ค./50.12.00น.</v>
          </cell>
        </row>
        <row r="568">
          <cell r="B568" t="str">
            <v>6/ม.ค./50.24.00น.</v>
          </cell>
        </row>
        <row r="569">
          <cell r="B569" t="str">
            <v>7/ม.ค./50.12.00น.</v>
          </cell>
        </row>
        <row r="570">
          <cell r="B570" t="str">
            <v>7/ม.ค./50.24.00น.</v>
          </cell>
        </row>
        <row r="571">
          <cell r="B571" t="str">
            <v>8/ม.ค./50.12.00น.</v>
          </cell>
        </row>
        <row r="572">
          <cell r="B572" t="str">
            <v>8/ม.ค./50.24.00น.</v>
          </cell>
        </row>
        <row r="573">
          <cell r="B573" t="str">
            <v>9/ม.ค./50.12.00น.</v>
          </cell>
        </row>
        <row r="574">
          <cell r="B574" t="str">
            <v>9/ม.ค./50.24.00น.</v>
          </cell>
        </row>
        <row r="575">
          <cell r="B575" t="str">
            <v>10/ม.ค./50.12.00น.</v>
          </cell>
        </row>
        <row r="576">
          <cell r="B576" t="str">
            <v>10/ม.ค./50.24.00น.</v>
          </cell>
        </row>
        <row r="577">
          <cell r="B577" t="str">
            <v>11/ม.ค./50.12.00น.</v>
          </cell>
        </row>
        <row r="578">
          <cell r="B578" t="str">
            <v>11/ม.ค./50.24.00น.</v>
          </cell>
        </row>
        <row r="579">
          <cell r="B579" t="str">
            <v>12/ม.ค./50.12.00น.</v>
          </cell>
        </row>
        <row r="580">
          <cell r="B580" t="str">
            <v>12/ม.ค./50.24.00น.</v>
          </cell>
        </row>
        <row r="581">
          <cell r="B581" t="str">
            <v>13/ม.ค./50.12.00น.</v>
          </cell>
        </row>
        <row r="582">
          <cell r="B582" t="str">
            <v>13/ม.ค./50.24.00น.</v>
          </cell>
        </row>
        <row r="583">
          <cell r="B583" t="str">
            <v>14/ม.ค./50.12.00น.</v>
          </cell>
        </row>
        <row r="584">
          <cell r="B584" t="str">
            <v>14/ม.ค./50.24.00น.</v>
          </cell>
        </row>
        <row r="585">
          <cell r="B585" t="str">
            <v>15/ม.ค./50.12.00น.</v>
          </cell>
        </row>
        <row r="586">
          <cell r="B586" t="str">
            <v>15/ม.ค./50.24.00น.</v>
          </cell>
        </row>
        <row r="587">
          <cell r="B587" t="str">
            <v>16/ม.ค./50.12.00น.</v>
          </cell>
        </row>
        <row r="588">
          <cell r="B588" t="str">
            <v>16/ม.ค./50.24.00น.</v>
          </cell>
        </row>
        <row r="589">
          <cell r="B589" t="str">
            <v>17/ม.ค./50.12.00น.</v>
          </cell>
        </row>
        <row r="590">
          <cell r="B590" t="str">
            <v>17/ม.ค./50.24.00น.</v>
          </cell>
        </row>
        <row r="591">
          <cell r="B591" t="str">
            <v>18/ม.ค./50.12.00น.</v>
          </cell>
        </row>
        <row r="592">
          <cell r="B592" t="str">
            <v>18/ม.ค./50.24.00น.</v>
          </cell>
        </row>
        <row r="593">
          <cell r="B593" t="str">
            <v>19/ม.ค./50.12.00น.</v>
          </cell>
        </row>
        <row r="594">
          <cell r="B594" t="str">
            <v>19/ม.ค./50.24.00น.</v>
          </cell>
        </row>
        <row r="595">
          <cell r="B595" t="str">
            <v>20/ม.ค./50.12.00น.</v>
          </cell>
        </row>
        <row r="596">
          <cell r="B596" t="str">
            <v>20/ม.ค./50.24.00น.</v>
          </cell>
        </row>
        <row r="597">
          <cell r="B597" t="str">
            <v>21/ม.ค./50.12.00น.</v>
          </cell>
        </row>
        <row r="598">
          <cell r="B598" t="str">
            <v>21/ม.ค./50.24.00น.</v>
          </cell>
        </row>
        <row r="599">
          <cell r="B599" t="str">
            <v>22/ม.ค./50.12.00น.</v>
          </cell>
        </row>
        <row r="600">
          <cell r="B600" t="str">
            <v>22/ม.ค./50.24.00น.</v>
          </cell>
        </row>
        <row r="601">
          <cell r="B601" t="str">
            <v>23/ม.ค./50.12.00น.</v>
          </cell>
        </row>
        <row r="602">
          <cell r="B602" t="str">
            <v>23/ม.ค./50.24.00น.</v>
          </cell>
        </row>
        <row r="603">
          <cell r="B603" t="str">
            <v>24/ม.ค./50.12.00น.</v>
          </cell>
        </row>
        <row r="604">
          <cell r="B604" t="str">
            <v>24/ม.ค./50.24.00น.</v>
          </cell>
        </row>
        <row r="605">
          <cell r="B605" t="str">
            <v>25/ม.ค./50.12.00น.</v>
          </cell>
        </row>
        <row r="606">
          <cell r="B606" t="str">
            <v>25/ม.ค./50.24.00น.</v>
          </cell>
        </row>
        <row r="607">
          <cell r="B607" t="str">
            <v>26/ม.ค./50.12.00น.</v>
          </cell>
        </row>
        <row r="608">
          <cell r="B608" t="str">
            <v>26/ม.ค./50.24.00น.</v>
          </cell>
        </row>
        <row r="609">
          <cell r="B609" t="str">
            <v>27/ม.ค./50.12.00น.</v>
          </cell>
        </row>
        <row r="610">
          <cell r="B610" t="str">
            <v>27/ม.ค./50.24.00น.</v>
          </cell>
        </row>
        <row r="611">
          <cell r="B611" t="str">
            <v>28/ม.ค./50.12.00น.</v>
          </cell>
        </row>
        <row r="612">
          <cell r="B612" t="str">
            <v>28/ม.ค./50.24.00น.</v>
          </cell>
        </row>
        <row r="613">
          <cell r="B613" t="str">
            <v>29/ม.ค./50.12.00น.</v>
          </cell>
        </row>
        <row r="614">
          <cell r="B614" t="str">
            <v>29/ม.ค./50.24.00น.</v>
          </cell>
        </row>
        <row r="615">
          <cell r="B615" t="str">
            <v>30/ม.ค./50.12.00น.</v>
          </cell>
        </row>
        <row r="616">
          <cell r="B616" t="str">
            <v>30/ม.ค./50.24.00น.</v>
          </cell>
        </row>
        <row r="617">
          <cell r="B617" t="str">
            <v>31/ม.ค./50.12.00น.</v>
          </cell>
        </row>
        <row r="618">
          <cell r="B618" t="str">
            <v>31/ม.ค./50.24.00น.</v>
          </cell>
        </row>
        <row r="619">
          <cell r="B619" t="str">
            <v>1/ก.พ./50.12.00น.</v>
          </cell>
        </row>
        <row r="620">
          <cell r="B620" t="str">
            <v>1/ก.พ./50.24.00น.</v>
          </cell>
        </row>
        <row r="621">
          <cell r="B621" t="str">
            <v>2/ก.พ/50.12.00น.</v>
          </cell>
        </row>
        <row r="622">
          <cell r="B622" t="str">
            <v>2/ก.พ/50.24.00น.</v>
          </cell>
        </row>
        <row r="623">
          <cell r="B623" t="str">
            <v>3/ก.พ/50.12.00น.</v>
          </cell>
        </row>
        <row r="624">
          <cell r="B624" t="str">
            <v>3/ก.พ/50.24.00น.</v>
          </cell>
        </row>
        <row r="625">
          <cell r="B625" t="str">
            <v>4/ก.พ/50.12.00น.</v>
          </cell>
        </row>
        <row r="626">
          <cell r="B626" t="str">
            <v>4/ก.พ/50.24.00น.</v>
          </cell>
        </row>
        <row r="627">
          <cell r="B627" t="str">
            <v>5/ก.พ/50.12.00น.</v>
          </cell>
        </row>
        <row r="628">
          <cell r="B628" t="str">
            <v>5/ก.พ/50.24.00น.</v>
          </cell>
        </row>
        <row r="629">
          <cell r="B629" t="str">
            <v>6/ก.พ/50.12.00น.</v>
          </cell>
        </row>
        <row r="630">
          <cell r="B630" t="str">
            <v>6/ก.พ/50.24.00น.</v>
          </cell>
        </row>
        <row r="631">
          <cell r="B631" t="str">
            <v>7/ก.พ/50.12.00น.</v>
          </cell>
        </row>
        <row r="632">
          <cell r="B632" t="str">
            <v>7/ก.พ/50.24.00น.</v>
          </cell>
        </row>
        <row r="633">
          <cell r="B633" t="str">
            <v>8ก.พ/50.12.00น.</v>
          </cell>
        </row>
        <row r="634">
          <cell r="B634" t="str">
            <v>8ก.พ/50.24.00น.</v>
          </cell>
        </row>
        <row r="635">
          <cell r="B635" t="str">
            <v>9ก.พ/50.12.00น.</v>
          </cell>
        </row>
        <row r="636">
          <cell r="B636" t="str">
            <v>9ก.พ/50.24.00น.</v>
          </cell>
        </row>
        <row r="637">
          <cell r="B637" t="str">
            <v>10/ก.พ/50.12.00น.</v>
          </cell>
        </row>
        <row r="638">
          <cell r="B638" t="str">
            <v>10/ก.พ/50.24.00น.</v>
          </cell>
        </row>
        <row r="639">
          <cell r="B639" t="str">
            <v>11/ก.พ/50.12.00น.</v>
          </cell>
        </row>
        <row r="640">
          <cell r="B640" t="str">
            <v>11/ก.พ/50.24.00น.</v>
          </cell>
        </row>
        <row r="641">
          <cell r="B641" t="str">
            <v>12/ก.พ/50.12.00น.</v>
          </cell>
        </row>
        <row r="642">
          <cell r="B642" t="str">
            <v>12/ก.พ/50.24.00น.</v>
          </cell>
        </row>
        <row r="643">
          <cell r="B643" t="str">
            <v>13/ก.พ/50.12.00น.</v>
          </cell>
        </row>
        <row r="644">
          <cell r="B644" t="str">
            <v>13/ก.พ/50.24.00น.</v>
          </cell>
        </row>
        <row r="645">
          <cell r="B645" t="str">
            <v>14/ก.พ/50.12.00น.</v>
          </cell>
        </row>
        <row r="646">
          <cell r="B646" t="str">
            <v>14/ก.พ/50.24.00น.</v>
          </cell>
        </row>
        <row r="647">
          <cell r="B647" t="str">
            <v>15/ก.พ/50.12.00น.</v>
          </cell>
        </row>
        <row r="648">
          <cell r="B648" t="str">
            <v>15/ก.พ/50.24.00น.</v>
          </cell>
        </row>
        <row r="649">
          <cell r="B649" t="str">
            <v>16ก.พ/50.12.00น.</v>
          </cell>
        </row>
        <row r="650">
          <cell r="B650" t="str">
            <v>16ก.พ/50.24.00น.</v>
          </cell>
        </row>
        <row r="651">
          <cell r="B651" t="str">
            <v>17ก.พ/50.12.00น.</v>
          </cell>
        </row>
        <row r="652">
          <cell r="B652" t="str">
            <v>17ก.พ/50.24.00น.</v>
          </cell>
        </row>
        <row r="653">
          <cell r="B653" t="str">
            <v>18/ก.พ/50.12.00น.</v>
          </cell>
        </row>
        <row r="654">
          <cell r="B654" t="str">
            <v>18/ก.พ/50.24.00น.</v>
          </cell>
        </row>
        <row r="655">
          <cell r="B655" t="str">
            <v>19/ก.พ/50.12.00น.</v>
          </cell>
        </row>
        <row r="656">
          <cell r="B656" t="str">
            <v>19/ก.พ/50.24.00น.</v>
          </cell>
        </row>
        <row r="657">
          <cell r="B657" t="str">
            <v>20ก.พ/50.12.00น.</v>
          </cell>
        </row>
        <row r="658">
          <cell r="B658" t="str">
            <v>20ก.พ/50.24.00น.</v>
          </cell>
        </row>
        <row r="659">
          <cell r="B659" t="str">
            <v>21/ก.พ/50.12.00น.</v>
          </cell>
        </row>
        <row r="660">
          <cell r="B660" t="str">
            <v>21/ก.พ/50.24.00น.</v>
          </cell>
        </row>
        <row r="661">
          <cell r="B661" t="str">
            <v>22/ก.พ/50.12.00น.</v>
          </cell>
        </row>
        <row r="662">
          <cell r="B662" t="str">
            <v>22/ก.พ/50.24.00น.</v>
          </cell>
        </row>
        <row r="663">
          <cell r="B663" t="str">
            <v>23/ก.พ/50.12.00น.</v>
          </cell>
        </row>
        <row r="664">
          <cell r="B664" t="str">
            <v>23/ก.พ/50.24.00น.</v>
          </cell>
        </row>
        <row r="665">
          <cell r="B665" t="str">
            <v>24/ก.พ/50.12.00น.</v>
          </cell>
        </row>
        <row r="666">
          <cell r="B666" t="str">
            <v>24/ก.พ/50.24.00น.</v>
          </cell>
        </row>
        <row r="667">
          <cell r="B667" t="str">
            <v>25/ก.พ/50.12.00น.</v>
          </cell>
        </row>
        <row r="668">
          <cell r="B668" t="str">
            <v>25/ก.พ/50.24.00น.</v>
          </cell>
        </row>
        <row r="669">
          <cell r="B669" t="str">
            <v>26/ก.พ/50.12.00น.</v>
          </cell>
        </row>
        <row r="670">
          <cell r="B670" t="str">
            <v>26/ก.พ/50.24.00น.</v>
          </cell>
        </row>
        <row r="671">
          <cell r="B671" t="str">
            <v>27/ก.พ/50.12.00น.</v>
          </cell>
        </row>
        <row r="672">
          <cell r="B672" t="str">
            <v>27/ก.พ/50.24.00น.</v>
          </cell>
        </row>
        <row r="673">
          <cell r="B673" t="str">
            <v>28/ก.พ/50.12.00น.</v>
          </cell>
        </row>
        <row r="674">
          <cell r="B674" t="str">
            <v>28/ก.พ/50.24.00น.</v>
          </cell>
        </row>
        <row r="675">
          <cell r="B675" t="str">
            <v>1/มี.ค./50.12.00น.</v>
          </cell>
        </row>
        <row r="676">
          <cell r="B676" t="str">
            <v>1/มี.ค./50.24.00น.</v>
          </cell>
        </row>
        <row r="677">
          <cell r="B677" t="str">
            <v>2/มี.ค./50.12.00น.</v>
          </cell>
        </row>
        <row r="678">
          <cell r="B678" t="str">
            <v>2/มี.ค./50.24.00น.</v>
          </cell>
        </row>
        <row r="679">
          <cell r="B679" t="str">
            <v>3/มี.ค./50.12.00น.</v>
          </cell>
        </row>
        <row r="680">
          <cell r="B680" t="str">
            <v>3/มี.ค./50.24.00น.</v>
          </cell>
        </row>
        <row r="681">
          <cell r="B681" t="str">
            <v>4/มี.ค./50.12.00น.</v>
          </cell>
        </row>
        <row r="682">
          <cell r="B682" t="str">
            <v>4/มี.ค./50.24.00น.</v>
          </cell>
        </row>
        <row r="683">
          <cell r="B683" t="str">
            <v>5/มี.ค./50.12.00น.</v>
          </cell>
        </row>
        <row r="684">
          <cell r="B684" t="str">
            <v>5/มี.ค./50.24.00น.</v>
          </cell>
        </row>
        <row r="685">
          <cell r="B685" t="str">
            <v>6/มี.ค./50.12.00น.</v>
          </cell>
        </row>
        <row r="686">
          <cell r="B686" t="str">
            <v>6/มี.ค./50.24.00น.</v>
          </cell>
        </row>
        <row r="687">
          <cell r="B687" t="str">
            <v>7/มี.ค./50.12.00น.</v>
          </cell>
        </row>
        <row r="688">
          <cell r="B688" t="str">
            <v>7/มี.ค./50.24.00น.</v>
          </cell>
        </row>
        <row r="689">
          <cell r="B689" t="str">
            <v>8/มี.ค./50.12.00น.</v>
          </cell>
        </row>
        <row r="690">
          <cell r="B690" t="str">
            <v>8/มี.ค./50.24.00น.</v>
          </cell>
        </row>
        <row r="691">
          <cell r="B691" t="str">
            <v>9/มี.ค./50.12.00น.</v>
          </cell>
        </row>
        <row r="692">
          <cell r="B692" t="str">
            <v>9/มี.ค./50.24.00น.</v>
          </cell>
        </row>
        <row r="693">
          <cell r="B693" t="str">
            <v>10/มี.ค./50.12.00น.</v>
          </cell>
        </row>
        <row r="694">
          <cell r="B694" t="str">
            <v>10/มี.ค./50.24.00น.</v>
          </cell>
        </row>
        <row r="695">
          <cell r="B695" t="str">
            <v>11/มี.ค./50.12.00น.</v>
          </cell>
        </row>
        <row r="696">
          <cell r="B696" t="str">
            <v>11/มี.ค./50.24.00น.</v>
          </cell>
        </row>
        <row r="697">
          <cell r="B697" t="str">
            <v>12/มี.ค./50.12.00น.</v>
          </cell>
        </row>
        <row r="698">
          <cell r="B698" t="str">
            <v>12/มี.ค./50.24.00น.</v>
          </cell>
        </row>
        <row r="699">
          <cell r="B699" t="str">
            <v>13/มี.ค./50.12.00น.</v>
          </cell>
        </row>
        <row r="700">
          <cell r="B700" t="str">
            <v>13/มี.ค./50.24.00น.</v>
          </cell>
        </row>
        <row r="701">
          <cell r="B701" t="str">
            <v>14/มี.ค./50.12.00น.</v>
          </cell>
        </row>
        <row r="702">
          <cell r="B702" t="str">
            <v>14/มี.ค./50.24.00น.</v>
          </cell>
        </row>
        <row r="703">
          <cell r="B703" t="str">
            <v>15/มี.ค./50.12.00น.</v>
          </cell>
        </row>
        <row r="704">
          <cell r="B704" t="str">
            <v>15/มี.ค./50.24.00น.</v>
          </cell>
        </row>
        <row r="705">
          <cell r="B705" t="str">
            <v>16/มี.ค./50.12.00น.</v>
          </cell>
        </row>
        <row r="706">
          <cell r="B706" t="str">
            <v>16/มี.ค./50.24.00น.</v>
          </cell>
        </row>
        <row r="707">
          <cell r="B707" t="str">
            <v>17/มี.ค./50.12.00น.</v>
          </cell>
        </row>
        <row r="708">
          <cell r="B708" t="str">
            <v>17/มี.ค./50.24.00น.</v>
          </cell>
        </row>
        <row r="709">
          <cell r="B709" t="str">
            <v>18/มี.ค./50.12.00น.</v>
          </cell>
        </row>
        <row r="710">
          <cell r="B710" t="str">
            <v>18/มี.ค./50.24.00น.</v>
          </cell>
        </row>
        <row r="711">
          <cell r="B711" t="str">
            <v>19/มี.ค./50.12.00น.</v>
          </cell>
        </row>
        <row r="712">
          <cell r="B712" t="str">
            <v>19/มี.ค./50.24.00น.</v>
          </cell>
        </row>
        <row r="713">
          <cell r="B713" t="str">
            <v>20/มี.ค./50.12.00น.</v>
          </cell>
        </row>
        <row r="714">
          <cell r="B714" t="str">
            <v>20/มี.ค./50.24.00น.</v>
          </cell>
        </row>
        <row r="715">
          <cell r="B715" t="str">
            <v>21/มี.ค./50.12.00น.</v>
          </cell>
        </row>
        <row r="716">
          <cell r="B716" t="str">
            <v>21/มี.ค./50.24.00น.</v>
          </cell>
        </row>
        <row r="717">
          <cell r="B717" t="str">
            <v>22/มี.ค./50.12.00น.</v>
          </cell>
        </row>
        <row r="718">
          <cell r="B718" t="str">
            <v>22/มี.ค./50.24.00น.</v>
          </cell>
        </row>
        <row r="719">
          <cell r="B719" t="str">
            <v>23/มี.ค./50.12.00น.</v>
          </cell>
        </row>
        <row r="720">
          <cell r="B720" t="str">
            <v>23/มี.ค./50.24.00น.</v>
          </cell>
        </row>
        <row r="721">
          <cell r="B721" t="str">
            <v>24/มี.ค./50.12.00น.</v>
          </cell>
        </row>
        <row r="722">
          <cell r="B722" t="str">
            <v>24/มี.ค./50.24.00น.</v>
          </cell>
        </row>
        <row r="723">
          <cell r="B723" t="str">
            <v>25/มี.ค./50.12.00น.</v>
          </cell>
        </row>
        <row r="724">
          <cell r="B724" t="str">
            <v>25/มี.ค./50.24.00น.</v>
          </cell>
        </row>
        <row r="725">
          <cell r="B725" t="str">
            <v>26/มี.ค./50.12.00น.</v>
          </cell>
        </row>
        <row r="726">
          <cell r="B726" t="str">
            <v>26/มี.ค./50.24.00น.</v>
          </cell>
        </row>
        <row r="727">
          <cell r="B727" t="str">
            <v>27/มี.ค./50.12.00น.</v>
          </cell>
        </row>
        <row r="728">
          <cell r="B728" t="str">
            <v>27/มี.ค./50.24.00น.</v>
          </cell>
        </row>
        <row r="729">
          <cell r="B729" t="str">
            <v>28/มี.ค./50.12.00น.</v>
          </cell>
        </row>
        <row r="730">
          <cell r="B730" t="str">
            <v>28/มี.ค./50.24.00น.</v>
          </cell>
        </row>
        <row r="731">
          <cell r="B731" t="str">
            <v>29/มี.ค./50.12.00น.</v>
          </cell>
        </row>
        <row r="732">
          <cell r="B732" t="str">
            <v>29/มี.ค./50.24.00น.</v>
          </cell>
        </row>
        <row r="733">
          <cell r="B733" t="str">
            <v>30/มี.ค./50.12.00น.</v>
          </cell>
        </row>
        <row r="734">
          <cell r="B734" t="str">
            <v>30/มี.ค./50.24.00น.</v>
          </cell>
        </row>
        <row r="735">
          <cell r="B735" t="str">
            <v>31/มี.ค./50.12.00น.</v>
          </cell>
        </row>
        <row r="736">
          <cell r="B736" t="str">
            <v>31/มี.ค./50.24.00น.</v>
          </cell>
        </row>
        <row r="737">
          <cell r="B737" t="str">
            <v>1/เม.ย./50.12.00น.</v>
          </cell>
        </row>
        <row r="738">
          <cell r="B738" t="str">
            <v>1/เม.ย./50.24.00น.</v>
          </cell>
        </row>
        <row r="739">
          <cell r="B739" t="str">
            <v>2/เม.ย./50.12.00น.</v>
          </cell>
        </row>
        <row r="740">
          <cell r="B740" t="str">
            <v>2/เม.ย./50.24.00น.</v>
          </cell>
        </row>
        <row r="741">
          <cell r="B741" t="str">
            <v>3/เม.ย./50.12.00น.</v>
          </cell>
        </row>
        <row r="742">
          <cell r="B742" t="str">
            <v>3/เม.ย./50.24.00น.</v>
          </cell>
        </row>
        <row r="743">
          <cell r="B743" t="str">
            <v>4/เม.ย./50.12.00น.</v>
          </cell>
        </row>
        <row r="744">
          <cell r="B744" t="str">
            <v>4/เม.ย./50.24.00น.</v>
          </cell>
        </row>
        <row r="745">
          <cell r="B745" t="str">
            <v>5/เม.ย./50.12.00น.</v>
          </cell>
        </row>
        <row r="746">
          <cell r="B746" t="str">
            <v>5/เม.ย./50.24.00น.</v>
          </cell>
        </row>
        <row r="747">
          <cell r="B747" t="str">
            <v>6/เม.ย./50.12.00น.</v>
          </cell>
        </row>
        <row r="748">
          <cell r="B748" t="str">
            <v>6/เม.ย./50.24.00น.</v>
          </cell>
        </row>
        <row r="749">
          <cell r="B749" t="str">
            <v>7/เม.ย./50.12.00น.</v>
          </cell>
        </row>
        <row r="750">
          <cell r="B750" t="str">
            <v>7/เม.ย./50.24.00น.</v>
          </cell>
        </row>
        <row r="751">
          <cell r="B751" t="str">
            <v>8/เม.ย./50.12.00น.</v>
          </cell>
        </row>
        <row r="752">
          <cell r="B752" t="str">
            <v>8/เม.ย./50.24.00น.</v>
          </cell>
        </row>
        <row r="753">
          <cell r="B753" t="str">
            <v>9/เม.ย./50.12.00น.</v>
          </cell>
        </row>
        <row r="754">
          <cell r="B754" t="str">
            <v>9/เม.ย./50.24.00น.</v>
          </cell>
        </row>
        <row r="755">
          <cell r="B755" t="str">
            <v>10/เม.ย./50.12.00น.</v>
          </cell>
        </row>
        <row r="756">
          <cell r="B756" t="str">
            <v>10/เม.ย./50.24.00น.</v>
          </cell>
        </row>
        <row r="757">
          <cell r="B757" t="str">
            <v>11/เม.ย./50.12.00น.</v>
          </cell>
        </row>
        <row r="758">
          <cell r="B758" t="str">
            <v>11/เม.ย./50.24.00น.</v>
          </cell>
        </row>
        <row r="759">
          <cell r="B759" t="str">
            <v>12/เม.ย./50.12.00น.</v>
          </cell>
        </row>
        <row r="760">
          <cell r="B760" t="str">
            <v>12/เม.ย./50.24.00น.</v>
          </cell>
        </row>
        <row r="761">
          <cell r="B761" t="str">
            <v>13/เม.ย./50.12.00น.</v>
          </cell>
        </row>
        <row r="762">
          <cell r="B762" t="str">
            <v>13/เม.ย./50.24.00น.</v>
          </cell>
        </row>
        <row r="763">
          <cell r="B763" t="str">
            <v>14/เม.ย./50.12.00น.</v>
          </cell>
        </row>
        <row r="764">
          <cell r="B764" t="str">
            <v>14/เม.ย./50.24.00น.</v>
          </cell>
        </row>
        <row r="765">
          <cell r="B765" t="str">
            <v>15/เม.ย./50.12.00น.</v>
          </cell>
        </row>
        <row r="766">
          <cell r="B766" t="str">
            <v>15/เม.ย./50.24.00น.</v>
          </cell>
        </row>
        <row r="767">
          <cell r="B767" t="str">
            <v>16/เม.ย./50.12.00น.</v>
          </cell>
        </row>
        <row r="768">
          <cell r="B768" t="str">
            <v>16/เม.ย./50.24.00น.</v>
          </cell>
        </row>
        <row r="769">
          <cell r="B769" t="str">
            <v>17/เม.ย./50.12.00น.</v>
          </cell>
        </row>
        <row r="770">
          <cell r="B770" t="str">
            <v>17/เม.ย./50.24.00น.</v>
          </cell>
        </row>
        <row r="771">
          <cell r="B771" t="str">
            <v>18/เม.ย./50.12.00น.</v>
          </cell>
        </row>
        <row r="772">
          <cell r="B772" t="str">
            <v>18/เม.ย./50.24.00น.</v>
          </cell>
        </row>
        <row r="773">
          <cell r="B773" t="str">
            <v>19/เม.ย./50.12.00น.</v>
          </cell>
        </row>
        <row r="774">
          <cell r="B774" t="str">
            <v>19/เม.ย./50.24.00น.</v>
          </cell>
        </row>
        <row r="775">
          <cell r="B775" t="str">
            <v>20/เม.ย./50.12.00น.</v>
          </cell>
        </row>
        <row r="776">
          <cell r="B776" t="str">
            <v>20/เม.ย./50.24.00น.</v>
          </cell>
        </row>
        <row r="777">
          <cell r="B777" t="str">
            <v>21/เม.ย./50.12.00น.</v>
          </cell>
        </row>
        <row r="778">
          <cell r="B778" t="str">
            <v>21/เม.ย./50.24.00น.</v>
          </cell>
        </row>
        <row r="779">
          <cell r="B779" t="str">
            <v>22/เม.ย./50.12.00น.</v>
          </cell>
        </row>
        <row r="780">
          <cell r="B780" t="str">
            <v>22/เม.ย./50.24.00น.</v>
          </cell>
        </row>
        <row r="781">
          <cell r="B781" t="str">
            <v>23/เม.ย./50.12.00น.</v>
          </cell>
        </row>
        <row r="782">
          <cell r="B782" t="str">
            <v>23/เม.ย./50.24.00น.</v>
          </cell>
        </row>
        <row r="783">
          <cell r="B783" t="str">
            <v>24/เม.ย./50.12.00น.</v>
          </cell>
        </row>
        <row r="784">
          <cell r="B784" t="str">
            <v>24/เม.ย./50.24.00น.</v>
          </cell>
        </row>
        <row r="785">
          <cell r="B785" t="str">
            <v>25/เม.ย./50.12.00น.</v>
          </cell>
        </row>
        <row r="786">
          <cell r="B786" t="str">
            <v>25/เม.ย./50.24.00น.</v>
          </cell>
        </row>
        <row r="787">
          <cell r="B787" t="str">
            <v>26/เม.ย./50.12.00น.</v>
          </cell>
        </row>
        <row r="788">
          <cell r="B788" t="str">
            <v>26/เม.ย./50.24.00น.</v>
          </cell>
        </row>
        <row r="789">
          <cell r="B789" t="str">
            <v>27/เม.ย./50.12.00น.</v>
          </cell>
        </row>
        <row r="790">
          <cell r="B790" t="str">
            <v>27/เม.ย./50.24.00น.</v>
          </cell>
        </row>
        <row r="791">
          <cell r="B791" t="str">
            <v>28/เม.ย./50.12.00น.</v>
          </cell>
        </row>
        <row r="792">
          <cell r="B792" t="str">
            <v>28/เม.ย./50.24.00น.</v>
          </cell>
        </row>
        <row r="793">
          <cell r="B793" t="str">
            <v>29/เม.ย./50.12.00น.</v>
          </cell>
        </row>
        <row r="794">
          <cell r="B794" t="str">
            <v>29/เม.ย./50.24.00น.</v>
          </cell>
        </row>
        <row r="795">
          <cell r="B795" t="str">
            <v>30/เม.ย./50.12.00น.</v>
          </cell>
        </row>
        <row r="796">
          <cell r="B796" t="str">
            <v>30/เม.ย./50.24.00น.</v>
          </cell>
        </row>
        <row r="797">
          <cell r="B797" t="str">
            <v>1/พ.ค./50.12.00น.</v>
          </cell>
        </row>
        <row r="798">
          <cell r="B798" t="str">
            <v>1/พ.ค./50.24.00น.</v>
          </cell>
        </row>
        <row r="799">
          <cell r="B799" t="str">
            <v>2/พ.ค./50.12.00น.</v>
          </cell>
        </row>
        <row r="800">
          <cell r="B800" t="str">
            <v>2/พ.ค./50.24.00น.</v>
          </cell>
        </row>
        <row r="801">
          <cell r="B801" t="str">
            <v>3/พ.ค./50.12.00น.</v>
          </cell>
        </row>
        <row r="802">
          <cell r="B802" t="str">
            <v>3 พ.ค. 50.24.00น.</v>
          </cell>
        </row>
        <row r="803">
          <cell r="B803" t="str">
            <v>4 พ.ค. 50.12.00น.</v>
          </cell>
        </row>
        <row r="804">
          <cell r="B804" t="str">
            <v>4 พ.ค. 50.24.00น.</v>
          </cell>
        </row>
        <row r="805">
          <cell r="B805" t="str">
            <v>5 พ.ค. 50.12.00น.</v>
          </cell>
        </row>
        <row r="806">
          <cell r="B806" t="str">
            <v>5 พ.ค. 50.24.00น.</v>
          </cell>
        </row>
        <row r="807">
          <cell r="B807" t="str">
            <v>6 พ.ค. 50.12.00น.</v>
          </cell>
        </row>
        <row r="808">
          <cell r="B808" t="str">
            <v>6 พ.ค. 50.24.00น.</v>
          </cell>
        </row>
        <row r="809">
          <cell r="B809" t="str">
            <v>7 พ.ค. 50.12.00น.</v>
          </cell>
        </row>
        <row r="810">
          <cell r="B810" t="str">
            <v>7 พ.ค. 50.24.00น.</v>
          </cell>
        </row>
        <row r="811">
          <cell r="B811" t="str">
            <v>8 พ.ค. 50.12.00น.</v>
          </cell>
        </row>
        <row r="812">
          <cell r="B812" t="str">
            <v>8 พ.ค. 50.24.00น.</v>
          </cell>
        </row>
        <row r="813">
          <cell r="B813" t="str">
            <v>9 พ.ค. 50.12.00น.</v>
          </cell>
        </row>
        <row r="814">
          <cell r="B814" t="str">
            <v>9 พ.ค. 50.24.00น.</v>
          </cell>
        </row>
        <row r="815">
          <cell r="B815" t="str">
            <v>10 พ.ค. 50.12.00น.</v>
          </cell>
        </row>
        <row r="816">
          <cell r="B816" t="str">
            <v>10 พ.ค. 50.24.00น.</v>
          </cell>
        </row>
        <row r="817">
          <cell r="B817" t="str">
            <v>11 พ.ค. 50.12.00น.</v>
          </cell>
        </row>
        <row r="818">
          <cell r="B818" t="str">
            <v>11 พ.ค. 50.24.00น.</v>
          </cell>
        </row>
        <row r="819">
          <cell r="B819" t="str">
            <v>12 พ.ค. 50.12.00น.</v>
          </cell>
        </row>
        <row r="820">
          <cell r="B820" t="str">
            <v>12 พ.ค. 50.24.00น.</v>
          </cell>
        </row>
        <row r="821">
          <cell r="B821" t="str">
            <v>13 พ.ค. 50.12.00น.</v>
          </cell>
        </row>
        <row r="822">
          <cell r="B822" t="str">
            <v>13 พ.ค. 50.24.00น.</v>
          </cell>
        </row>
        <row r="823">
          <cell r="B823" t="str">
            <v>14 พ.ค. 50.12.00น.</v>
          </cell>
        </row>
        <row r="824">
          <cell r="B824" t="str">
            <v>14 พ.ค. 50.24.00น.</v>
          </cell>
        </row>
        <row r="825">
          <cell r="B825" t="str">
            <v>15 พ.ค. 50.12.00น.</v>
          </cell>
        </row>
        <row r="826">
          <cell r="B826" t="str">
            <v>15 พ.ค. 50.24.00น.</v>
          </cell>
        </row>
        <row r="827">
          <cell r="B827" t="str">
            <v>16 พ.ค. 50.12.00น.</v>
          </cell>
        </row>
        <row r="828">
          <cell r="B828" t="str">
            <v>16 พ.ค. 50.24.00น.</v>
          </cell>
        </row>
        <row r="829">
          <cell r="B829" t="str">
            <v>17 พ.ค. 50.12.00น.</v>
          </cell>
        </row>
        <row r="830">
          <cell r="B830" t="str">
            <v>17 พ.ค. 50.24.00น.</v>
          </cell>
        </row>
        <row r="831">
          <cell r="B831" t="str">
            <v>18 พ.ค. 50.12.00น.</v>
          </cell>
        </row>
        <row r="832">
          <cell r="B832" t="str">
            <v>18 พ.ค. 50.24.00น.</v>
          </cell>
        </row>
        <row r="833">
          <cell r="B833" t="str">
            <v>19 พ.ค. 50.12.00น.</v>
          </cell>
        </row>
        <row r="834">
          <cell r="B834" t="str">
            <v>19 พ.ค. 50.24.00น.</v>
          </cell>
        </row>
        <row r="835">
          <cell r="B835" t="str">
            <v>20 พ.ค. 50.12.00น.</v>
          </cell>
        </row>
        <row r="836">
          <cell r="B836" t="str">
            <v>20 พ.ค. 50.24.00น.</v>
          </cell>
        </row>
        <row r="837">
          <cell r="B837" t="str">
            <v>21 พ.ค. 50.12.00น.</v>
          </cell>
        </row>
        <row r="838">
          <cell r="B838" t="str">
            <v>21 พ.ค. 50.24.00น.</v>
          </cell>
        </row>
        <row r="839">
          <cell r="B839" t="str">
            <v>22 พ.ค. 50.12.00น.</v>
          </cell>
        </row>
        <row r="840">
          <cell r="B840" t="str">
            <v>22 พ.ค. 50.24.00น.</v>
          </cell>
        </row>
        <row r="841">
          <cell r="B841" t="str">
            <v>23 พ.ค. 50.12.00น.</v>
          </cell>
        </row>
        <row r="842">
          <cell r="B842" t="str">
            <v>23 พ.ค. 50.24.00น.</v>
          </cell>
        </row>
        <row r="843">
          <cell r="B843" t="str">
            <v>24 พ.ค. 50.12.00น.</v>
          </cell>
        </row>
        <row r="844">
          <cell r="B844" t="str">
            <v>24 พ.ค. 50.24.00น.</v>
          </cell>
        </row>
        <row r="845">
          <cell r="B845" t="str">
            <v>25 พ.ค. 50.12.00น.</v>
          </cell>
        </row>
        <row r="846">
          <cell r="B846" t="str">
            <v>25 พ.ค. 50.24.00น.</v>
          </cell>
        </row>
        <row r="847">
          <cell r="B847" t="str">
            <v>26 พ.ค. 50.12.00น.</v>
          </cell>
        </row>
        <row r="848">
          <cell r="B848" t="str">
            <v>26 พ.ค. 50.24.00น.</v>
          </cell>
        </row>
        <row r="849">
          <cell r="B849" t="str">
            <v>27 พ.ค. 50.12.00น.</v>
          </cell>
        </row>
        <row r="850">
          <cell r="B850" t="str">
            <v>27 พ.ค. 50.24.00น.</v>
          </cell>
        </row>
        <row r="851">
          <cell r="B851" t="str">
            <v>28 พ.ค. 50.12.00น.</v>
          </cell>
        </row>
        <row r="852">
          <cell r="B852" t="str">
            <v>28 พ.ค. 50.24.00น.</v>
          </cell>
        </row>
        <row r="853">
          <cell r="B853" t="str">
            <v>29 พ.ค. 50.12.00น.</v>
          </cell>
        </row>
        <row r="854">
          <cell r="B854" t="str">
            <v>29 พ.ค. 50.24.00น.</v>
          </cell>
        </row>
        <row r="855">
          <cell r="B855" t="str">
            <v>30 พ.ค. 50.12.00น.</v>
          </cell>
        </row>
        <row r="856">
          <cell r="B856" t="str">
            <v>30 พ.ค. 50.24.00น.</v>
          </cell>
        </row>
        <row r="857">
          <cell r="B857" t="str">
            <v>31 พ.ค. 50.12.00น.</v>
          </cell>
        </row>
        <row r="858">
          <cell r="B858" t="str">
            <v>31 พ.ค. 50.24.00น.</v>
          </cell>
        </row>
        <row r="859">
          <cell r="B859" t="str">
            <v>1 มิ.ย. 50.12.00น.</v>
          </cell>
        </row>
        <row r="860">
          <cell r="B860" t="str">
            <v>1 มิ.ย. 50.24.00น.</v>
          </cell>
        </row>
        <row r="861">
          <cell r="B861" t="str">
            <v>2 มิ.ย. 50.12.00น.</v>
          </cell>
        </row>
        <row r="862">
          <cell r="B862" t="str">
            <v>2 มิ.ย. 50.24.00น.</v>
          </cell>
        </row>
        <row r="863">
          <cell r="B863" t="str">
            <v>3 มิ.ย. 50.12.00น.</v>
          </cell>
        </row>
        <row r="864">
          <cell r="B864" t="str">
            <v>3 มิ.ย. 50.24.00น.</v>
          </cell>
        </row>
        <row r="865">
          <cell r="B865" t="str">
            <v>4 มิ.ย. 50.12.00น.</v>
          </cell>
        </row>
        <row r="866">
          <cell r="B866" t="str">
            <v>4 มิ.ย. 50.24.00น.</v>
          </cell>
        </row>
        <row r="867">
          <cell r="B867" t="str">
            <v>5 มิ.ย. 50.12.00น.</v>
          </cell>
        </row>
        <row r="868">
          <cell r="B868" t="str">
            <v>5 มิ.ย. 50.24.00น.</v>
          </cell>
        </row>
        <row r="869">
          <cell r="B869" t="str">
            <v>6 มิ.ย. 50.12.00น.</v>
          </cell>
        </row>
        <row r="870">
          <cell r="B870" t="str">
            <v>6 มิ.ย. 50.24.00น.</v>
          </cell>
        </row>
        <row r="871">
          <cell r="B871" t="str">
            <v>7 มิ.ย. 50.12.00น.</v>
          </cell>
        </row>
        <row r="872">
          <cell r="B872" t="str">
            <v>7 มิ.ย. 50.24.00น.</v>
          </cell>
        </row>
        <row r="873">
          <cell r="B873" t="str">
            <v>8 มิ.ย. 50.12.00น.</v>
          </cell>
        </row>
        <row r="874">
          <cell r="B874" t="str">
            <v>8 มิ.ย. 50.24.00น.</v>
          </cell>
        </row>
        <row r="875">
          <cell r="B875" t="str">
            <v>9 มิ.ย. 50.12.00น.</v>
          </cell>
        </row>
        <row r="876">
          <cell r="B876" t="str">
            <v>9 มิ.ย. 50.24.00น.</v>
          </cell>
        </row>
        <row r="877">
          <cell r="B877" t="str">
            <v>10 มิ.ย. 50.12.00น.</v>
          </cell>
        </row>
        <row r="878">
          <cell r="B878" t="str">
            <v>10 มิ.ย. 50.24.00น.</v>
          </cell>
        </row>
        <row r="879">
          <cell r="B879" t="str">
            <v>11 มิ.ย. 50.12.00น.</v>
          </cell>
        </row>
        <row r="880">
          <cell r="B880" t="str">
            <v>11 มิ.ย. 50.24.00น.</v>
          </cell>
        </row>
        <row r="881">
          <cell r="B881" t="str">
            <v>12 มิ.ย. 50.12.00น.</v>
          </cell>
        </row>
        <row r="882">
          <cell r="B882" t="str">
            <v>12 มิ.ย. 50.24.00น.</v>
          </cell>
        </row>
        <row r="883">
          <cell r="B883" t="str">
            <v>13 มิ.ย. 50.12.00น.</v>
          </cell>
        </row>
        <row r="884">
          <cell r="B884" t="str">
            <v>13 มิ.ย. 50.24.00น.</v>
          </cell>
        </row>
        <row r="885">
          <cell r="B885" t="str">
            <v>14 มิ.ย. 50.12.00น.</v>
          </cell>
        </row>
        <row r="886">
          <cell r="B886" t="str">
            <v>14 มิ.ย. 50.24.00น.</v>
          </cell>
        </row>
        <row r="887">
          <cell r="B887" t="str">
            <v>15 มิ.ย. 50.12.00น.</v>
          </cell>
        </row>
        <row r="888">
          <cell r="B888" t="str">
            <v>15 มิ.ย. 50.24.00น.</v>
          </cell>
        </row>
        <row r="889">
          <cell r="B889" t="str">
            <v>16 มิ.ย. 50.12.00น.</v>
          </cell>
        </row>
        <row r="890">
          <cell r="B890" t="str">
            <v>16 มิ.ย. 50.24.00น.</v>
          </cell>
        </row>
        <row r="891">
          <cell r="B891" t="str">
            <v>17 มิ.ย. 50.12.00น.</v>
          </cell>
        </row>
        <row r="892">
          <cell r="B892" t="str">
            <v>17 มิ.ย. 50.24.00น.</v>
          </cell>
        </row>
      </sheetData>
      <sheetData sheetId="13" refreshError="1"/>
      <sheetData sheetId="14" refreshError="1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ST"/>
    </sheetNames>
    <definedNames>
      <definedName name="OneStepChart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F60B-F25C-40F1-AFCB-EB33CD28FA60}">
  <sheetPr>
    <pageSetUpPr fitToPage="1"/>
  </sheetPr>
  <dimension ref="A1:AE149"/>
  <sheetViews>
    <sheetView showGridLines="0" tabSelected="1" zoomScaleNormal="100" workbookViewId="0">
      <selection activeCell="B35" sqref="B35"/>
    </sheetView>
  </sheetViews>
  <sheetFormatPr defaultColWidth="5.5546875" defaultRowHeight="15" customHeight="1" outlineLevelCol="1"/>
  <cols>
    <col min="1" max="1" width="5.5546875" style="10" customWidth="1"/>
    <col min="2" max="2" width="30.77734375" style="76" customWidth="1"/>
    <col min="3" max="3" width="11.44140625" style="398" customWidth="1"/>
    <col min="4" max="10" width="8.5546875" style="9" customWidth="1" outlineLevel="1"/>
    <col min="11" max="14" width="8.5546875" style="9" customWidth="1"/>
    <col min="15" max="15" width="9.5546875" style="396" customWidth="1"/>
    <col min="16" max="16" width="7.77734375" style="8" customWidth="1"/>
    <col min="17" max="17" width="9.5546875" style="8" customWidth="1"/>
    <col min="18" max="20" width="7.77734375" style="8" customWidth="1"/>
    <col min="21" max="21" width="14.5546875" style="8" customWidth="1"/>
    <col min="22" max="22" width="15.44140625" style="53" customWidth="1"/>
    <col min="23" max="25" width="9.77734375" style="8" customWidth="1"/>
    <col min="26" max="26" width="7.5546875" style="8" bestFit="1" customWidth="1"/>
    <col min="27" max="27" width="6.77734375" style="9" bestFit="1" customWidth="1"/>
    <col min="28" max="16384" width="5.5546875" style="9"/>
  </cols>
  <sheetData>
    <row r="1" spans="1:27" ht="6" customHeight="1" thickTop="1" thickBo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6"/>
      <c r="Q1" s="6"/>
      <c r="R1" s="6"/>
      <c r="S1" s="6"/>
      <c r="T1" s="6"/>
      <c r="U1" s="6"/>
      <c r="V1" s="7"/>
    </row>
    <row r="2" spans="1:27" ht="21" customHeight="1">
      <c r="B2" s="11" t="s">
        <v>0</v>
      </c>
      <c r="C2" s="12" t="s">
        <v>1</v>
      </c>
      <c r="D2" s="13"/>
      <c r="E2" s="13"/>
      <c r="F2" s="13"/>
      <c r="G2" s="13"/>
      <c r="H2" s="13"/>
      <c r="I2" s="13"/>
      <c r="J2" s="13"/>
      <c r="K2" s="14"/>
      <c r="L2" s="15" t="s">
        <v>2</v>
      </c>
      <c r="M2" s="16"/>
      <c r="N2" s="16"/>
      <c r="O2" s="17"/>
      <c r="P2" s="18"/>
      <c r="R2" s="19"/>
      <c r="S2" s="19"/>
      <c r="T2" s="18"/>
      <c r="U2" s="18"/>
      <c r="V2" s="20"/>
    </row>
    <row r="3" spans="1:27" ht="18.600000000000001" customHeight="1">
      <c r="B3" s="21" t="s">
        <v>3</v>
      </c>
      <c r="C3" s="22" t="s">
        <v>4</v>
      </c>
      <c r="D3" s="23"/>
      <c r="E3" s="23"/>
      <c r="F3" s="23"/>
      <c r="G3" s="24">
        <v>44348</v>
      </c>
      <c r="H3" s="25"/>
      <c r="I3" s="25"/>
      <c r="J3" s="25"/>
      <c r="K3" s="26"/>
      <c r="L3" s="27" t="s">
        <v>5</v>
      </c>
      <c r="M3" s="28">
        <f ca="1">+TODAY()</f>
        <v>44351</v>
      </c>
      <c r="N3" s="28"/>
      <c r="O3" s="29"/>
      <c r="P3" s="30"/>
      <c r="Q3" s="19"/>
      <c r="R3" s="30"/>
      <c r="S3" s="30"/>
      <c r="T3" s="30"/>
      <c r="U3" s="30"/>
      <c r="V3" s="31"/>
    </row>
    <row r="4" spans="1:27" ht="18.75" customHeight="1">
      <c r="B4" s="32"/>
      <c r="C4" s="33"/>
      <c r="D4" s="34"/>
      <c r="E4" s="34"/>
      <c r="F4" s="34"/>
      <c r="G4" s="34"/>
      <c r="H4" s="34"/>
      <c r="I4" s="34"/>
      <c r="J4" s="34"/>
      <c r="K4" s="35"/>
      <c r="L4" s="36" t="s">
        <v>6</v>
      </c>
      <c r="M4" s="37">
        <v>0</v>
      </c>
      <c r="N4" s="37"/>
      <c r="O4" s="38"/>
      <c r="P4" s="18"/>
      <c r="Q4" s="18"/>
      <c r="R4" s="18"/>
      <c r="S4" s="18"/>
      <c r="T4" s="18"/>
      <c r="U4" s="18"/>
      <c r="V4" s="20"/>
    </row>
    <row r="5" spans="1:27" ht="3" customHeight="1">
      <c r="B5" s="39"/>
      <c r="C5" s="40"/>
      <c r="D5" s="41"/>
      <c r="E5" s="41"/>
      <c r="F5" s="41"/>
      <c r="G5" s="41"/>
      <c r="H5" s="41"/>
      <c r="I5" s="41"/>
      <c r="J5" s="41"/>
      <c r="K5" s="41"/>
      <c r="L5" s="41"/>
      <c r="M5" s="42"/>
      <c r="N5" s="43"/>
      <c r="O5" s="44"/>
      <c r="P5" s="45"/>
      <c r="Q5" s="45"/>
      <c r="R5" s="45"/>
      <c r="S5" s="45"/>
      <c r="T5" s="45"/>
      <c r="U5" s="45"/>
      <c r="V5" s="45"/>
    </row>
    <row r="6" spans="1:27" ht="17.100000000000001" customHeight="1">
      <c r="B6" s="46"/>
      <c r="C6" s="47"/>
      <c r="D6" s="48"/>
      <c r="E6" s="48"/>
      <c r="F6" s="48"/>
      <c r="G6" s="49" t="s">
        <v>7</v>
      </c>
      <c r="H6" s="50"/>
      <c r="I6" s="51"/>
      <c r="J6" s="49" t="s">
        <v>8</v>
      </c>
      <c r="K6" s="50"/>
      <c r="L6" s="51"/>
      <c r="M6" s="49" t="s">
        <v>9</v>
      </c>
      <c r="N6" s="50"/>
      <c r="O6" s="52"/>
      <c r="P6" s="53"/>
      <c r="Q6" s="54"/>
      <c r="R6" s="54"/>
      <c r="S6" s="54"/>
      <c r="U6" s="54"/>
      <c r="V6" s="54"/>
      <c r="W6" s="54"/>
      <c r="X6" s="53"/>
      <c r="Y6" s="54"/>
      <c r="Z6" s="54"/>
      <c r="AA6" s="54"/>
    </row>
    <row r="7" spans="1:27" ht="17.100000000000001" customHeight="1">
      <c r="B7" s="55" t="s">
        <v>10</v>
      </c>
      <c r="C7" s="56">
        <f>+DATE(YEAR($G$3),MONTH($G$3)-2,1)</f>
        <v>44287</v>
      </c>
      <c r="D7" s="57"/>
      <c r="G7" s="58" t="s">
        <v>11</v>
      </c>
      <c r="H7" s="59" t="s">
        <v>12</v>
      </c>
      <c r="I7" s="60" t="s">
        <v>13</v>
      </c>
      <c r="J7" s="61" t="s">
        <v>11</v>
      </c>
      <c r="K7" s="59" t="s">
        <v>12</v>
      </c>
      <c r="L7" s="60" t="s">
        <v>13</v>
      </c>
      <c r="M7" s="58" t="s">
        <v>11</v>
      </c>
      <c r="N7" s="59" t="s">
        <v>12</v>
      </c>
      <c r="O7" s="62" t="s">
        <v>13</v>
      </c>
      <c r="P7" s="63"/>
      <c r="Q7" s="63"/>
      <c r="R7" s="63"/>
      <c r="S7" s="63"/>
      <c r="T7" s="63"/>
      <c r="U7" s="63"/>
      <c r="V7" s="63"/>
      <c r="W7" s="63" t="s">
        <v>12</v>
      </c>
      <c r="X7" s="63"/>
      <c r="Y7" s="63" t="s">
        <v>13</v>
      </c>
      <c r="Z7" s="53"/>
      <c r="AA7" s="64"/>
    </row>
    <row r="8" spans="1:27" ht="15" customHeight="1">
      <c r="B8" s="46" t="s">
        <v>14</v>
      </c>
      <c r="C8" s="65"/>
      <c r="D8" s="65"/>
      <c r="E8" s="65"/>
      <c r="F8" s="66"/>
      <c r="G8" s="67">
        <v>28.199000000000002</v>
      </c>
      <c r="H8" s="68">
        <v>28.199000000000002</v>
      </c>
      <c r="I8" s="69">
        <v>23.818945921925742</v>
      </c>
      <c r="J8" s="70">
        <v>38.456000000000003</v>
      </c>
      <c r="K8" s="70">
        <v>38.456000000000003</v>
      </c>
      <c r="L8" s="71">
        <v>35.68478359092822</v>
      </c>
      <c r="M8" s="67">
        <v>10.048</v>
      </c>
      <c r="N8" s="68">
        <v>10.048</v>
      </c>
      <c r="O8" s="72">
        <v>8.6440971179088066</v>
      </c>
      <c r="P8" s="73"/>
      <c r="Q8" s="74"/>
      <c r="R8" s="74"/>
      <c r="S8" s="74"/>
      <c r="T8" s="75"/>
      <c r="U8" s="75"/>
      <c r="V8" s="74"/>
      <c r="W8" s="73">
        <f t="shared" ref="W8:W14" si="0">+N23</f>
        <v>10.669502574169414</v>
      </c>
      <c r="X8" s="73"/>
      <c r="Y8" s="73"/>
      <c r="Z8" s="64"/>
      <c r="AA8" s="64"/>
    </row>
    <row r="9" spans="1:27" ht="15" customHeight="1">
      <c r="B9" s="76" t="s">
        <v>15</v>
      </c>
      <c r="C9" s="77"/>
      <c r="D9" s="75"/>
      <c r="E9" s="75"/>
      <c r="F9" s="78"/>
      <c r="G9" s="70">
        <v>5.2908048780487809</v>
      </c>
      <c r="H9" s="70">
        <v>5.2908048780487809</v>
      </c>
      <c r="I9" s="71">
        <v>5.3782535124073494</v>
      </c>
      <c r="J9" s="70">
        <v>36.978000000000002</v>
      </c>
      <c r="K9" s="70">
        <v>36.978000000000002</v>
      </c>
      <c r="L9" s="71">
        <v>35.241389023885766</v>
      </c>
      <c r="M9" s="79">
        <v>9.3877804878048767</v>
      </c>
      <c r="N9" s="70">
        <v>9.3877804878048767</v>
      </c>
      <c r="O9" s="80">
        <v>9.2502529231759798</v>
      </c>
      <c r="P9" s="73"/>
      <c r="Q9" s="74"/>
      <c r="R9" s="74"/>
      <c r="S9" s="74"/>
      <c r="T9" s="74"/>
      <c r="U9" s="74"/>
      <c r="V9" s="74"/>
      <c r="W9" s="73">
        <f t="shared" si="0"/>
        <v>9.6953919774806465</v>
      </c>
      <c r="X9" s="73"/>
      <c r="Y9" s="73"/>
      <c r="Z9" s="64"/>
      <c r="AA9" s="64"/>
    </row>
    <row r="10" spans="1:27" ht="15" customHeight="1">
      <c r="B10" s="76" t="s">
        <v>16</v>
      </c>
      <c r="C10" s="75"/>
      <c r="D10" s="75"/>
      <c r="E10" s="75"/>
      <c r="F10" s="78"/>
      <c r="G10" s="70">
        <v>7.0282926829268293</v>
      </c>
      <c r="H10" s="70">
        <v>7.0282926829268293</v>
      </c>
      <c r="I10" s="71">
        <v>6.9399991659483247</v>
      </c>
      <c r="J10" s="70">
        <v>49.106878048780487</v>
      </c>
      <c r="K10" s="70">
        <v>49.106878048780487</v>
      </c>
      <c r="L10" s="71">
        <v>48.656508893530237</v>
      </c>
      <c r="M10" s="79">
        <v>12.172000000000001</v>
      </c>
      <c r="N10" s="70">
        <v>12.172000000000001</v>
      </c>
      <c r="O10" s="80">
        <v>11.971523640352975</v>
      </c>
      <c r="P10" s="73"/>
      <c r="Q10" s="81"/>
      <c r="R10" s="81"/>
      <c r="S10" s="81"/>
      <c r="T10" s="73"/>
      <c r="U10" s="73"/>
      <c r="V10" s="81"/>
      <c r="W10" s="73">
        <f t="shared" si="0"/>
        <v>12.823660382483302</v>
      </c>
      <c r="X10" s="73"/>
      <c r="Y10" s="73"/>
      <c r="Z10" s="64"/>
      <c r="AA10" s="64"/>
    </row>
    <row r="11" spans="1:27" ht="15" customHeight="1">
      <c r="B11" s="76" t="s">
        <v>17</v>
      </c>
      <c r="C11" s="75"/>
      <c r="D11" s="75"/>
      <c r="E11" s="75"/>
      <c r="F11" s="78"/>
      <c r="G11" s="70">
        <v>38.194103448275861</v>
      </c>
      <c r="H11" s="70">
        <v>38.194103448275861</v>
      </c>
      <c r="I11" s="71">
        <v>39.165633423436773</v>
      </c>
      <c r="J11" s="70">
        <v>55.456206896551727</v>
      </c>
      <c r="K11" s="70">
        <v>55.456206896551727</v>
      </c>
      <c r="L11" s="71">
        <v>55.67354333823679</v>
      </c>
      <c r="M11" s="79">
        <v>11.014068965517241</v>
      </c>
      <c r="N11" s="70">
        <v>11.014068965517241</v>
      </c>
      <c r="O11" s="80">
        <v>11.215216763573629</v>
      </c>
      <c r="P11" s="73"/>
      <c r="Q11" s="81"/>
      <c r="R11" s="81"/>
      <c r="S11" s="81">
        <f>+H26</f>
        <v>65.906211472716478</v>
      </c>
      <c r="T11" s="73">
        <f>+J26</f>
        <v>65.906211472716478</v>
      </c>
      <c r="U11" s="73"/>
      <c r="V11" s="81">
        <f>+L26</f>
        <v>14.288789955183525</v>
      </c>
      <c r="W11" s="73">
        <f t="shared" si="0"/>
        <v>14.288789955183525</v>
      </c>
      <c r="X11" s="73"/>
      <c r="Y11" s="73"/>
      <c r="Z11" s="64"/>
      <c r="AA11" s="64"/>
    </row>
    <row r="12" spans="1:27" ht="15" customHeight="1">
      <c r="B12" s="76" t="s">
        <v>18</v>
      </c>
      <c r="C12" s="75"/>
      <c r="D12" s="75"/>
      <c r="E12" s="75"/>
      <c r="F12" s="78"/>
      <c r="G12" s="82">
        <v>61.065590909090915</v>
      </c>
      <c r="H12" s="82">
        <v>61.065590909090915</v>
      </c>
      <c r="I12" s="83">
        <v>55.873248367411406</v>
      </c>
      <c r="J12" s="82">
        <v>92.335999999999999</v>
      </c>
      <c r="K12" s="82">
        <v>92.335999999999999</v>
      </c>
      <c r="L12" s="71">
        <v>88.950426336197637</v>
      </c>
      <c r="M12" s="84">
        <v>18.553193181818184</v>
      </c>
      <c r="N12" s="82">
        <v>18.553193181818184</v>
      </c>
      <c r="O12" s="85">
        <v>17.429970545632109</v>
      </c>
      <c r="P12" s="86"/>
      <c r="Q12" s="86"/>
      <c r="R12" s="81"/>
      <c r="S12" s="81">
        <f>+H27</f>
        <v>92.644814212703452</v>
      </c>
      <c r="T12" s="73">
        <f>+J27</f>
        <v>92.644814212703452</v>
      </c>
      <c r="U12" s="73"/>
      <c r="V12" s="81">
        <f>+L27</f>
        <v>19.952582194402261</v>
      </c>
      <c r="W12" s="73">
        <f t="shared" si="0"/>
        <v>19.952582194402261</v>
      </c>
      <c r="X12" s="73"/>
      <c r="Y12" s="73"/>
      <c r="Z12" s="64"/>
      <c r="AA12" s="64"/>
    </row>
    <row r="13" spans="1:27" ht="15" customHeight="1">
      <c r="B13" s="76" t="s">
        <v>19</v>
      </c>
      <c r="C13" s="75"/>
      <c r="D13" s="75"/>
      <c r="E13" s="75"/>
      <c r="F13" s="78"/>
      <c r="G13" s="70">
        <v>44.601902439024386</v>
      </c>
      <c r="H13" s="70">
        <v>44.601902439024386</v>
      </c>
      <c r="I13" s="71">
        <v>38.484616398506859</v>
      </c>
      <c r="J13" s="82">
        <v>0</v>
      </c>
      <c r="K13" s="82">
        <v>0</v>
      </c>
      <c r="L13" s="87">
        <v>0</v>
      </c>
      <c r="M13" s="79">
        <v>0</v>
      </c>
      <c r="N13" s="70">
        <v>0</v>
      </c>
      <c r="O13" s="85">
        <v>0</v>
      </c>
      <c r="P13" s="86"/>
      <c r="Q13" s="86"/>
      <c r="R13" s="81"/>
      <c r="S13" s="81">
        <f>+H28</f>
        <v>0</v>
      </c>
      <c r="T13" s="73">
        <f>+J28</f>
        <v>0</v>
      </c>
      <c r="U13" s="73"/>
      <c r="V13" s="81">
        <f>+L28</f>
        <v>0</v>
      </c>
      <c r="W13" s="73">
        <f t="shared" si="0"/>
        <v>0</v>
      </c>
      <c r="X13" s="73"/>
      <c r="Y13" s="73"/>
      <c r="Z13" s="64"/>
      <c r="AA13" s="64"/>
    </row>
    <row r="14" spans="1:27" ht="15" customHeight="1">
      <c r="B14" s="76" t="s">
        <v>20</v>
      </c>
      <c r="C14" s="88"/>
      <c r="D14" s="89"/>
      <c r="E14" s="90"/>
      <c r="F14" s="91"/>
      <c r="G14" s="92">
        <v>0</v>
      </c>
      <c r="H14" s="92">
        <v>0</v>
      </c>
      <c r="I14" s="93">
        <v>0</v>
      </c>
      <c r="J14" s="70">
        <v>0</v>
      </c>
      <c r="K14" s="70">
        <v>0</v>
      </c>
      <c r="L14" s="87">
        <v>0</v>
      </c>
      <c r="M14" s="94">
        <v>16.645</v>
      </c>
      <c r="N14" s="92">
        <v>16.645</v>
      </c>
      <c r="O14" s="85">
        <v>16.675430493167532</v>
      </c>
      <c r="P14" s="86"/>
      <c r="Q14" s="86"/>
      <c r="R14" s="81"/>
      <c r="S14" s="81">
        <f>+H29</f>
        <v>0</v>
      </c>
      <c r="T14" s="73">
        <f>+J29</f>
        <v>0</v>
      </c>
      <c r="U14" s="73"/>
      <c r="V14" s="81">
        <f>+L29</f>
        <v>11.133950617283951</v>
      </c>
      <c r="W14" s="73">
        <f t="shared" si="0"/>
        <v>11.133950617283951</v>
      </c>
      <c r="X14" s="73"/>
      <c r="Y14" s="73"/>
      <c r="Z14" s="64"/>
      <c r="AA14" s="64"/>
    </row>
    <row r="15" spans="1:27" ht="17.25" customHeight="1" thickBot="1">
      <c r="B15" s="95" t="s">
        <v>21</v>
      </c>
      <c r="C15" s="96"/>
      <c r="D15" s="97"/>
      <c r="E15" s="97"/>
      <c r="F15" s="98"/>
      <c r="G15" s="99">
        <f t="shared" ref="G15:O15" si="1">SUM(G8:G14)</f>
        <v>184.37969435736676</v>
      </c>
      <c r="H15" s="100">
        <f t="shared" si="1"/>
        <v>184.37969435736676</v>
      </c>
      <c r="I15" s="101">
        <f t="shared" si="1"/>
        <v>169.66069678963646</v>
      </c>
      <c r="J15" s="99">
        <f t="shared" si="1"/>
        <v>272.33308494533219</v>
      </c>
      <c r="K15" s="100">
        <f t="shared" si="1"/>
        <v>272.33308494533219</v>
      </c>
      <c r="L15" s="102">
        <f t="shared" si="1"/>
        <v>264.20665118277861</v>
      </c>
      <c r="M15" s="99">
        <f t="shared" si="1"/>
        <v>77.820042635140297</v>
      </c>
      <c r="N15" s="100">
        <f t="shared" si="1"/>
        <v>77.820042635140297</v>
      </c>
      <c r="O15" s="103">
        <f t="shared" si="1"/>
        <v>75.186491483811039</v>
      </c>
      <c r="P15" s="104"/>
      <c r="Q15" s="104"/>
      <c r="R15" s="104"/>
      <c r="S15" s="104"/>
      <c r="T15" s="104"/>
      <c r="U15" s="104"/>
      <c r="V15" s="105"/>
    </row>
    <row r="16" spans="1:27" ht="18.75" customHeight="1">
      <c r="B16" s="106" t="s">
        <v>22</v>
      </c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8"/>
    </row>
    <row r="17" spans="2:31" ht="17.25" customHeight="1">
      <c r="B17" s="109" t="s">
        <v>23</v>
      </c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1"/>
      <c r="Q17" s="64"/>
      <c r="R17" s="64"/>
    </row>
    <row r="18" spans="2:31" ht="19.5" hidden="1" customHeight="1">
      <c r="B18" s="109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1"/>
    </row>
    <row r="19" spans="2:31" ht="18.75" hidden="1" customHeight="1">
      <c r="B19" s="109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3"/>
      <c r="R19" s="64"/>
      <c r="S19" s="64"/>
      <c r="T19" s="64"/>
      <c r="U19" s="64"/>
      <c r="V19" s="114"/>
      <c r="W19" s="64"/>
      <c r="X19" s="64"/>
      <c r="Y19" s="64"/>
      <c r="Z19" s="64"/>
      <c r="AA19" s="64"/>
      <c r="AB19" s="64"/>
      <c r="AC19" s="64"/>
      <c r="AD19" s="64"/>
    </row>
    <row r="20" spans="2:31" ht="9" customHeight="1" thickBot="1">
      <c r="B20" s="115"/>
      <c r="C20" s="116"/>
      <c r="D20" s="117"/>
      <c r="E20" s="117"/>
      <c r="F20" s="117"/>
      <c r="G20" s="117"/>
      <c r="H20" s="117"/>
      <c r="I20" s="117"/>
      <c r="J20" s="117"/>
      <c r="K20" s="117"/>
      <c r="L20" s="117"/>
      <c r="M20" s="118"/>
      <c r="N20" s="119"/>
      <c r="O20" s="120"/>
      <c r="P20" s="45"/>
      <c r="Q20" s="45"/>
      <c r="R20" s="64"/>
      <c r="S20" s="64"/>
      <c r="T20" s="64"/>
      <c r="U20" s="64"/>
      <c r="V20" s="114"/>
      <c r="W20" s="64"/>
      <c r="X20" s="64"/>
      <c r="Y20" s="64"/>
      <c r="Z20" s="64"/>
      <c r="AA20" s="64"/>
      <c r="AB20" s="64"/>
      <c r="AC20" s="64"/>
      <c r="AD20" s="64"/>
    </row>
    <row r="21" spans="2:31" ht="17.100000000000001" customHeight="1">
      <c r="B21" s="2"/>
      <c r="C21" s="4"/>
      <c r="D21" s="121" t="s">
        <v>7</v>
      </c>
      <c r="E21" s="122"/>
      <c r="F21" s="122"/>
      <c r="G21" s="123"/>
      <c r="H21" s="121" t="s">
        <v>24</v>
      </c>
      <c r="I21" s="122"/>
      <c r="J21" s="122"/>
      <c r="K21" s="123"/>
      <c r="L21" s="121" t="s">
        <v>9</v>
      </c>
      <c r="M21" s="122"/>
      <c r="N21" s="122"/>
      <c r="O21" s="124"/>
      <c r="P21" s="53"/>
      <c r="Q21" s="53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6"/>
    </row>
    <row r="22" spans="2:31" ht="17.100000000000001" customHeight="1" thickBot="1">
      <c r="B22" s="127" t="s">
        <v>25</v>
      </c>
      <c r="C22" s="56">
        <f>+DATE(YEAR($G$3),MONTH($G$3)-1,1)</f>
        <v>44317</v>
      </c>
      <c r="D22" s="128" t="s">
        <v>11</v>
      </c>
      <c r="E22" s="129"/>
      <c r="F22" s="130" t="s">
        <v>26</v>
      </c>
      <c r="G22" s="131"/>
      <c r="H22" s="128" t="s">
        <v>11</v>
      </c>
      <c r="I22" s="129"/>
      <c r="J22" s="130" t="s">
        <v>26</v>
      </c>
      <c r="K22" s="131"/>
      <c r="L22" s="128" t="s">
        <v>11</v>
      </c>
      <c r="M22" s="129"/>
      <c r="N22" s="130" t="s">
        <v>26</v>
      </c>
      <c r="O22" s="132"/>
      <c r="P22" s="53"/>
      <c r="Q22" s="53"/>
      <c r="R22" s="133"/>
      <c r="S22" s="133"/>
      <c r="T22" s="133"/>
      <c r="U22" s="133"/>
      <c r="V22" s="114"/>
      <c r="W22" s="133"/>
      <c r="X22" s="133"/>
      <c r="Y22" s="133"/>
      <c r="Z22" s="133"/>
      <c r="AA22" s="133"/>
      <c r="AB22" s="133"/>
      <c r="AC22" s="133"/>
      <c r="AD22" s="133"/>
      <c r="AE22" s="133"/>
    </row>
    <row r="23" spans="2:31" ht="15" customHeight="1">
      <c r="B23" s="2" t="s">
        <v>14</v>
      </c>
      <c r="C23" s="4"/>
      <c r="D23" s="134">
        <f>'[1]Est-May-21'!H35/1000</f>
        <v>30.288</v>
      </c>
      <c r="E23" s="135"/>
      <c r="F23" s="136">
        <f t="shared" ref="F23:F29" si="2">D23</f>
        <v>30.288</v>
      </c>
      <c r="G23" s="137"/>
      <c r="H23" s="134">
        <f>'[1]Est-May-21'!P35/1000</f>
        <v>40.528100798303726</v>
      </c>
      <c r="I23" s="138"/>
      <c r="J23" s="136">
        <f t="shared" ref="J23:J29" si="3">H23</f>
        <v>40.528100798303726</v>
      </c>
      <c r="K23" s="137"/>
      <c r="L23" s="134">
        <f>'[1]Est-May-21'!V35/1000</f>
        <v>10.669502574169414</v>
      </c>
      <c r="M23" s="138"/>
      <c r="N23" s="136">
        <f t="shared" ref="N23:N29" si="4">L23</f>
        <v>10.669502574169414</v>
      </c>
      <c r="O23" s="139"/>
      <c r="P23" s="64"/>
      <c r="Q23" s="64"/>
      <c r="R23" s="133"/>
      <c r="S23" s="133"/>
      <c r="T23" s="133"/>
      <c r="U23" s="133"/>
      <c r="V23" s="114"/>
      <c r="W23" s="133"/>
      <c r="X23" s="133"/>
      <c r="Y23" s="133"/>
      <c r="Z23" s="133"/>
      <c r="AA23" s="133"/>
      <c r="AB23" s="133"/>
      <c r="AC23" s="133"/>
      <c r="AD23" s="133"/>
      <c r="AE23" s="133"/>
    </row>
    <row r="24" spans="2:31" ht="15" customHeight="1">
      <c r="B24" s="76" t="s">
        <v>15</v>
      </c>
      <c r="C24" s="9"/>
      <c r="D24" s="134">
        <f>'[1]Est-May-21'!I35/1000</f>
        <v>5.2409999999999997</v>
      </c>
      <c r="E24" s="140"/>
      <c r="F24" s="141">
        <f t="shared" si="2"/>
        <v>5.2409999999999997</v>
      </c>
      <c r="G24" s="142"/>
      <c r="H24" s="134">
        <f>'[1]Est-May-21'!Q35/1000</f>
        <v>37.856297900461534</v>
      </c>
      <c r="I24" s="143"/>
      <c r="J24" s="141">
        <f t="shared" si="3"/>
        <v>37.856297900461534</v>
      </c>
      <c r="K24" s="142"/>
      <c r="L24" s="134">
        <f>'[1]Est-May-21'!W35/1000</f>
        <v>9.6953919774806465</v>
      </c>
      <c r="M24" s="143"/>
      <c r="N24" s="141">
        <f t="shared" si="4"/>
        <v>9.6953919774806465</v>
      </c>
      <c r="O24" s="144"/>
      <c r="P24" s="64"/>
      <c r="Q24" s="64"/>
      <c r="R24" s="133"/>
      <c r="S24" s="133"/>
      <c r="T24" s="133"/>
      <c r="U24" s="133"/>
      <c r="V24" s="114"/>
      <c r="W24" s="133"/>
      <c r="X24" s="133"/>
      <c r="Y24" s="133"/>
      <c r="Z24" s="133"/>
      <c r="AA24" s="133"/>
      <c r="AB24" s="133"/>
      <c r="AC24" s="133"/>
      <c r="AD24" s="133"/>
      <c r="AE24" s="133"/>
    </row>
    <row r="25" spans="2:31" ht="15" customHeight="1">
      <c r="B25" s="76" t="s">
        <v>16</v>
      </c>
      <c r="C25" s="9"/>
      <c r="D25" s="134">
        <f>'[1]Est-May-21'!J35/1000</f>
        <v>7.4180000000000001</v>
      </c>
      <c r="E25" s="140"/>
      <c r="F25" s="141">
        <f t="shared" si="2"/>
        <v>7.4180000000000001</v>
      </c>
      <c r="G25" s="142"/>
      <c r="H25" s="134">
        <f>'[1]Est-May-21'!R35/1000</f>
        <v>50.460861688048212</v>
      </c>
      <c r="I25" s="143"/>
      <c r="J25" s="141">
        <f t="shared" si="3"/>
        <v>50.460861688048212</v>
      </c>
      <c r="K25" s="142"/>
      <c r="L25" s="134">
        <f>'[1]Est-May-21'!X35/1000</f>
        <v>12.823660382483302</v>
      </c>
      <c r="M25" s="143"/>
      <c r="N25" s="141">
        <f t="shared" si="4"/>
        <v>12.823660382483302</v>
      </c>
      <c r="O25" s="144"/>
      <c r="P25" s="64"/>
      <c r="Q25" s="64"/>
      <c r="R25" s="133"/>
      <c r="S25" s="133"/>
      <c r="T25" s="133"/>
      <c r="U25" s="133"/>
      <c r="V25" s="114"/>
      <c r="W25" s="133"/>
      <c r="X25" s="133"/>
      <c r="Y25" s="133"/>
      <c r="Z25" s="133"/>
      <c r="AA25" s="133"/>
      <c r="AB25" s="133"/>
      <c r="AC25" s="133"/>
      <c r="AD25" s="133"/>
      <c r="AE25" s="133"/>
    </row>
    <row r="26" spans="2:31" ht="15" customHeight="1">
      <c r="B26" s="76" t="s">
        <v>17</v>
      </c>
      <c r="C26" s="9"/>
      <c r="D26" s="134">
        <f>'[1]Est-May-21'!L35/1000</f>
        <v>48.475999999999999</v>
      </c>
      <c r="E26" s="140"/>
      <c r="F26" s="141">
        <f t="shared" si="2"/>
        <v>48.475999999999999</v>
      </c>
      <c r="G26" s="142"/>
      <c r="H26" s="134">
        <f>'[1]Est-May-21'!S35/1000</f>
        <v>65.906211472716478</v>
      </c>
      <c r="I26" s="143"/>
      <c r="J26" s="141">
        <f t="shared" si="3"/>
        <v>65.906211472716478</v>
      </c>
      <c r="K26" s="142"/>
      <c r="L26" s="134">
        <f>'[1]Est-May-21'!Y35/1000</f>
        <v>14.288789955183525</v>
      </c>
      <c r="M26" s="143"/>
      <c r="N26" s="141">
        <f t="shared" si="4"/>
        <v>14.288789955183525</v>
      </c>
      <c r="O26" s="144"/>
      <c r="P26" s="64"/>
      <c r="Q26" s="64"/>
      <c r="R26" s="133"/>
      <c r="S26" s="133"/>
      <c r="T26" s="133"/>
      <c r="U26" s="133"/>
      <c r="V26" s="114"/>
      <c r="W26" s="133"/>
      <c r="X26" s="133"/>
      <c r="Y26" s="133"/>
      <c r="Z26" s="133"/>
      <c r="AA26" s="133"/>
      <c r="AB26" s="133"/>
      <c r="AC26" s="133"/>
      <c r="AD26" s="133"/>
      <c r="AE26" s="133"/>
    </row>
    <row r="27" spans="2:31" ht="15" customHeight="1">
      <c r="B27" s="76" t="s">
        <v>18</v>
      </c>
      <c r="C27" s="9"/>
      <c r="D27" s="134">
        <f>'[1]Est-May-21'!M35/1000</f>
        <v>63.59</v>
      </c>
      <c r="E27" s="140"/>
      <c r="F27" s="141">
        <f t="shared" si="2"/>
        <v>63.59</v>
      </c>
      <c r="G27" s="142"/>
      <c r="H27" s="134">
        <f>'[1]Est-May-21'!T35/1000</f>
        <v>92.644814212703452</v>
      </c>
      <c r="I27" s="143"/>
      <c r="J27" s="141">
        <f t="shared" si="3"/>
        <v>92.644814212703452</v>
      </c>
      <c r="K27" s="142"/>
      <c r="L27" s="134">
        <f>'[1]Est-May-21'!Z35/1000</f>
        <v>19.952582194402261</v>
      </c>
      <c r="M27" s="143"/>
      <c r="N27" s="141">
        <f t="shared" si="4"/>
        <v>19.952582194402261</v>
      </c>
      <c r="O27" s="144"/>
      <c r="P27" s="64"/>
      <c r="Q27" s="64"/>
      <c r="R27" s="133"/>
      <c r="S27" s="133"/>
      <c r="T27" s="133"/>
      <c r="U27" s="133"/>
      <c r="V27" s="114"/>
      <c r="W27" s="133"/>
      <c r="X27" s="133"/>
      <c r="Y27" s="133"/>
      <c r="Z27" s="133"/>
      <c r="AA27" s="133"/>
      <c r="AB27" s="133"/>
      <c r="AC27" s="133"/>
      <c r="AD27" s="133"/>
      <c r="AE27" s="133"/>
    </row>
    <row r="28" spans="2:31" ht="15" customHeight="1">
      <c r="B28" s="76" t="s">
        <v>19</v>
      </c>
      <c r="C28" s="9"/>
      <c r="D28" s="134">
        <f>'[1]Est-May-21'!K35/1000</f>
        <v>48.600999999999999</v>
      </c>
      <c r="E28" s="140"/>
      <c r="F28" s="141">
        <f t="shared" si="2"/>
        <v>48.600999999999999</v>
      </c>
      <c r="G28" s="142"/>
      <c r="H28" s="134">
        <v>0</v>
      </c>
      <c r="I28" s="143"/>
      <c r="J28" s="141">
        <f t="shared" si="3"/>
        <v>0</v>
      </c>
      <c r="K28" s="142"/>
      <c r="L28" s="134">
        <v>0</v>
      </c>
      <c r="M28" s="143"/>
      <c r="N28" s="141">
        <f t="shared" si="4"/>
        <v>0</v>
      </c>
      <c r="O28" s="144"/>
      <c r="P28" s="64"/>
      <c r="Q28" s="64"/>
      <c r="R28" s="133"/>
      <c r="S28" s="133"/>
      <c r="T28" s="133"/>
      <c r="U28" s="133"/>
      <c r="V28" s="114"/>
      <c r="W28" s="133"/>
      <c r="X28" s="133"/>
      <c r="Y28" s="133"/>
      <c r="Z28" s="133"/>
      <c r="AA28" s="133"/>
      <c r="AB28" s="133"/>
      <c r="AC28" s="133"/>
      <c r="AD28" s="133"/>
      <c r="AE28" s="133"/>
    </row>
    <row r="29" spans="2:31" ht="15" customHeight="1" thickBot="1">
      <c r="B29" s="76" t="s">
        <v>20</v>
      </c>
      <c r="C29" s="9"/>
      <c r="D29" s="134">
        <v>0</v>
      </c>
      <c r="E29" s="145"/>
      <c r="F29" s="146">
        <f t="shared" si="2"/>
        <v>0</v>
      </c>
      <c r="G29" s="142"/>
      <c r="H29" s="134">
        <v>0</v>
      </c>
      <c r="I29" s="147"/>
      <c r="J29" s="146">
        <f t="shared" si="3"/>
        <v>0</v>
      </c>
      <c r="K29" s="148"/>
      <c r="L29" s="134">
        <f>'[1]Est-May-21'!AA35/1000</f>
        <v>11.133950617283951</v>
      </c>
      <c r="M29" s="143"/>
      <c r="N29" s="146">
        <f t="shared" si="4"/>
        <v>11.133950617283951</v>
      </c>
      <c r="O29" s="144"/>
      <c r="P29" s="64"/>
      <c r="Q29" s="64"/>
      <c r="R29" s="133"/>
      <c r="S29" s="133"/>
      <c r="T29" s="133"/>
      <c r="U29" s="133"/>
      <c r="V29" s="114"/>
      <c r="W29" s="133"/>
      <c r="X29" s="133"/>
      <c r="Y29" s="133"/>
      <c r="Z29" s="133"/>
      <c r="AA29" s="133"/>
      <c r="AB29" s="133"/>
      <c r="AC29" s="133"/>
      <c r="AD29" s="133"/>
      <c r="AE29" s="133"/>
    </row>
    <row r="30" spans="2:31" ht="17.25" customHeight="1" thickBot="1">
      <c r="B30" s="149" t="s">
        <v>21</v>
      </c>
      <c r="C30" s="150"/>
      <c r="D30" s="151">
        <f>SUM(D23:D29)</f>
        <v>203.614</v>
      </c>
      <c r="E30" s="152"/>
      <c r="F30" s="151">
        <f>SUM(F23:G29)</f>
        <v>203.614</v>
      </c>
      <c r="G30" s="153"/>
      <c r="H30" s="151">
        <f>SUM(H23:I29)</f>
        <v>287.39628607223341</v>
      </c>
      <c r="I30" s="152"/>
      <c r="J30" s="151">
        <f>SUM(J23:K29)</f>
        <v>287.39628607223341</v>
      </c>
      <c r="K30" s="153"/>
      <c r="L30" s="151">
        <f>SUM(L23:L29)</f>
        <v>78.563877701003094</v>
      </c>
      <c r="M30" s="152"/>
      <c r="N30" s="151">
        <f>SUM(N23:N29)</f>
        <v>78.563877701003094</v>
      </c>
      <c r="O30" s="154"/>
      <c r="P30" s="133"/>
      <c r="Q30" s="155"/>
      <c r="R30" s="133"/>
      <c r="S30" s="133"/>
      <c r="T30" s="133"/>
      <c r="U30" s="133"/>
      <c r="V30" s="114"/>
      <c r="W30" s="133"/>
      <c r="X30" s="133"/>
      <c r="Y30" s="133"/>
      <c r="Z30" s="133"/>
      <c r="AA30" s="133"/>
      <c r="AB30" s="133"/>
      <c r="AC30" s="133"/>
      <c r="AD30" s="133"/>
      <c r="AE30" s="133"/>
    </row>
    <row r="31" spans="2:31" ht="18" customHeight="1">
      <c r="B31" s="156" t="s">
        <v>27</v>
      </c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8"/>
      <c r="P31" s="159"/>
      <c r="Q31" s="160"/>
      <c r="R31" s="161"/>
      <c r="S31" s="161"/>
      <c r="T31" s="161"/>
      <c r="U31" s="161"/>
      <c r="V31" s="162"/>
      <c r="W31" s="163"/>
      <c r="X31" s="163"/>
      <c r="Y31" s="163"/>
      <c r="Z31" s="163"/>
      <c r="AA31" s="126"/>
      <c r="AB31" s="126"/>
      <c r="AC31" s="126"/>
      <c r="AD31" s="126"/>
      <c r="AE31" s="126"/>
    </row>
    <row r="32" spans="2:31" ht="18" customHeight="1" thickBot="1">
      <c r="B32" s="164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8"/>
      <c r="Q32" s="165"/>
      <c r="R32" s="165"/>
      <c r="S32" s="165"/>
      <c r="T32" s="165"/>
      <c r="U32" s="166"/>
    </row>
    <row r="33" spans="1:31" ht="18" hidden="1" customHeight="1">
      <c r="C33" s="167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9"/>
      <c r="Q33" s="170"/>
    </row>
    <row r="34" spans="1:31" ht="18" hidden="1" customHeight="1" thickBot="1">
      <c r="B34" s="115"/>
      <c r="C34" s="171"/>
      <c r="D34" s="172"/>
      <c r="E34" s="172"/>
      <c r="F34" s="173"/>
      <c r="G34" s="173"/>
      <c r="H34" s="173"/>
      <c r="I34" s="173"/>
      <c r="J34" s="173"/>
      <c r="K34" s="173"/>
      <c r="L34" s="173"/>
      <c r="M34" s="173"/>
      <c r="N34" s="173"/>
      <c r="O34" s="174"/>
      <c r="P34" s="45"/>
      <c r="Q34" s="45"/>
      <c r="R34" s="45"/>
      <c r="S34" s="45"/>
      <c r="T34" s="45"/>
      <c r="U34" s="45"/>
      <c r="V34" s="45"/>
    </row>
    <row r="35" spans="1:31" ht="15" customHeight="1" thickBot="1">
      <c r="B35" s="175" t="s">
        <v>28</v>
      </c>
      <c r="C35" s="176" t="s">
        <v>29</v>
      </c>
      <c r="D35" s="177">
        <v>2564</v>
      </c>
      <c r="E35" s="178"/>
      <c r="F35" s="178"/>
      <c r="G35" s="178"/>
      <c r="H35" s="178"/>
      <c r="I35" s="178"/>
      <c r="J35" s="179"/>
      <c r="K35" s="177">
        <v>2565</v>
      </c>
      <c r="L35" s="178"/>
      <c r="M35" s="178"/>
      <c r="N35" s="178"/>
      <c r="O35" s="179"/>
      <c r="P35" s="180"/>
      <c r="Q35" s="180"/>
      <c r="R35" s="180"/>
      <c r="S35" s="180"/>
      <c r="T35" s="180"/>
      <c r="U35" s="180"/>
      <c r="V35" s="180"/>
    </row>
    <row r="36" spans="1:31" ht="15" customHeight="1">
      <c r="A36" s="181"/>
      <c r="B36" s="182" t="s">
        <v>30</v>
      </c>
      <c r="C36" s="183"/>
      <c r="D36" s="184">
        <f>+G3</f>
        <v>44348</v>
      </c>
      <c r="E36" s="185">
        <f>+DATE(YEAR(D36),MONTH(D36)+1,1)</f>
        <v>44378</v>
      </c>
      <c r="F36" s="186">
        <f t="shared" ref="F36:M36" si="5">+DATE(YEAR(E36),MONTH(E36)+1,1)</f>
        <v>44409</v>
      </c>
      <c r="G36" s="187">
        <f t="shared" si="5"/>
        <v>44440</v>
      </c>
      <c r="H36" s="188">
        <f t="shared" si="5"/>
        <v>44470</v>
      </c>
      <c r="I36" s="188">
        <f t="shared" si="5"/>
        <v>44501</v>
      </c>
      <c r="J36" s="188">
        <f t="shared" si="5"/>
        <v>44531</v>
      </c>
      <c r="K36" s="189">
        <f t="shared" si="5"/>
        <v>44562</v>
      </c>
      <c r="L36" s="189">
        <f t="shared" si="5"/>
        <v>44593</v>
      </c>
      <c r="M36" s="189">
        <f t="shared" si="5"/>
        <v>44621</v>
      </c>
      <c r="N36" s="189">
        <f>+DATE(YEAR(M36),MONTH(M36)+1,1)</f>
        <v>44652</v>
      </c>
      <c r="O36" s="190">
        <f>+DATE(YEAR(N36),MONTH(N36)+1,1)</f>
        <v>44682</v>
      </c>
      <c r="P36" s="191"/>
      <c r="Q36" s="180"/>
      <c r="R36" s="180"/>
      <c r="S36" s="180"/>
      <c r="T36" s="180"/>
      <c r="U36" s="180"/>
      <c r="V36" s="180"/>
    </row>
    <row r="37" spans="1:31" ht="15" customHeight="1">
      <c r="A37" s="181"/>
      <c r="B37" s="76" t="s">
        <v>14</v>
      </c>
      <c r="C37" s="192">
        <f>40*24/1000*30</f>
        <v>28.799999999999997</v>
      </c>
      <c r="D37" s="134">
        <f>+'[1]P1.Jun-21'!$H$35/1000</f>
        <v>29.52</v>
      </c>
      <c r="E37" s="193">
        <f>'[1]P2.Jul-21'!$H$35/1000</f>
        <v>30.504000000000001</v>
      </c>
      <c r="F37" s="194">
        <f>'[1]P3.Aug-21'!$H$35/1000</f>
        <v>29.76</v>
      </c>
      <c r="G37" s="195">
        <f>'[1]P4.Sep-21(non official)'!H35/1000</f>
        <v>28.8</v>
      </c>
      <c r="H37" s="196">
        <f>'[1]P5 Oct-21(non official) '!$H$35/1000</f>
        <v>28.933333333333323</v>
      </c>
      <c r="I37" s="196">
        <f>'[1]P5 Nov-21(non official) '!$H$35/1000</f>
        <v>27.20000000000001</v>
      </c>
      <c r="J37" s="196">
        <f>'[1]P5 Dec-21(non official) '!$H$35/1000</f>
        <v>28.10666666666668</v>
      </c>
      <c r="K37" s="196">
        <f>'[1]P5 Jan-22(non official) '!$H$35/1000</f>
        <v>21.7</v>
      </c>
      <c r="L37" s="196">
        <f>'[1]P5 Feb-22(non official) '!$H$35/1000</f>
        <v>19.600000000000001</v>
      </c>
      <c r="M37" s="196">
        <f>'[1]P5 Mar-22(non official) '!$H$35/1000</f>
        <v>21.7</v>
      </c>
      <c r="N37" s="195">
        <f>'[1]P5 Apr-22(non official) '!$H$35/1000</f>
        <v>21</v>
      </c>
      <c r="O37" s="197">
        <f>'[1]P5 may-22(non official) '!$H$35/1000</f>
        <v>21.7</v>
      </c>
      <c r="U37" s="180"/>
      <c r="V37" s="180"/>
      <c r="Y37" s="198"/>
      <c r="AA37" s="199"/>
      <c r="AB37" s="199"/>
      <c r="AC37" s="199"/>
      <c r="AE37" s="199"/>
    </row>
    <row r="38" spans="1:31" ht="15" customHeight="1">
      <c r="A38" s="181"/>
      <c r="B38" s="200" t="s">
        <v>15</v>
      </c>
      <c r="C38" s="192">
        <f>8*24/1000*30</f>
        <v>5.76</v>
      </c>
      <c r="D38" s="134">
        <f>+'[1]P1.Jun-21'!$I$35/1000</f>
        <v>5.04</v>
      </c>
      <c r="E38" s="193">
        <f>+'[1]P2.Jul-21'!$I$35/1000</f>
        <v>5.2080000000000002</v>
      </c>
      <c r="F38" s="194">
        <f>+'[1]P3.Aug-21'!$I$35/1000</f>
        <v>5.2080000000000002</v>
      </c>
      <c r="G38" s="195">
        <f>'[1]P4.Sep-21(non official)'!I35/1000</f>
        <v>5.2560000000000002</v>
      </c>
      <c r="H38" s="196">
        <f>'[1]P5 Oct-21(non official) '!$I$35/1000</f>
        <v>4.8</v>
      </c>
      <c r="I38" s="196">
        <f>'[1]P5 Nov-21(non official) '!$I$35/1000</f>
        <v>5.76</v>
      </c>
      <c r="J38" s="196">
        <f>'[1]P5 Dec-21(non official) '!$I$35/1000</f>
        <v>5.952</v>
      </c>
      <c r="K38" s="196">
        <f>'[1]P5 Jan-22(non official) '!$I$35/1000</f>
        <v>5.2080000000000002</v>
      </c>
      <c r="L38" s="196">
        <f>'[1]P5 Feb-22(non official) '!$I$35/1000</f>
        <v>4.7039999999999997</v>
      </c>
      <c r="M38" s="196">
        <f>'[1]P5 Mar-22(non official) '!$I$35/1000</f>
        <v>5.2080000000000002</v>
      </c>
      <c r="N38" s="195">
        <f>'[1]P5 Apr-22(non official) '!$I$35/1000</f>
        <v>5.76</v>
      </c>
      <c r="O38" s="201">
        <f>'[1]P5 may-22(non official) '!$I$35/1000</f>
        <v>5.952</v>
      </c>
      <c r="P38" s="202"/>
      <c r="Q38" s="180"/>
      <c r="R38" s="180"/>
      <c r="S38" s="180"/>
      <c r="T38" s="180"/>
      <c r="U38" s="180"/>
      <c r="V38" s="180"/>
      <c r="Y38" s="198"/>
      <c r="AA38" s="199"/>
      <c r="AB38" s="199"/>
      <c r="AC38" s="199"/>
      <c r="AE38" s="199"/>
    </row>
    <row r="39" spans="1:31" ht="15" customHeight="1">
      <c r="A39" s="181"/>
      <c r="B39" s="200" t="s">
        <v>16</v>
      </c>
      <c r="C39" s="192">
        <f>10*24/1000*30</f>
        <v>7.1999999999999993</v>
      </c>
      <c r="D39" s="134">
        <f>+'[1]P1.Jun-21'!$J$35/1000</f>
        <v>7.2</v>
      </c>
      <c r="E39" s="193">
        <f>+'[1]P2.Jul-21'!$J$35/1000</f>
        <v>8.1140000000000008</v>
      </c>
      <c r="F39" s="194">
        <f>+'[1]P3.Aug-21'!$J$35/1000</f>
        <v>8.1839999999999993</v>
      </c>
      <c r="G39" s="195">
        <f>'[1]P4.Sep-21(non official)'!J35/1000</f>
        <v>6.0720000000000001</v>
      </c>
      <c r="H39" s="196">
        <f>'[1]P5 Oct-21(non official) '!$J$35/1000</f>
        <v>1.8</v>
      </c>
      <c r="I39" s="196">
        <f>'[1]P5 Nov-21(non official) '!$J$35/1000</f>
        <v>7.05</v>
      </c>
      <c r="J39" s="196">
        <f>'[1]P5 Dec-21(non official) '!$J$35/1000</f>
        <v>7.2850000000000001</v>
      </c>
      <c r="K39" s="196">
        <f>'[1]P5 Jan-22(non official) '!$J$35/1000</f>
        <v>7.44</v>
      </c>
      <c r="L39" s="196">
        <f>'[1]P5 Feb-22(non official) '!$J$35/1000</f>
        <v>6.72</v>
      </c>
      <c r="M39" s="196">
        <f>'[1]P5 Mar-22(non official) '!$J$35/1000</f>
        <v>7.44</v>
      </c>
      <c r="N39" s="195">
        <f>'[1]P5 Apr-22(non official) '!$J$35/1000</f>
        <v>7.2</v>
      </c>
      <c r="O39" s="201">
        <f>'[1]P5 may-22(non official) '!$J$35/1000</f>
        <v>7.44</v>
      </c>
      <c r="P39" s="202"/>
      <c r="Q39" s="180"/>
      <c r="R39" s="180"/>
      <c r="S39" s="180"/>
      <c r="T39" s="180"/>
      <c r="U39" s="180"/>
      <c r="V39" s="180"/>
      <c r="Y39" s="198"/>
      <c r="AA39" s="199"/>
      <c r="AB39" s="199"/>
      <c r="AC39" s="199"/>
      <c r="AE39" s="199"/>
    </row>
    <row r="40" spans="1:31" ht="15" customHeight="1">
      <c r="A40" s="181"/>
      <c r="B40" s="200" t="s">
        <v>17</v>
      </c>
      <c r="C40" s="192">
        <f>65*24/1000*30</f>
        <v>46.800000000000004</v>
      </c>
      <c r="D40" s="134">
        <f>+'[1]P1.Jun-21'!$L$35/1000</f>
        <v>46.8</v>
      </c>
      <c r="E40" s="193">
        <f>+'[1]P2.Jul-21'!$L$35/1000</f>
        <v>48.36</v>
      </c>
      <c r="F40" s="194">
        <f>+'[1]P3.Aug-21'!$L$35/1000</f>
        <v>48.36</v>
      </c>
      <c r="G40" s="195">
        <f>'[1]P4.Sep-21(non official)'!L35/1000</f>
        <v>46.8</v>
      </c>
      <c r="H40" s="196">
        <f>'[1]P5 Oct-21(non official) '!$L$35/1000</f>
        <v>46.692413793103455</v>
      </c>
      <c r="I40" s="196">
        <f>'[1]P5 Nov-21(non official) '!$L$35/1000</f>
        <v>45.186206896551731</v>
      </c>
      <c r="J40" s="196">
        <f>'[1]P5 Dec-21(non official) '!$L$35/1000</f>
        <v>47.526206896551727</v>
      </c>
      <c r="K40" s="196">
        <f>'[1]P5 Jan-22(non official) '!$L$35/1000</f>
        <v>47.526206896551727</v>
      </c>
      <c r="L40" s="196">
        <f>'[1]P5 Feb-22(non official) '!$L$35/1000</f>
        <v>42.926896551724141</v>
      </c>
      <c r="M40" s="196">
        <f>'[1]P5 Mar-22(non official) '!$L$35/1000</f>
        <v>47.526206896551727</v>
      </c>
      <c r="N40" s="195">
        <f>'[1]P5 Apr-22(non official) '!$L$35/1000</f>
        <v>45.993103448275861</v>
      </c>
      <c r="O40" s="201">
        <f>'[1]P5 may-22(non official) '!$L$35/1000</f>
        <v>47.526206896551727</v>
      </c>
      <c r="Q40" s="180"/>
      <c r="R40" s="180"/>
      <c r="S40" s="180"/>
      <c r="T40" s="180"/>
      <c r="U40" s="180"/>
      <c r="V40" s="180"/>
      <c r="Y40" s="198"/>
      <c r="AA40" s="199"/>
      <c r="AB40" s="199"/>
      <c r="AC40" s="199"/>
      <c r="AE40" s="199"/>
    </row>
    <row r="41" spans="1:31" ht="15" customHeight="1">
      <c r="A41" s="181"/>
      <c r="B41" s="203" t="s">
        <v>18</v>
      </c>
      <c r="C41" s="192">
        <f>75*24/1000*30</f>
        <v>54</v>
      </c>
      <c r="D41" s="134">
        <f>+'[1]P1.Jun-21'!$M$35/1000</f>
        <v>61.2</v>
      </c>
      <c r="E41" s="193">
        <f>+'[1]P2.Jul-21'!$M$35/1000</f>
        <v>10.199999999999999</v>
      </c>
      <c r="F41" s="194">
        <f>+'[1]P3.Aug-21'!$M$35/1000</f>
        <v>62.496000000000002</v>
      </c>
      <c r="G41" s="195">
        <f>'[1]P4.Sep-21(non official)'!M35/1000</f>
        <v>61.92</v>
      </c>
      <c r="H41" s="196">
        <f>'[1]P5 Oct-21(non official) '!$M$35/1000</f>
        <v>65.438181818181789</v>
      </c>
      <c r="I41" s="196">
        <f>'[1]P5 Nov-21(non official) '!$M$35/1000</f>
        <v>62.64</v>
      </c>
      <c r="J41" s="196">
        <f>'[1]P5 Dec-21(non official) '!$M$35/1000</f>
        <v>66.215999999999994</v>
      </c>
      <c r="K41" s="196">
        <f>'[1]P5 Jan-22(non official) '!$M$35/1000</f>
        <v>63.24</v>
      </c>
      <c r="L41" s="196">
        <f>'[1]P5 Feb-22(non official) '!$M$35/1000</f>
        <v>57.12</v>
      </c>
      <c r="M41" s="196">
        <f>'[1]P5 Mar-22(non official) '!$M$35/1000</f>
        <v>63.24</v>
      </c>
      <c r="N41" s="195">
        <f>'[1]P5 Apr-22(non official) '!$M$35/1000</f>
        <v>58.32</v>
      </c>
      <c r="O41" s="201">
        <f>'[1]P5 may-22(non official) '!$M$35/1000</f>
        <v>60.264000000000003</v>
      </c>
      <c r="P41" s="9"/>
      <c r="Q41" s="180"/>
      <c r="R41" s="180"/>
      <c r="S41" s="180"/>
      <c r="T41" s="180"/>
      <c r="U41" s="180"/>
      <c r="V41" s="180"/>
      <c r="Y41" s="198"/>
      <c r="Z41" s="9"/>
      <c r="AA41" s="199"/>
      <c r="AB41" s="199"/>
      <c r="AC41" s="199"/>
      <c r="AE41" s="199"/>
    </row>
    <row r="42" spans="1:31" ht="14.55" customHeight="1" thickBot="1">
      <c r="A42" s="181"/>
      <c r="B42" s="76" t="s">
        <v>19</v>
      </c>
      <c r="C42" s="192">
        <f>80*24/1000*30</f>
        <v>57.599999999999994</v>
      </c>
      <c r="D42" s="134">
        <f>+'[1]P1.Jun-21'!$K$35/1000</f>
        <v>46.8</v>
      </c>
      <c r="E42" s="193">
        <f>+'[1]P2.Jul-21'!$K$35/1000</f>
        <v>48.36</v>
      </c>
      <c r="F42" s="194">
        <f>+'[1]P3.Aug-21'!$K$35/1000</f>
        <v>49.103999999999999</v>
      </c>
      <c r="G42" s="195">
        <f>'[1]P4.Sep-21(non official)'!K35/1000</f>
        <v>34.776000000000003</v>
      </c>
      <c r="H42" s="196">
        <f>'[1]P5 Oct-21(non official) '!$K$35/1000</f>
        <v>11.853658536585364</v>
      </c>
      <c r="I42" s="196">
        <f>'[1]P5 Nov-21(non official) '!$K$35/1000</f>
        <v>49.996097560975599</v>
      </c>
      <c r="J42" s="196">
        <f>'[1]P5 Dec-21(non official) '!$K$35/1000</f>
        <v>46.363902439024393</v>
      </c>
      <c r="K42" s="196">
        <f>'[1]P5 Jan-22(non official) '!$K$35/1000</f>
        <v>43.188292682926821</v>
      </c>
      <c r="L42" s="196">
        <f>'[1]P5 Feb-22(non official) '!$K$35/1000</f>
        <v>39.00878048780487</v>
      </c>
      <c r="M42" s="196">
        <f>'[1]P5 Mar-22(non official) '!$K$35/1000</f>
        <v>43.188292682926821</v>
      </c>
      <c r="N42" s="195">
        <f>'[1]P5 Apr-22(non official) '!$K$35/1000</f>
        <v>39.336585365853672</v>
      </c>
      <c r="O42" s="201">
        <f>'[1]P5 may-22(non official) '!$K$35/1000</f>
        <v>40.647804878048795</v>
      </c>
      <c r="Q42" s="180"/>
      <c r="R42" s="180"/>
      <c r="S42" s="180"/>
      <c r="T42" s="180"/>
      <c r="U42" s="180"/>
      <c r="V42" s="180"/>
      <c r="Y42" s="198"/>
      <c r="AA42" s="199"/>
      <c r="AB42" s="199"/>
      <c r="AC42" s="199"/>
      <c r="AE42" s="199"/>
    </row>
    <row r="43" spans="1:31" ht="18.75" customHeight="1" thickBot="1">
      <c r="A43" s="181"/>
      <c r="B43" s="204" t="s">
        <v>31</v>
      </c>
      <c r="C43" s="205"/>
      <c r="D43" s="206">
        <f t="shared" ref="D43:O43" si="6">SUM(D37:D42)</f>
        <v>196.56</v>
      </c>
      <c r="E43" s="207">
        <f t="shared" si="6"/>
        <v>150.74600000000001</v>
      </c>
      <c r="F43" s="208">
        <f t="shared" si="6"/>
        <v>203.11200000000002</v>
      </c>
      <c r="G43" s="209">
        <f t="shared" si="6"/>
        <v>183.62400000000002</v>
      </c>
      <c r="H43" s="210">
        <f t="shared" si="6"/>
        <v>159.51758748120392</v>
      </c>
      <c r="I43" s="210">
        <f t="shared" si="6"/>
        <v>197.83230445752736</v>
      </c>
      <c r="J43" s="210">
        <f t="shared" si="6"/>
        <v>201.4497760022428</v>
      </c>
      <c r="K43" s="210">
        <f t="shared" si="6"/>
        <v>188.30249957947856</v>
      </c>
      <c r="L43" s="210">
        <f t="shared" si="6"/>
        <v>170.079677039529</v>
      </c>
      <c r="M43" s="210">
        <f t="shared" si="6"/>
        <v>188.30249957947856</v>
      </c>
      <c r="N43" s="210">
        <f t="shared" si="6"/>
        <v>177.60968881412953</v>
      </c>
      <c r="O43" s="211">
        <f t="shared" si="6"/>
        <v>183.53001177460052</v>
      </c>
      <c r="P43" s="8">
        <f>K43/31/24</f>
        <v>0.25309475749929916</v>
      </c>
      <c r="Q43" s="180"/>
      <c r="R43" s="180"/>
      <c r="S43" s="180"/>
      <c r="T43" s="180"/>
      <c r="U43" s="180"/>
      <c r="V43" s="180"/>
      <c r="Y43" s="198"/>
      <c r="AA43" s="199"/>
      <c r="AB43" s="199"/>
      <c r="AC43" s="199"/>
      <c r="AE43" s="199"/>
    </row>
    <row r="44" spans="1:31" ht="18.75" customHeight="1" thickBot="1">
      <c r="A44" s="212"/>
      <c r="B44" s="213" t="s">
        <v>32</v>
      </c>
      <c r="C44" s="214"/>
      <c r="D44" s="215">
        <f>'[1]P1.Jun-21'!$AT$35/1000</f>
        <v>46.8</v>
      </c>
      <c r="E44" s="216">
        <f>'[1]P2.Jul-21'!$AT$35/1000</f>
        <v>48.36</v>
      </c>
      <c r="F44" s="217">
        <f>+'[1]P3.Aug-21'!$AT$35/1000</f>
        <v>48.36</v>
      </c>
      <c r="G44" s="218">
        <f>'[1]P4.Sep-21(non official)'!$AT$35/1000</f>
        <v>46.8</v>
      </c>
      <c r="H44" s="219">
        <f>'[1]P5 Oct-21(non official) '!$AT$35/1000</f>
        <v>46.692413793103455</v>
      </c>
      <c r="I44" s="219">
        <f>'[1]P5 Nov-21(non official) '!$AT$35/1000</f>
        <v>45.186206896551731</v>
      </c>
      <c r="J44" s="219">
        <f>'[1]P5 Dec-21(non official) '!$AT$35/1000</f>
        <v>47.526206896551727</v>
      </c>
      <c r="K44" s="219">
        <f>'[1]P5 Jan-22(non official) '!$AT$35/1000</f>
        <v>47.526206896551727</v>
      </c>
      <c r="L44" s="219">
        <f>'[1]P5 Feb-22(non official) '!$AT$35/1000</f>
        <v>42.926896551724141</v>
      </c>
      <c r="M44" s="219">
        <f>'[1]P5 Mar-22(non official) '!$AT$35/1000</f>
        <v>47.526206896551727</v>
      </c>
      <c r="N44" s="219">
        <f>'[1]P5 Apr-22(non official) '!$AT$35/1000</f>
        <v>45.993103448275861</v>
      </c>
      <c r="O44" s="220">
        <f>'[1]P5 may-22(non official) '!$AT$35/1000</f>
        <v>47.526206896551727</v>
      </c>
      <c r="Q44" s="180"/>
      <c r="R44" s="180"/>
      <c r="S44" s="180"/>
      <c r="T44" s="180"/>
      <c r="U44" s="180"/>
      <c r="V44" s="180"/>
      <c r="Y44" s="198"/>
      <c r="AA44" s="199"/>
      <c r="AB44" s="199"/>
      <c r="AC44" s="199"/>
      <c r="AE44" s="199"/>
    </row>
    <row r="45" spans="1:31" ht="18.75" customHeight="1" thickBot="1">
      <c r="A45" s="212"/>
      <c r="B45" s="221" t="s">
        <v>33</v>
      </c>
      <c r="C45" s="222"/>
      <c r="D45" s="223">
        <f>'[1]P1.Jun-21'!$AU$35/1000</f>
        <v>149.76</v>
      </c>
      <c r="E45" s="224">
        <f>'[1]P2.Jul-21'!$AU$35/1000</f>
        <v>102.386</v>
      </c>
      <c r="F45" s="225">
        <f>+'[1]P3.Aug-21'!$AU$35/1000</f>
        <v>154.75200000000001</v>
      </c>
      <c r="G45" s="226">
        <f>'[1]P4.Sep-21(non official)'!$AU$35/1000</f>
        <v>136.82400000000001</v>
      </c>
      <c r="H45" s="227">
        <f>'[1]P5 Oct-21(non official) '!$AU$35/1000</f>
        <v>112.82517368810053</v>
      </c>
      <c r="I45" s="227">
        <f>'[1]P5 Nov-21(non official) '!$AU$35/1000</f>
        <v>152.64609756097556</v>
      </c>
      <c r="J45" s="227">
        <f>'[1]P5 Dec-21(non official) '!$AU$35/1000</f>
        <v>153.92356910569114</v>
      </c>
      <c r="K45" s="227">
        <f>'[1]P5 Jan-22(non official) '!$AU$35/1000</f>
        <v>140.77629268292685</v>
      </c>
      <c r="L45" s="227">
        <f>'[1]P5 Feb-22(non official) '!$AU$35/1000</f>
        <v>127.15278048780486</v>
      </c>
      <c r="M45" s="219">
        <f>'[1]P5 Mar-22(non official) '!$AU$35/1000</f>
        <v>140.77629268292685</v>
      </c>
      <c r="N45" s="219">
        <f>'[1]P5 Apr-22(non official) '!$AU$35/1000</f>
        <v>131.61658536585364</v>
      </c>
      <c r="O45" s="228">
        <f>'[1]P5 may-22(non official) '!$AU$35/1000</f>
        <v>136.00380487804878</v>
      </c>
      <c r="Q45" s="180"/>
      <c r="R45" s="180"/>
      <c r="S45" s="180"/>
      <c r="T45" s="180"/>
      <c r="U45" s="180"/>
      <c r="V45" s="180"/>
      <c r="Y45" s="198"/>
      <c r="AA45" s="199"/>
      <c r="AB45" s="199"/>
      <c r="AC45" s="199"/>
      <c r="AE45" s="199"/>
    </row>
    <row r="46" spans="1:31" ht="15" customHeight="1">
      <c r="A46" s="181"/>
      <c r="B46" s="229" t="s">
        <v>34</v>
      </c>
      <c r="C46" s="230"/>
      <c r="D46" s="231"/>
      <c r="E46" s="232"/>
      <c r="F46" s="233"/>
      <c r="G46" s="234"/>
      <c r="H46" s="235"/>
      <c r="I46" s="235"/>
      <c r="J46" s="235"/>
      <c r="K46" s="235"/>
      <c r="L46" s="235"/>
      <c r="M46" s="235"/>
      <c r="N46" s="236"/>
      <c r="O46" s="237"/>
      <c r="Q46" s="180"/>
      <c r="R46" s="180"/>
      <c r="S46" s="180"/>
      <c r="T46" s="180"/>
      <c r="U46" s="180"/>
      <c r="V46" s="180"/>
      <c r="Y46" s="198"/>
      <c r="AA46" s="199"/>
      <c r="AB46" s="199"/>
      <c r="AC46" s="199"/>
      <c r="AE46" s="199"/>
    </row>
    <row r="47" spans="1:31" ht="15" customHeight="1">
      <c r="A47" s="181"/>
      <c r="B47" s="238" t="s">
        <v>35</v>
      </c>
      <c r="C47" s="238"/>
      <c r="D47" s="239">
        <f>+'[1]P1.Jun-21'!AD35/1000</f>
        <v>11.61</v>
      </c>
      <c r="E47" s="240">
        <f>+'[1]P2.Jul-21'!AD35/1000</f>
        <v>13.33</v>
      </c>
      <c r="F47" s="241">
        <f>+'[1]P3.Aug-21'!AD35/1000</f>
        <v>13.33</v>
      </c>
      <c r="G47" s="242">
        <f>'[1]P4.Sep-21(non official)'!AD35/1000</f>
        <v>12.9</v>
      </c>
      <c r="H47" s="243">
        <f>'[1]P5 Oct-21(non official) '!$AD$35/1000</f>
        <v>12.959722222222213</v>
      </c>
      <c r="I47" s="242">
        <f>'[1]P5 Nov-21(non official) '!$AD$35/1000</f>
        <v>12.183333333333337</v>
      </c>
      <c r="J47" s="243">
        <f>'[1]P5 Dec-21(non official) '!$AD$35/1000</f>
        <v>12.58944444444445</v>
      </c>
      <c r="K47" s="242">
        <f>'[1]P5 Jan-22(non official) '!$AD$35/1000</f>
        <v>11.108333333333336</v>
      </c>
      <c r="L47" s="243">
        <f>'[1]P5 Feb-22(non official) '!$AD$35/1000</f>
        <v>10.033333333333333</v>
      </c>
      <c r="M47" s="244">
        <f>'[1]P5 Mar-22(non official) '!$AD$35/1000</f>
        <v>11.108333333333336</v>
      </c>
      <c r="N47" s="245">
        <f>'[1]P5 Apr-22(non official) '!$AD$35/1000</f>
        <v>10.750000000000002</v>
      </c>
      <c r="O47" s="246">
        <f>'[1]P5 may-22(non official) '!$AD$35/1000</f>
        <v>11.108333333333336</v>
      </c>
      <c r="Q47" s="180"/>
      <c r="R47" s="180"/>
      <c r="S47" s="180"/>
      <c r="T47" s="180"/>
      <c r="U47" s="180"/>
      <c r="V47" s="180"/>
      <c r="Y47" s="198"/>
      <c r="AA47" s="199"/>
      <c r="AB47" s="199"/>
      <c r="AC47" s="199"/>
      <c r="AE47" s="199"/>
    </row>
    <row r="48" spans="1:31" ht="15" customHeight="1">
      <c r="A48" s="181"/>
      <c r="B48" s="10" t="s">
        <v>36</v>
      </c>
      <c r="C48" s="10"/>
      <c r="D48" s="247">
        <f>+'[1]P1.Jun-21'!AE35/1000</f>
        <v>6.9</v>
      </c>
      <c r="E48" s="248">
        <f>+'[1]P2.Jul-21'!AE35/1000</f>
        <v>7.13</v>
      </c>
      <c r="F48" s="249">
        <f>+'[1]P3.Aug-21'!AE35/1000</f>
        <v>7.13</v>
      </c>
      <c r="G48" s="245">
        <f>'[1]P4.Sep-21(non official)'!AE35/1000</f>
        <v>6.69</v>
      </c>
      <c r="H48" s="250">
        <f>'[1]P5 Oct-21(non official) '!$AE$35/1000</f>
        <v>6.65</v>
      </c>
      <c r="I48" s="195">
        <f>'[1]P5 Nov-21(non official) '!$AE$35/1000</f>
        <v>6.563414634146346</v>
      </c>
      <c r="J48" s="196">
        <f>'[1]P5 Dec-21(non official) '!$AE$35/1000</f>
        <v>6.0865853658536562</v>
      </c>
      <c r="K48" s="195">
        <f>'[1]P5 Jan-22(non official) '!$AE$35/1000</f>
        <v>6.0865853658536562</v>
      </c>
      <c r="L48" s="196">
        <f>'[1]P5 Feb-22(non official) '!$AE$35/1000</f>
        <v>5.4975609756097548</v>
      </c>
      <c r="M48" s="196">
        <f>'[1]P5 Mar-22(non official) '!$AE$35/1000</f>
        <v>6.0865853658536562</v>
      </c>
      <c r="N48" s="245">
        <f>'[1]P5 Apr-22(non official) '!$AE$35/1000</f>
        <v>5.8902439024390221</v>
      </c>
      <c r="O48" s="251">
        <f>'[1]P5 may-22(non official) '!$AE$35/1000</f>
        <v>6.0865853658536562</v>
      </c>
      <c r="Q48" s="180"/>
      <c r="R48" s="180"/>
      <c r="S48" s="180"/>
      <c r="T48" s="180"/>
      <c r="U48" s="180"/>
      <c r="V48" s="180"/>
      <c r="Y48" s="198"/>
      <c r="AA48" s="199"/>
      <c r="AB48" s="199"/>
      <c r="AC48" s="199"/>
      <c r="AE48" s="199"/>
    </row>
    <row r="49" spans="1:31" ht="15" customHeight="1">
      <c r="A49" s="181"/>
      <c r="B49" s="10" t="s">
        <v>37</v>
      </c>
      <c r="C49" s="10"/>
      <c r="D49" s="247">
        <f>+'[1]P1.Jun-21'!AF35/1000</f>
        <v>11.4</v>
      </c>
      <c r="E49" s="248">
        <f>+'[1]P2.Jul-21'!AF35/1000</f>
        <v>9.3000000000000007</v>
      </c>
      <c r="F49" s="249">
        <f>+'[1]P3.Aug-21'!AF35/1000</f>
        <v>9.3000000000000007</v>
      </c>
      <c r="G49" s="245">
        <f>'[1]P4.Sep-21(non official)'!AF35/1000</f>
        <v>6.9</v>
      </c>
      <c r="H49" s="250">
        <f>'[1]P5 Oct-21(non official) '!$AF$35/1000</f>
        <v>4.5</v>
      </c>
      <c r="I49" s="195">
        <f>'[1]P5 Nov-21(non official) '!$AF$35/1000</f>
        <v>8.5609756097560954</v>
      </c>
      <c r="J49" s="250">
        <f>'[1]P5 Dec-21(non official) '!$AF$35/1000</f>
        <v>7.9390243902439002</v>
      </c>
      <c r="K49" s="195">
        <f>'[1]P5 Jan-22(non official) '!$AF$35/1000</f>
        <v>7.9390243902439002</v>
      </c>
      <c r="L49" s="196">
        <f>'[1]P5 Feb-22(non official) '!$AF$35/1000</f>
        <v>7.1707317073170715</v>
      </c>
      <c r="M49" s="196">
        <f>'[1]P5 Mar-22(non official) '!$AF$35/1000</f>
        <v>7.9390243902439002</v>
      </c>
      <c r="N49" s="245">
        <f>'[1]P5 Apr-22(non official) '!$AF$35/1000</f>
        <v>7.6829268292682906</v>
      </c>
      <c r="O49" s="251">
        <f>'[1]P5 may-22(non official) '!$AF$35/1000</f>
        <v>7.9390243902439002</v>
      </c>
      <c r="Q49" s="180"/>
      <c r="R49" s="180"/>
      <c r="S49" s="180"/>
      <c r="T49" s="180"/>
      <c r="U49" s="180"/>
      <c r="V49" s="180"/>
      <c r="Y49" s="198"/>
      <c r="AA49" s="199"/>
      <c r="AB49" s="199"/>
      <c r="AC49" s="199"/>
      <c r="AE49" s="199"/>
    </row>
    <row r="50" spans="1:31" ht="15" customHeight="1">
      <c r="A50" s="181"/>
      <c r="B50" s="10" t="s">
        <v>38</v>
      </c>
      <c r="C50" s="10"/>
      <c r="D50" s="247">
        <f>+'[1]P1.Jun-21'!AG35/1000</f>
        <v>10.5</v>
      </c>
      <c r="E50" s="248">
        <f>+'[1]P2.Jul-21'!AG35/1000</f>
        <v>13.95</v>
      </c>
      <c r="F50" s="249">
        <f>+'[1]P3.Aug-21'!AG35/1000</f>
        <v>13.95</v>
      </c>
      <c r="G50" s="245">
        <f>'[1]P4.Sep-21(non official)'!AG35/1000</f>
        <v>13.5</v>
      </c>
      <c r="H50" s="250">
        <f>'[1]P5 Oct-21(non official) '!$AG$35/1000</f>
        <v>13.468965517241385</v>
      </c>
      <c r="I50" s="245">
        <f>'[1]P5 Nov-21(non official) '!$AG$35/1000</f>
        <v>13.034482758620694</v>
      </c>
      <c r="J50" s="250">
        <f>'[1]P5 Dec-21(non official) '!$AG$35/1000</f>
        <v>13.709482758620682</v>
      </c>
      <c r="K50" s="245">
        <f>'[1]P5 Jan-22(non official) '!$AG$35/1000</f>
        <v>13.709482758620682</v>
      </c>
      <c r="L50" s="196">
        <f>'[1]P5 Feb-22(non official) '!$AG$35/1000</f>
        <v>12.38275862068965</v>
      </c>
      <c r="M50" s="196">
        <f>'[1]P5 Mar-22(non official) '!$AG$35/1000</f>
        <v>13.709482758620682</v>
      </c>
      <c r="N50" s="245">
        <f>'[1]P5 Apr-22(non official) '!$AG$35/1000</f>
        <v>13.267241379310338</v>
      </c>
      <c r="O50" s="251">
        <f>'[1]P5 may-22(non official) '!$AG$35/1000</f>
        <v>13.709482758620682</v>
      </c>
      <c r="Q50" s="180"/>
      <c r="R50" s="180"/>
      <c r="S50" s="180"/>
      <c r="T50" s="180"/>
      <c r="U50" s="180"/>
      <c r="V50" s="180"/>
      <c r="Y50" s="198"/>
      <c r="AA50" s="199"/>
      <c r="AB50" s="199"/>
      <c r="AC50" s="199"/>
      <c r="AE50" s="199"/>
    </row>
    <row r="51" spans="1:31" ht="15" customHeight="1">
      <c r="A51" s="181"/>
      <c r="B51" s="230" t="s">
        <v>39</v>
      </c>
      <c r="C51" s="252"/>
      <c r="D51" s="253">
        <f>+'[1]P1.Jun-21'!AH35/1000</f>
        <v>51.84</v>
      </c>
      <c r="E51" s="254">
        <f>+'[1]P2.Jul-21'!AH35/1000</f>
        <v>8.64</v>
      </c>
      <c r="F51" s="255">
        <f>+'[1]P3.Aug-21'!AH35/1000</f>
        <v>53.567999999999998</v>
      </c>
      <c r="G51" s="256">
        <f>'[1]P4.Sep-21(non official)'!AH35/1000</f>
        <v>51.84</v>
      </c>
      <c r="H51" s="257">
        <f>'[1]P5 Oct-21(non official) '!$AH$35/1000</f>
        <v>52.35054545454544</v>
      </c>
      <c r="I51" s="256">
        <f>'[1]P5 Nov-21(non official) '!$AH$35/1000</f>
        <v>51.250909090909126</v>
      </c>
      <c r="J51" s="257">
        <f>'[1]P5 Dec-21(non official) '!$AH$35/1000</f>
        <v>53.567999999999998</v>
      </c>
      <c r="K51" s="256">
        <f>'[1]P5 Jan-22(non official) '!$AH$35/1000</f>
        <v>53.567999999999998</v>
      </c>
      <c r="L51" s="257">
        <f>'[1]P5 Feb-22(non official) '!$AH$35/1000</f>
        <v>48.384</v>
      </c>
      <c r="M51" s="196">
        <f>'[1]P5 Mar-22(non official) '!$AH$35/1000</f>
        <v>53.567999999999998</v>
      </c>
      <c r="N51" s="195">
        <f>'[1]P5 Apr-22(non official) '!$AH$35/1000</f>
        <v>51.84</v>
      </c>
      <c r="O51" s="258">
        <f>'[1]P5 may-22(non official) '!$AH$35/1000</f>
        <v>53.567999999999998</v>
      </c>
      <c r="Q51" s="180"/>
      <c r="R51" s="180"/>
      <c r="S51" s="180"/>
      <c r="T51" s="180"/>
      <c r="U51" s="180"/>
      <c r="V51" s="180"/>
      <c r="Y51" s="198"/>
      <c r="AA51" s="199"/>
      <c r="AB51" s="199"/>
      <c r="AC51" s="199"/>
      <c r="AE51" s="199"/>
    </row>
    <row r="52" spans="1:31" ht="18" customHeight="1">
      <c r="A52" s="181"/>
      <c r="B52" s="259" t="s">
        <v>21</v>
      </c>
      <c r="C52" s="259"/>
      <c r="D52" s="260">
        <f t="shared" ref="D52:O52" si="7">SUM(D47:D51)</f>
        <v>92.25</v>
      </c>
      <c r="E52" s="261">
        <f t="shared" si="7"/>
        <v>52.35</v>
      </c>
      <c r="F52" s="262">
        <f t="shared" si="7"/>
        <v>97.277999999999992</v>
      </c>
      <c r="G52" s="263">
        <f t="shared" si="7"/>
        <v>91.830000000000013</v>
      </c>
      <c r="H52" s="263">
        <f t="shared" si="7"/>
        <v>89.929233194009043</v>
      </c>
      <c r="I52" s="263">
        <f t="shared" si="7"/>
        <v>91.593115426765593</v>
      </c>
      <c r="J52" s="263">
        <f t="shared" si="7"/>
        <v>93.892536959162683</v>
      </c>
      <c r="K52" s="263">
        <f t="shared" si="7"/>
        <v>92.411425848051579</v>
      </c>
      <c r="L52" s="263">
        <f t="shared" si="7"/>
        <v>83.468384636949807</v>
      </c>
      <c r="M52" s="264">
        <f t="shared" si="7"/>
        <v>92.411425848051579</v>
      </c>
      <c r="N52" s="265">
        <f t="shared" si="7"/>
        <v>89.43041211101766</v>
      </c>
      <c r="O52" s="266">
        <f t="shared" si="7"/>
        <v>92.411425848051579</v>
      </c>
      <c r="Q52" s="180"/>
      <c r="R52" s="180"/>
      <c r="S52" s="180"/>
      <c r="T52" s="180"/>
      <c r="U52" s="180"/>
      <c r="V52" s="180"/>
      <c r="Y52" s="198"/>
      <c r="AA52" s="199"/>
      <c r="AB52" s="199"/>
      <c r="AC52" s="199"/>
      <c r="AE52" s="199"/>
    </row>
    <row r="53" spans="1:31" ht="15" customHeight="1">
      <c r="A53" s="181"/>
      <c r="B53" s="10" t="s">
        <v>40</v>
      </c>
      <c r="C53" s="10"/>
      <c r="D53" s="267">
        <f t="shared" ref="D53:O56" si="8">+D63-D47</f>
        <v>27.864358203033539</v>
      </c>
      <c r="E53" s="268">
        <f t="shared" si="8"/>
        <v>26.660000000000004</v>
      </c>
      <c r="F53" s="269">
        <f t="shared" si="8"/>
        <v>27.590000000000003</v>
      </c>
      <c r="G53" s="270">
        <f t="shared" si="8"/>
        <v>26.700000000000003</v>
      </c>
      <c r="H53" s="270">
        <f t="shared" si="8"/>
        <v>27.727777777777789</v>
      </c>
      <c r="I53" s="270">
        <f t="shared" si="8"/>
        <v>26.066666666666663</v>
      </c>
      <c r="J53" s="270">
        <f t="shared" si="8"/>
        <v>26.935555555555549</v>
      </c>
      <c r="K53" s="270">
        <f t="shared" si="8"/>
        <v>23.766666666666666</v>
      </c>
      <c r="L53" s="270">
        <f t="shared" si="8"/>
        <v>21.466666666666669</v>
      </c>
      <c r="M53" s="270">
        <f t="shared" si="8"/>
        <v>23.766666666666666</v>
      </c>
      <c r="N53" s="270">
        <f t="shared" si="8"/>
        <v>23</v>
      </c>
      <c r="O53" s="271">
        <f t="shared" si="8"/>
        <v>23.766666666666666</v>
      </c>
      <c r="Q53" s="180"/>
      <c r="R53" s="180"/>
      <c r="S53" s="180"/>
      <c r="T53" s="180"/>
      <c r="U53" s="180"/>
      <c r="V53" s="180"/>
      <c r="Y53" s="198"/>
      <c r="AA53" s="199"/>
      <c r="AB53" s="199"/>
      <c r="AC53" s="199"/>
      <c r="AE53" s="199"/>
    </row>
    <row r="54" spans="1:31" ht="15" customHeight="1">
      <c r="A54" s="181"/>
      <c r="B54" s="10" t="s">
        <v>41</v>
      </c>
      <c r="C54" s="10"/>
      <c r="D54" s="267">
        <f t="shared" si="8"/>
        <v>31.039186201742396</v>
      </c>
      <c r="E54" s="268">
        <f t="shared" si="8"/>
        <v>29.45</v>
      </c>
      <c r="F54" s="269">
        <f>+F64-F48</f>
        <v>30.070000000000004</v>
      </c>
      <c r="G54" s="270">
        <f t="shared" si="8"/>
        <v>27.209999999999997</v>
      </c>
      <c r="H54" s="270">
        <f t="shared" si="8"/>
        <v>25.75</v>
      </c>
      <c r="I54" s="270">
        <f t="shared" si="8"/>
        <v>29.436585365853652</v>
      </c>
      <c r="J54" s="270">
        <f t="shared" si="8"/>
        <v>31.113414634146345</v>
      </c>
      <c r="K54" s="270">
        <f t="shared" si="8"/>
        <v>31.113414634146345</v>
      </c>
      <c r="L54" s="270">
        <f t="shared" si="8"/>
        <v>28.102439024390247</v>
      </c>
      <c r="M54" s="270">
        <f t="shared" si="8"/>
        <v>31.113414634146345</v>
      </c>
      <c r="N54" s="270">
        <f t="shared" si="8"/>
        <v>30.109756097560979</v>
      </c>
      <c r="O54" s="271">
        <f t="shared" si="8"/>
        <v>31.113414634146345</v>
      </c>
      <c r="Q54" s="180"/>
      <c r="R54" s="180"/>
      <c r="S54" s="180"/>
      <c r="T54" s="180"/>
      <c r="U54" s="180"/>
      <c r="V54" s="180"/>
      <c r="Y54" s="198"/>
      <c r="AA54" s="199"/>
      <c r="AB54" s="199"/>
      <c r="AC54" s="199"/>
      <c r="AE54" s="199"/>
    </row>
    <row r="55" spans="1:31" ht="15" customHeight="1">
      <c r="A55" s="181"/>
      <c r="B55" s="10" t="s">
        <v>42</v>
      </c>
      <c r="C55" s="10"/>
      <c r="D55" s="267">
        <f t="shared" si="8"/>
        <v>38.227769518640777</v>
      </c>
      <c r="E55" s="268">
        <f t="shared" si="8"/>
        <v>40.92</v>
      </c>
      <c r="F55" s="269">
        <f>+F65-F49</f>
        <v>48.05</v>
      </c>
      <c r="G55" s="270">
        <f t="shared" si="8"/>
        <v>31.740000000000002</v>
      </c>
      <c r="H55" s="270">
        <f t="shared" si="8"/>
        <v>15</v>
      </c>
      <c r="I55" s="270">
        <f t="shared" si="8"/>
        <v>39.439024390243901</v>
      </c>
      <c r="J55" s="270">
        <f t="shared" si="8"/>
        <v>41.6609756097561</v>
      </c>
      <c r="K55" s="270">
        <f t="shared" si="8"/>
        <v>41.6609756097561</v>
      </c>
      <c r="L55" s="270">
        <f t="shared" si="8"/>
        <v>37.629268292682923</v>
      </c>
      <c r="M55" s="270">
        <f t="shared" si="8"/>
        <v>41.6609756097561</v>
      </c>
      <c r="N55" s="270">
        <f t="shared" si="8"/>
        <v>40.31707317073171</v>
      </c>
      <c r="O55" s="271">
        <f t="shared" si="8"/>
        <v>41.6609756097561</v>
      </c>
      <c r="Q55" s="180"/>
      <c r="R55" s="180"/>
      <c r="S55" s="180"/>
      <c r="T55" s="180"/>
      <c r="U55" s="180"/>
      <c r="V55" s="180"/>
      <c r="Y55" s="198"/>
      <c r="AA55" s="199"/>
      <c r="AB55" s="199"/>
      <c r="AC55" s="199"/>
      <c r="AE55" s="199"/>
    </row>
    <row r="56" spans="1:31" ht="15" customHeight="1">
      <c r="A56" s="181"/>
      <c r="B56" s="10" t="s">
        <v>43</v>
      </c>
      <c r="C56" s="10"/>
      <c r="D56" s="267">
        <f t="shared" si="8"/>
        <v>50.25</v>
      </c>
      <c r="E56" s="268">
        <f t="shared" si="8"/>
        <v>54.86999999999999</v>
      </c>
      <c r="F56" s="269">
        <f>+F66-F50</f>
        <v>51.149999999999991</v>
      </c>
      <c r="G56" s="270">
        <f t="shared" si="8"/>
        <v>52.5</v>
      </c>
      <c r="H56" s="270">
        <f t="shared" si="8"/>
        <v>55.372413793103433</v>
      </c>
      <c r="I56" s="270">
        <f t="shared" si="8"/>
        <v>53.006896551724097</v>
      </c>
      <c r="J56" s="270">
        <f t="shared" si="8"/>
        <v>56.361206896551764</v>
      </c>
      <c r="K56" s="270">
        <f t="shared" si="8"/>
        <v>56.361206896551764</v>
      </c>
      <c r="L56" s="270">
        <f t="shared" si="8"/>
        <v>50.906896551724181</v>
      </c>
      <c r="M56" s="270">
        <f t="shared" si="8"/>
        <v>56.361206896551764</v>
      </c>
      <c r="N56" s="270">
        <f t="shared" si="8"/>
        <v>54.543103448275915</v>
      </c>
      <c r="O56" s="271">
        <f t="shared" si="8"/>
        <v>56.361206896551764</v>
      </c>
      <c r="Q56" s="180"/>
      <c r="R56" s="180"/>
      <c r="S56" s="180"/>
      <c r="T56" s="180"/>
      <c r="U56" s="180"/>
      <c r="V56" s="180"/>
      <c r="Y56" s="198"/>
      <c r="AA56" s="199"/>
      <c r="AB56" s="199"/>
      <c r="AC56" s="199"/>
      <c r="AE56" s="199"/>
    </row>
    <row r="57" spans="1:31" ht="15" customHeight="1">
      <c r="A57" s="181"/>
      <c r="B57" s="272" t="s">
        <v>21</v>
      </c>
      <c r="C57" s="272"/>
      <c r="D57" s="273">
        <f t="shared" ref="D57:K57" si="9">SUM(D53:D56)</f>
        <v>147.38131392341671</v>
      </c>
      <c r="E57" s="274">
        <f t="shared" si="9"/>
        <v>151.89999999999998</v>
      </c>
      <c r="F57" s="275">
        <f t="shared" si="9"/>
        <v>156.86000000000001</v>
      </c>
      <c r="G57" s="276">
        <f t="shared" si="9"/>
        <v>138.15</v>
      </c>
      <c r="H57" s="277">
        <f t="shared" si="9"/>
        <v>123.85019157088122</v>
      </c>
      <c r="I57" s="277">
        <f t="shared" si="9"/>
        <v>147.94917297448831</v>
      </c>
      <c r="J57" s="277">
        <f t="shared" si="9"/>
        <v>156.07115269600973</v>
      </c>
      <c r="K57" s="277">
        <f t="shared" si="9"/>
        <v>152.90226380712087</v>
      </c>
      <c r="L57" s="277">
        <f>SUM(L53:L56)</f>
        <v>138.10527053546403</v>
      </c>
      <c r="M57" s="277">
        <f>SUM(M53:M56)</f>
        <v>152.90226380712087</v>
      </c>
      <c r="N57" s="277">
        <f>SUM(N53:N56)</f>
        <v>147.96993271656862</v>
      </c>
      <c r="O57" s="278">
        <f>SUM(O53:O56)</f>
        <v>152.90226380712087</v>
      </c>
      <c r="Q57" s="180"/>
      <c r="R57" s="180"/>
      <c r="S57" s="180"/>
      <c r="T57" s="180"/>
      <c r="U57" s="180"/>
      <c r="V57" s="180"/>
      <c r="Y57" s="198"/>
      <c r="AA57" s="199"/>
      <c r="AB57" s="199"/>
      <c r="AC57" s="199"/>
      <c r="AE57" s="199"/>
    </row>
    <row r="58" spans="1:31" ht="15" customHeight="1">
      <c r="A58" s="181"/>
      <c r="B58" s="10" t="s">
        <v>44</v>
      </c>
      <c r="C58" s="10"/>
      <c r="D58" s="279">
        <f t="shared" ref="D58:O58" si="10">+D67-D51</f>
        <v>38.764224187317865</v>
      </c>
      <c r="E58" s="280">
        <f t="shared" si="10"/>
        <v>6.76</v>
      </c>
      <c r="F58" s="281">
        <f t="shared" si="10"/>
        <v>39.122</v>
      </c>
      <c r="G58" s="282">
        <f t="shared" si="10"/>
        <v>37.86</v>
      </c>
      <c r="H58" s="282">
        <f t="shared" si="10"/>
        <v>41.565363636363671</v>
      </c>
      <c r="I58" s="282">
        <f t="shared" si="10"/>
        <v>40.692272727272645</v>
      </c>
      <c r="J58" s="282">
        <f t="shared" si="10"/>
        <v>40.981999999999999</v>
      </c>
      <c r="K58" s="282">
        <f t="shared" si="10"/>
        <v>36.332000000000008</v>
      </c>
      <c r="L58" s="282">
        <f t="shared" si="10"/>
        <v>32.816000000000003</v>
      </c>
      <c r="M58" s="282">
        <f t="shared" si="10"/>
        <v>36.332000000000008</v>
      </c>
      <c r="N58" s="282">
        <f t="shared" si="10"/>
        <v>35.159999999999997</v>
      </c>
      <c r="O58" s="283">
        <f t="shared" si="10"/>
        <v>36.332000000000008</v>
      </c>
      <c r="Q58" s="180"/>
      <c r="R58" s="180"/>
      <c r="S58" s="180"/>
      <c r="T58" s="180"/>
      <c r="U58" s="180"/>
      <c r="V58" s="180"/>
      <c r="Y58" s="198"/>
      <c r="AA58" s="199"/>
      <c r="AB58" s="199"/>
      <c r="AC58" s="199"/>
      <c r="AE58" s="199"/>
    </row>
    <row r="59" spans="1:31" ht="15" customHeight="1" thickBot="1">
      <c r="A59" s="181"/>
      <c r="B59" s="284" t="s">
        <v>21</v>
      </c>
      <c r="C59" s="284"/>
      <c r="D59" s="285">
        <f t="shared" ref="D59:K59" si="11">+D58</f>
        <v>38.764224187317865</v>
      </c>
      <c r="E59" s="286">
        <f t="shared" si="11"/>
        <v>6.76</v>
      </c>
      <c r="F59" s="287">
        <f t="shared" si="11"/>
        <v>39.122</v>
      </c>
      <c r="G59" s="288">
        <f t="shared" si="11"/>
        <v>37.86</v>
      </c>
      <c r="H59" s="288">
        <f t="shared" si="11"/>
        <v>41.565363636363671</v>
      </c>
      <c r="I59" s="288">
        <f t="shared" si="11"/>
        <v>40.692272727272645</v>
      </c>
      <c r="J59" s="288">
        <f t="shared" si="11"/>
        <v>40.981999999999999</v>
      </c>
      <c r="K59" s="288">
        <f t="shared" si="11"/>
        <v>36.332000000000008</v>
      </c>
      <c r="L59" s="288">
        <f>+L58</f>
        <v>32.816000000000003</v>
      </c>
      <c r="M59" s="288">
        <f>+M58</f>
        <v>36.332000000000008</v>
      </c>
      <c r="N59" s="288">
        <f>+N58</f>
        <v>35.159999999999997</v>
      </c>
      <c r="O59" s="289">
        <f>+O58</f>
        <v>36.332000000000008</v>
      </c>
      <c r="Q59" s="180"/>
      <c r="R59" s="180"/>
      <c r="S59" s="180"/>
      <c r="T59" s="180"/>
      <c r="U59" s="180"/>
      <c r="V59" s="180"/>
      <c r="Y59" s="198"/>
      <c r="AA59" s="199"/>
      <c r="AB59" s="199"/>
      <c r="AC59" s="199"/>
      <c r="AE59" s="199"/>
    </row>
    <row r="60" spans="1:31" ht="15" customHeight="1">
      <c r="A60" s="181"/>
      <c r="B60" s="290" t="s">
        <v>45</v>
      </c>
      <c r="C60" s="291"/>
      <c r="D60" s="292">
        <f>D55</f>
        <v>38.227769518640777</v>
      </c>
      <c r="E60" s="268">
        <f t="shared" ref="E60:O60" si="12">E55</f>
        <v>40.92</v>
      </c>
      <c r="F60" s="269">
        <f t="shared" si="12"/>
        <v>48.05</v>
      </c>
      <c r="G60" s="293">
        <f t="shared" si="12"/>
        <v>31.740000000000002</v>
      </c>
      <c r="H60" s="294">
        <f t="shared" si="12"/>
        <v>15</v>
      </c>
      <c r="I60" s="294">
        <f t="shared" si="12"/>
        <v>39.439024390243901</v>
      </c>
      <c r="J60" s="294">
        <f t="shared" si="12"/>
        <v>41.6609756097561</v>
      </c>
      <c r="K60" s="294">
        <f t="shared" si="12"/>
        <v>41.6609756097561</v>
      </c>
      <c r="L60" s="294">
        <f t="shared" si="12"/>
        <v>37.629268292682923</v>
      </c>
      <c r="M60" s="294">
        <f t="shared" si="12"/>
        <v>41.6609756097561</v>
      </c>
      <c r="N60" s="295">
        <f t="shared" si="12"/>
        <v>40.31707317073171</v>
      </c>
      <c r="O60" s="296">
        <f t="shared" si="12"/>
        <v>41.6609756097561</v>
      </c>
      <c r="Q60" s="180"/>
      <c r="R60" s="180"/>
      <c r="S60" s="180"/>
      <c r="T60" s="180"/>
      <c r="U60" s="180"/>
      <c r="V60" s="180"/>
      <c r="Y60" s="198"/>
      <c r="AA60" s="199"/>
      <c r="AB60" s="199"/>
      <c r="AC60" s="199"/>
      <c r="AE60" s="199"/>
    </row>
    <row r="61" spans="1:31" ht="15" customHeight="1" thickBot="1">
      <c r="A61" s="181"/>
      <c r="B61" s="290" t="s">
        <v>46</v>
      </c>
      <c r="C61" s="297"/>
      <c r="D61" s="292">
        <f>D53+D54+D56+D58</f>
        <v>147.91776859209381</v>
      </c>
      <c r="E61" s="268">
        <f t="shared" ref="E61:O61" si="13">E53+E54+E56+E58</f>
        <v>117.74</v>
      </c>
      <c r="F61" s="269">
        <f t="shared" si="13"/>
        <v>147.93200000000002</v>
      </c>
      <c r="G61" s="298">
        <f t="shared" si="13"/>
        <v>144.26999999999998</v>
      </c>
      <c r="H61" s="299">
        <f t="shared" si="13"/>
        <v>150.41555520724489</v>
      </c>
      <c r="I61" s="299">
        <f t="shared" si="13"/>
        <v>149.20242131151704</v>
      </c>
      <c r="J61" s="299">
        <f t="shared" si="13"/>
        <v>155.39217708625364</v>
      </c>
      <c r="K61" s="299">
        <f t="shared" si="13"/>
        <v>147.57328819736477</v>
      </c>
      <c r="L61" s="299">
        <f t="shared" si="13"/>
        <v>133.29200224278111</v>
      </c>
      <c r="M61" s="299">
        <f t="shared" si="13"/>
        <v>147.57328819736477</v>
      </c>
      <c r="N61" s="295">
        <f t="shared" si="13"/>
        <v>142.81285954583689</v>
      </c>
      <c r="O61" s="296">
        <f t="shared" si="13"/>
        <v>147.57328819736477</v>
      </c>
      <c r="Q61" s="180"/>
      <c r="R61" s="180"/>
      <c r="S61" s="180"/>
      <c r="T61" s="180"/>
      <c r="U61" s="180"/>
      <c r="V61" s="180"/>
      <c r="Y61" s="198"/>
      <c r="AA61" s="199"/>
      <c r="AB61" s="199"/>
      <c r="AC61" s="199"/>
      <c r="AE61" s="199"/>
    </row>
    <row r="62" spans="1:31" ht="15" customHeight="1" thickBot="1">
      <c r="A62" s="181"/>
      <c r="B62" s="300" t="s">
        <v>47</v>
      </c>
      <c r="C62" s="301"/>
      <c r="D62" s="302">
        <f>+D52+D57+D59</f>
        <v>278.39553811073461</v>
      </c>
      <c r="E62" s="303">
        <f>+E52+E57+E59</f>
        <v>211.00999999999996</v>
      </c>
      <c r="F62" s="304">
        <f>+F52+F57+F59</f>
        <v>293.26</v>
      </c>
      <c r="G62" s="305">
        <f>SUM(G52,G57,G59)</f>
        <v>267.84000000000003</v>
      </c>
      <c r="H62" s="306">
        <f t="shared" ref="H62:M62" si="14">SUM(H52,H57,H59)</f>
        <v>255.34478840125394</v>
      </c>
      <c r="I62" s="306">
        <f t="shared" si="14"/>
        <v>280.23456112852654</v>
      </c>
      <c r="J62" s="306">
        <f t="shared" si="14"/>
        <v>290.94568965517237</v>
      </c>
      <c r="K62" s="307">
        <f t="shared" si="14"/>
        <v>281.64568965517248</v>
      </c>
      <c r="L62" s="307">
        <f t="shared" si="14"/>
        <v>254.38965517241385</v>
      </c>
      <c r="M62" s="307">
        <f t="shared" si="14"/>
        <v>281.64568965517248</v>
      </c>
      <c r="N62" s="307">
        <f>SUM(N52,N57,N59)</f>
        <v>272.56034482758628</v>
      </c>
      <c r="O62" s="308">
        <f>SUM(O52,O57,O59)</f>
        <v>281.64568965517248</v>
      </c>
      <c r="Q62" s="180"/>
      <c r="R62" s="180"/>
      <c r="S62" s="180"/>
      <c r="T62" s="180"/>
      <c r="U62" s="180"/>
      <c r="V62" s="180"/>
      <c r="Y62" s="198"/>
      <c r="AA62" s="199"/>
      <c r="AB62" s="199"/>
      <c r="AC62" s="199"/>
      <c r="AE62" s="199"/>
    </row>
    <row r="63" spans="1:31" ht="15" customHeight="1">
      <c r="A63" s="181"/>
      <c r="B63" s="76" t="s">
        <v>48</v>
      </c>
      <c r="C63" s="309">
        <f>1400*30/1000</f>
        <v>42</v>
      </c>
      <c r="D63" s="310">
        <f>+'[1]P1.Jun-21'!$P$35/1000</f>
        <v>39.474358203033539</v>
      </c>
      <c r="E63" s="311">
        <f>+'[1]P2.Jul-21'!$P$35/1000</f>
        <v>39.99</v>
      </c>
      <c r="F63" s="312">
        <f>+'[1]P3.Aug-21'!$P$35/1000</f>
        <v>40.92</v>
      </c>
      <c r="G63" s="313">
        <f>'[1]P4.Sep-21(non official)'!$P$35/1000</f>
        <v>39.6</v>
      </c>
      <c r="H63" s="314">
        <f>'[1]P5 Oct-21(non official) '!$P$35/1000</f>
        <v>40.6875</v>
      </c>
      <c r="I63" s="314">
        <f>'[1]P5 Nov-21(non official) '!$P$35/1000</f>
        <v>38.25</v>
      </c>
      <c r="J63" s="314">
        <f>'[1]P5 Dec-21(non official) '!$P$35/1000</f>
        <v>39.524999999999999</v>
      </c>
      <c r="K63" s="314">
        <f>'[1]P5 Jan-22(non official) '!$P$35/1000</f>
        <v>34.875</v>
      </c>
      <c r="L63" s="314">
        <f>'[1]P5 Feb-22(non official) '!$P$35/1000</f>
        <v>31.5</v>
      </c>
      <c r="M63" s="314">
        <f>'[1]P5 Mar-22(non official) '!$P$35/1000</f>
        <v>34.875</v>
      </c>
      <c r="N63" s="313">
        <f>'[1]P5 Apr-22(non official) '!$P$35/1000</f>
        <v>33.75</v>
      </c>
      <c r="O63" s="315">
        <f>'[1]P5 may-22(non official) '!$P$35/1000</f>
        <v>34.875</v>
      </c>
      <c r="Q63" s="180"/>
      <c r="R63" s="180"/>
      <c r="S63" s="180"/>
      <c r="T63" s="180"/>
      <c r="U63" s="180"/>
      <c r="V63" s="180"/>
      <c r="Y63" s="198"/>
      <c r="AA63" s="199"/>
      <c r="AB63" s="199"/>
      <c r="AC63" s="199"/>
      <c r="AE63" s="199"/>
    </row>
    <row r="64" spans="1:31" ht="15" customHeight="1">
      <c r="A64" s="181"/>
      <c r="B64" s="76" t="s">
        <v>41</v>
      </c>
      <c r="C64" s="309">
        <f>1350*30/1000</f>
        <v>40.5</v>
      </c>
      <c r="D64" s="267">
        <f>+'[1]P1.Jun-21'!$Q$35/1000</f>
        <v>37.939186201742395</v>
      </c>
      <c r="E64" s="268">
        <f>+'[1]P2.Jul-21'!$Q$35/1000</f>
        <v>36.58</v>
      </c>
      <c r="F64" s="269">
        <f>+'[1]P3.Aug-21'!$Q$35/1000</f>
        <v>37.200000000000003</v>
      </c>
      <c r="G64" s="195">
        <f>'[1]P4.Sep-21(non official)'!$Q$35/1000</f>
        <v>33.9</v>
      </c>
      <c r="H64" s="196">
        <f>'[1]P5 Oct-21(non official) '!$Q$35/1000</f>
        <v>32.4</v>
      </c>
      <c r="I64" s="196">
        <f>'[1]P5 Nov-21(non official) '!$Q$35/1000</f>
        <v>36</v>
      </c>
      <c r="J64" s="196">
        <f>'[1]P5 Dec-21(non official) '!$Q$35/1000</f>
        <v>37.200000000000003</v>
      </c>
      <c r="K64" s="196">
        <f>'[1]P5 Jan-22(non official) '!$Q$35/1000</f>
        <v>37.200000000000003</v>
      </c>
      <c r="L64" s="196">
        <f>'[1]P5 Feb-22(non official) '!$Q$35/1000</f>
        <v>33.6</v>
      </c>
      <c r="M64" s="196">
        <f>'[1]P5 Mar-22(non official) '!$Q$35/1000</f>
        <v>37.200000000000003</v>
      </c>
      <c r="N64" s="195">
        <f>'[1]P5 Apr-22(non official) '!$Q$35/1000</f>
        <v>36</v>
      </c>
      <c r="O64" s="201">
        <f>'[1]P5 may-22(non official) '!$Q$35/1000</f>
        <v>37.200000000000003</v>
      </c>
      <c r="Q64" s="180"/>
      <c r="R64" s="180"/>
      <c r="S64" s="180"/>
      <c r="T64" s="180"/>
      <c r="U64" s="180"/>
      <c r="V64" s="180"/>
      <c r="Y64" s="198"/>
      <c r="AA64" s="199"/>
      <c r="AB64" s="199"/>
      <c r="AC64" s="199"/>
      <c r="AE64" s="199"/>
    </row>
    <row r="65" spans="1:25" ht="15" customHeight="1">
      <c r="A65" s="181"/>
      <c r="B65" s="76" t="s">
        <v>42</v>
      </c>
      <c r="C65" s="309">
        <f>1700*30/1000</f>
        <v>51</v>
      </c>
      <c r="D65" s="267">
        <f>+'[1]P1.Jun-21'!$R$35/1000</f>
        <v>49.627769518640775</v>
      </c>
      <c r="E65" s="268">
        <f>+'[1]P2.Jul-21'!$R$35/1000</f>
        <v>50.22</v>
      </c>
      <c r="F65" s="269">
        <f>+'[1]P3.Aug-21'!$R$35/1000</f>
        <v>57.35</v>
      </c>
      <c r="G65" s="195">
        <f>'[1]P4.Sep-21(non official)'!$R$35/1000</f>
        <v>38.64</v>
      </c>
      <c r="H65" s="196">
        <f>'[1]P5 Oct-21(non official) '!$R$35/1000</f>
        <v>19.5</v>
      </c>
      <c r="I65" s="196">
        <f>'[1]P5 Nov-21(non official) '!$R$35/1000</f>
        <v>48</v>
      </c>
      <c r="J65" s="196">
        <f>'[1]P5 Dec-21(non official) '!$R$35/1000</f>
        <v>49.6</v>
      </c>
      <c r="K65" s="196">
        <f>'[1]P5 Jan-22(non official) '!$R$35/1000</f>
        <v>49.6</v>
      </c>
      <c r="L65" s="196">
        <f>'[1]P5 Feb-22(non official) '!$R$35/1000</f>
        <v>44.8</v>
      </c>
      <c r="M65" s="196">
        <f>'[1]P5 Mar-22(non official) '!$R$35/1000</f>
        <v>49.6</v>
      </c>
      <c r="N65" s="195">
        <f>'[1]P5 Apr-22(non official) '!$R$35/1000</f>
        <v>48</v>
      </c>
      <c r="O65" s="201">
        <f>'[1]P5 may-22(non official) '!$R$35/1000</f>
        <v>49.6</v>
      </c>
      <c r="P65" s="202"/>
      <c r="Q65" s="316"/>
      <c r="R65" s="316"/>
      <c r="S65" s="316"/>
      <c r="T65" s="316"/>
      <c r="U65" s="316"/>
      <c r="V65" s="317"/>
      <c r="W65" s="9"/>
      <c r="X65" s="9"/>
      <c r="Y65" s="9"/>
    </row>
    <row r="66" spans="1:25" ht="15" customHeight="1">
      <c r="A66" s="181"/>
      <c r="B66" s="76" t="s">
        <v>43</v>
      </c>
      <c r="C66" s="309">
        <f>2450*30/1000</f>
        <v>73.5</v>
      </c>
      <c r="D66" s="267">
        <f>+'[1]P1.Jun-21'!$S$35/1000</f>
        <v>60.75</v>
      </c>
      <c r="E66" s="268">
        <f>+'[1]P2.Jul-21'!$S$35/1000</f>
        <v>68.819999999999993</v>
      </c>
      <c r="F66" s="269">
        <f>+'[1]P3.Aug-21'!$S$35/1000</f>
        <v>65.099999999999994</v>
      </c>
      <c r="G66" s="195">
        <f>'[1]P4.Sep-21(non official)'!$S$35/1000</f>
        <v>66</v>
      </c>
      <c r="H66" s="196">
        <f>'[1]P5 Oct-21(non official) '!$S$35/1000</f>
        <v>68.84137931034482</v>
      </c>
      <c r="I66" s="196">
        <f>'[1]P5 Nov-21(non official) '!$S$35/1000</f>
        <v>66.041379310344794</v>
      </c>
      <c r="J66" s="196">
        <f>'[1]P5 Dec-21(non official) '!$S$35/1000</f>
        <v>70.070689655172444</v>
      </c>
      <c r="K66" s="196">
        <f>'[1]P5 Jan-22(non official) '!$S$35/1000</f>
        <v>70.070689655172444</v>
      </c>
      <c r="L66" s="196">
        <f>'[1]P5 Feb-22(non official) '!$S$35/1000</f>
        <v>63.289655172413831</v>
      </c>
      <c r="M66" s="196">
        <f>'[1]P5 Mar-22(non official) '!$S$35/1000</f>
        <v>70.070689655172444</v>
      </c>
      <c r="N66" s="195">
        <f>'[1]P5 Apr-22(non official) '!$S$35/1000</f>
        <v>67.810344827586249</v>
      </c>
      <c r="O66" s="201">
        <f>'[1]P5 may-22(non official) '!$S$35/1000</f>
        <v>70.070689655172444</v>
      </c>
      <c r="P66" s="202"/>
      <c r="Q66" s="316"/>
      <c r="R66" s="316"/>
      <c r="S66" s="316"/>
      <c r="T66" s="9"/>
      <c r="U66" s="9"/>
      <c r="V66" s="318"/>
      <c r="W66" s="9"/>
      <c r="X66" s="9"/>
      <c r="Y66" s="9"/>
    </row>
    <row r="67" spans="1:25" ht="15" customHeight="1" thickBot="1">
      <c r="A67" s="181"/>
      <c r="B67" s="76" t="s">
        <v>49</v>
      </c>
      <c r="C67" s="309">
        <f>2950*30/1000</f>
        <v>88.5</v>
      </c>
      <c r="D67" s="319">
        <f>+'[1]P1.Jun-21'!$T$35/1000</f>
        <v>90.604224187317868</v>
      </c>
      <c r="E67" s="320">
        <f>+'[1]P2.Jul-21'!$T$35/1000</f>
        <v>15.4</v>
      </c>
      <c r="F67" s="321">
        <f>+'[1]P3.Aug-21'!$T$35/1000</f>
        <v>92.69</v>
      </c>
      <c r="G67" s="322">
        <f>'[1]P4.Sep-21(non official)'!$T$35/1000</f>
        <v>89.7</v>
      </c>
      <c r="H67" s="323">
        <f>'[1]P5 Oct-21(non official) '!$T$35/1000</f>
        <v>93.915909090909111</v>
      </c>
      <c r="I67" s="323">
        <f>'[1]P5 Nov-21(non official) '!$T$35/1000</f>
        <v>91.94318181818177</v>
      </c>
      <c r="J67" s="323">
        <f>'[1]P5 Dec-21(non official) '!$T$35/1000</f>
        <v>94.55</v>
      </c>
      <c r="K67" s="323">
        <f>'[1]P5 Jan-22(non official) '!$T$35/1000</f>
        <v>89.9</v>
      </c>
      <c r="L67" s="323">
        <f>'[1]P5 Feb-22(non official) '!$T$35/1000</f>
        <v>81.2</v>
      </c>
      <c r="M67" s="323">
        <f>'[1]P5 Mar-22(non official) '!$T$35/1000</f>
        <v>89.9</v>
      </c>
      <c r="N67" s="322">
        <f>'[1]P5 Apr-22(non official) '!$T$35/1000</f>
        <v>87</v>
      </c>
      <c r="O67" s="324">
        <f>'[1]P5 may-22(non official) '!$T$35/1000</f>
        <v>89.9</v>
      </c>
      <c r="P67" s="202"/>
      <c r="Q67" s="316"/>
      <c r="R67" s="325"/>
      <c r="S67" s="325"/>
      <c r="T67" s="316"/>
      <c r="U67" s="316"/>
      <c r="V67" s="317"/>
      <c r="W67" s="9"/>
      <c r="X67" s="9"/>
      <c r="Y67" s="9"/>
    </row>
    <row r="68" spans="1:25" ht="18" customHeight="1" thickBot="1">
      <c r="A68" s="181"/>
      <c r="B68" s="326" t="s">
        <v>50</v>
      </c>
      <c r="C68" s="326"/>
      <c r="D68" s="327">
        <f t="shared" ref="D68:O68" si="15">SUM(D63:D67)</f>
        <v>278.39553811073461</v>
      </c>
      <c r="E68" s="328">
        <f t="shared" si="15"/>
        <v>211.01</v>
      </c>
      <c r="F68" s="329">
        <f t="shared" si="15"/>
        <v>293.26</v>
      </c>
      <c r="G68" s="330">
        <f t="shared" si="15"/>
        <v>267.83999999999997</v>
      </c>
      <c r="H68" s="331">
        <f t="shared" si="15"/>
        <v>255.34478840125394</v>
      </c>
      <c r="I68" s="331">
        <f t="shared" si="15"/>
        <v>280.23456112852654</v>
      </c>
      <c r="J68" s="331">
        <f t="shared" si="15"/>
        <v>290.94568965517243</v>
      </c>
      <c r="K68" s="331">
        <f t="shared" si="15"/>
        <v>281.64568965517242</v>
      </c>
      <c r="L68" s="331">
        <f t="shared" si="15"/>
        <v>254.38965517241382</v>
      </c>
      <c r="M68" s="331">
        <f t="shared" si="15"/>
        <v>281.64568965517242</v>
      </c>
      <c r="N68" s="331">
        <f t="shared" si="15"/>
        <v>272.56034482758628</v>
      </c>
      <c r="O68" s="329">
        <f t="shared" si="15"/>
        <v>281.64568965517242</v>
      </c>
      <c r="P68" s="202"/>
      <c r="Q68" s="332"/>
      <c r="R68" s="325"/>
      <c r="S68" s="325"/>
      <c r="T68" s="333"/>
      <c r="U68" s="333"/>
      <c r="V68" s="333"/>
      <c r="W68" s="9"/>
      <c r="X68" s="9"/>
      <c r="Y68" s="9"/>
    </row>
    <row r="69" spans="1:25" ht="15" customHeight="1">
      <c r="A69" s="181"/>
      <c r="B69" s="334" t="s">
        <v>51</v>
      </c>
      <c r="C69" s="335"/>
      <c r="D69" s="336">
        <f t="shared" ref="D69:O69" si="16">+D36</f>
        <v>44348</v>
      </c>
      <c r="E69" s="337">
        <f t="shared" si="16"/>
        <v>44378</v>
      </c>
      <c r="F69" s="338">
        <f t="shared" si="16"/>
        <v>44409</v>
      </c>
      <c r="G69" s="339">
        <f t="shared" si="16"/>
        <v>44440</v>
      </c>
      <c r="H69" s="340">
        <f t="shared" si="16"/>
        <v>44470</v>
      </c>
      <c r="I69" s="340">
        <f t="shared" si="16"/>
        <v>44501</v>
      </c>
      <c r="J69" s="340">
        <f t="shared" si="16"/>
        <v>44531</v>
      </c>
      <c r="K69" s="340">
        <f t="shared" si="16"/>
        <v>44562</v>
      </c>
      <c r="L69" s="340">
        <f t="shared" si="16"/>
        <v>44593</v>
      </c>
      <c r="M69" s="340">
        <f t="shared" si="16"/>
        <v>44621</v>
      </c>
      <c r="N69" s="340">
        <f t="shared" si="16"/>
        <v>44652</v>
      </c>
      <c r="O69" s="341">
        <f t="shared" si="16"/>
        <v>44682</v>
      </c>
      <c r="P69" s="202"/>
      <c r="Q69" s="333"/>
      <c r="R69" s="333"/>
      <c r="S69" s="333"/>
      <c r="T69" s="317"/>
      <c r="U69" s="317"/>
      <c r="V69" s="317"/>
      <c r="W69" s="318"/>
      <c r="X69" s="9"/>
      <c r="Y69" s="9"/>
    </row>
    <row r="70" spans="1:25" ht="15" customHeight="1">
      <c r="A70" s="181"/>
      <c r="B70" s="46" t="s">
        <v>52</v>
      </c>
      <c r="C70" s="342">
        <f>325*30/1000</f>
        <v>9.75</v>
      </c>
      <c r="D70" s="273">
        <f>+'[1]P1.Jun-21'!$V$35/1000</f>
        <v>10.5</v>
      </c>
      <c r="E70" s="274">
        <f>+'[1]P2.Jul-21'!$V$35/1000</f>
        <v>10.85</v>
      </c>
      <c r="F70" s="275">
        <f>+'[1]P3.Aug-21'!$V$35/1000</f>
        <v>10.85</v>
      </c>
      <c r="G70" s="343">
        <f>'[1]P4.Sep-21(non official)'!$V$35/1000</f>
        <v>9.3000000000000007</v>
      </c>
      <c r="H70" s="244">
        <f>'[1]P5 Oct-21(non official) '!$V$35/1000</f>
        <v>9.3430555555555515</v>
      </c>
      <c r="I70" s="244">
        <f>'[1]P5 Nov-21(non official) '!$V$35/1000</f>
        <v>8.7833333333333261</v>
      </c>
      <c r="J70" s="244">
        <f>'[1]P5 Dec-21(non official) '!$V$35/1000</f>
        <v>9.0761111111111035</v>
      </c>
      <c r="K70" s="244">
        <f>'[1]P5 Jan-22(non official) '!$V$35/1000</f>
        <v>8.0083333333333293</v>
      </c>
      <c r="L70" s="244">
        <f>'[1]P5 Feb-22(non official) '!$V$35/1000</f>
        <v>7.2333333333333307</v>
      </c>
      <c r="M70" s="244">
        <f>'[1]P5 Mar-22(non official) '!$V$35/1000</f>
        <v>8.0083333333333293</v>
      </c>
      <c r="N70" s="244">
        <f>'[1]P5 Apr-22(non official) '!$V$35/1000</f>
        <v>7.7499999999999964</v>
      </c>
      <c r="O70" s="197">
        <f>'[1]P5 may-22(non official) '!$V$35/1000</f>
        <v>8.0083333333333293</v>
      </c>
      <c r="P70" s="202"/>
      <c r="Q70" s="317"/>
      <c r="R70" s="317"/>
      <c r="S70" s="317"/>
      <c r="T70" s="317"/>
      <c r="U70" s="317"/>
      <c r="V70" s="317"/>
      <c r="W70" s="344"/>
      <c r="X70" s="9"/>
      <c r="Y70" s="9"/>
    </row>
    <row r="71" spans="1:25" ht="15" customHeight="1">
      <c r="A71" s="181"/>
      <c r="B71" s="76" t="s">
        <v>41</v>
      </c>
      <c r="C71" s="345">
        <f>275*30/1000</f>
        <v>8.25</v>
      </c>
      <c r="D71" s="267">
        <f>+'[1]P1.Jun-21'!$W$35/1000</f>
        <v>9.36</v>
      </c>
      <c r="E71" s="268">
        <f>+'[1]P2.Jul-21'!$W$35/1000</f>
        <v>9.6720000000000006</v>
      </c>
      <c r="F71" s="269">
        <f>+'[1]P3.Aug-21'!$W$35/1000</f>
        <v>9.3000000000000007</v>
      </c>
      <c r="G71" s="195">
        <f>'[1]P4.Sep-21(non official)'!$W$35/1000</f>
        <v>9.36</v>
      </c>
      <c r="H71" s="196">
        <f>'[1]P5 Oct-21(non official) '!$W$35/1000</f>
        <v>8.5559999999999992</v>
      </c>
      <c r="I71" s="196">
        <f>'[1]P5 Nov-21(non official) '!$W$35/1000</f>
        <v>8.903414634146344</v>
      </c>
      <c r="J71" s="196">
        <f>'[1]P5 Dec-21(non official) '!$W$35/1000</f>
        <v>8.2565853658536543</v>
      </c>
      <c r="K71" s="196">
        <f>'[1]P5 Jan-22(non official) '!$W$35/1000</f>
        <v>8.2565853658536543</v>
      </c>
      <c r="L71" s="196">
        <f>'[1]P5 Feb-22(non official) '!$W$35/1000</f>
        <v>7.457560975609753</v>
      </c>
      <c r="M71" s="196">
        <f>'[1]P5 Mar-22(non official) '!$W$35/1000</f>
        <v>8.2565853658536543</v>
      </c>
      <c r="N71" s="196">
        <f>'[1]P5 Apr-22(non official) '!$W$35/1000</f>
        <v>7.9902439024390208</v>
      </c>
      <c r="O71" s="201">
        <f>'[1]P5 may-22(non official) '!$W$35/1000</f>
        <v>8.2565853658536543</v>
      </c>
      <c r="P71" s="202"/>
      <c r="Q71" s="317"/>
      <c r="R71" s="317"/>
      <c r="S71" s="317"/>
      <c r="T71" s="317"/>
      <c r="U71" s="317"/>
      <c r="V71" s="317"/>
      <c r="W71" s="344"/>
      <c r="X71" s="9"/>
      <c r="Y71" s="9"/>
    </row>
    <row r="72" spans="1:25" ht="15" customHeight="1">
      <c r="A72" s="181"/>
      <c r="B72" s="76" t="s">
        <v>42</v>
      </c>
      <c r="C72" s="345">
        <f>365*30/1000</f>
        <v>10.95</v>
      </c>
      <c r="D72" s="267">
        <f>+'[1]P1.Jun-21'!$X$35/1000</f>
        <v>12.3</v>
      </c>
      <c r="E72" s="268">
        <f>+'[1]P2.Jul-21'!$X$35/1000</f>
        <v>12.71</v>
      </c>
      <c r="F72" s="269">
        <f>+'[1]P3.Aug-21'!$X$35/1000</f>
        <v>12.71</v>
      </c>
      <c r="G72" s="195">
        <f>'[1]P4.Sep-21(non official)'!$X$35/1000</f>
        <v>9.43</v>
      </c>
      <c r="H72" s="196">
        <f>'[1]P5 Oct-21(non official) '!$X$35/1000</f>
        <v>2.61</v>
      </c>
      <c r="I72" s="196">
        <f>'[1]P5 Nov-21(non official) '!$X$35/1000</f>
        <v>12.3</v>
      </c>
      <c r="J72" s="196">
        <f>'[1]P5 Dec-21(non official) '!$X$35/1000</f>
        <v>12.71</v>
      </c>
      <c r="K72" s="196">
        <f>'[1]P5 Jan-22(non official) '!$X$35/1000</f>
        <v>12.71</v>
      </c>
      <c r="L72" s="196">
        <f>'[1]P5 Feb-22(non official) '!$X$35/1000</f>
        <v>11.48</v>
      </c>
      <c r="M72" s="196">
        <f>'[1]P5 Mar-22(non official) '!$X$35/1000</f>
        <v>12.715999999999999</v>
      </c>
      <c r="N72" s="196">
        <f>'[1]P5 Apr-22(non official) '!$X$35/1000</f>
        <v>12.303000000000001</v>
      </c>
      <c r="O72" s="201">
        <f>'[1]P5 may-22(non official) '!$X$35/1000</f>
        <v>12.715999999999999</v>
      </c>
      <c r="P72" s="202"/>
      <c r="Q72" s="317"/>
      <c r="R72" s="317"/>
      <c r="S72" s="317"/>
      <c r="T72" s="317"/>
      <c r="U72" s="317"/>
      <c r="V72" s="317"/>
      <c r="W72" s="344"/>
      <c r="X72" s="9"/>
      <c r="Y72" s="9"/>
    </row>
    <row r="73" spans="1:25" ht="15" customHeight="1">
      <c r="A73" s="181"/>
      <c r="B73" s="76" t="s">
        <v>43</v>
      </c>
      <c r="C73" s="345">
        <f>420*30/1000</f>
        <v>12.6</v>
      </c>
      <c r="D73" s="267">
        <f>+'[1]P1.Jun-21'!$Y$35/1000</f>
        <v>13.8</v>
      </c>
      <c r="E73" s="268">
        <f>+'[1]P2.Jul-21'!$Y$35/1000</f>
        <v>14.26</v>
      </c>
      <c r="F73" s="269">
        <f>+'[1]P3.Aug-21'!$Y$35/1000</f>
        <v>14.26</v>
      </c>
      <c r="G73" s="195">
        <f>'[1]P4.Sep-21(non official)'!$Y$35/1000</f>
        <v>12.6</v>
      </c>
      <c r="H73" s="196">
        <f>'[1]P5 Oct-21(non official) '!$Y$35/1000</f>
        <v>12.571034482758618</v>
      </c>
      <c r="I73" s="196">
        <f>'[1]P5 Nov-21(non official) '!$Y$35/1000</f>
        <v>12.165517241379307</v>
      </c>
      <c r="J73" s="196">
        <f>'[1]P5 Dec-21(non official) '!$Y$35/1000</f>
        <v>12.795517241379315</v>
      </c>
      <c r="K73" s="196">
        <f>'[1]P5 Jan-22(non official) '!$Y$35/1000</f>
        <v>12.795517241379315</v>
      </c>
      <c r="L73" s="196">
        <f>'[1]P5 Feb-22(non official) '!$Y$35/1000</f>
        <v>11.557241379310348</v>
      </c>
      <c r="M73" s="196">
        <f>'[1]P5 Mar-22(non official) '!$Y$35/1000</f>
        <v>12.795517241379315</v>
      </c>
      <c r="N73" s="196">
        <f>'[1]P5 Apr-22(non official) '!$Y$35/1000</f>
        <v>12.382758620689659</v>
      </c>
      <c r="O73" s="201">
        <f>'[1]P5 may-22(non official) '!$Y$35/1000</f>
        <v>12.795517241379315</v>
      </c>
      <c r="P73" s="202"/>
      <c r="Q73" s="317"/>
      <c r="R73" s="317"/>
      <c r="S73" s="317"/>
      <c r="T73" s="344"/>
      <c r="U73" s="344"/>
      <c r="V73" s="344"/>
      <c r="W73" s="344"/>
      <c r="X73" s="9"/>
      <c r="Y73" s="9"/>
    </row>
    <row r="74" spans="1:25" ht="15" customHeight="1">
      <c r="A74" s="181"/>
      <c r="B74" s="76" t="s">
        <v>49</v>
      </c>
      <c r="C74" s="345">
        <f>680*30/1000</f>
        <v>20.399999999999999</v>
      </c>
      <c r="D74" s="346">
        <f>+'[1]P1.Jun-21'!$Z$35/1000</f>
        <v>19.5</v>
      </c>
      <c r="E74" s="347">
        <f>+'[1]P2.Jul-21'!$Z$35/1000</f>
        <v>3.25</v>
      </c>
      <c r="F74" s="348">
        <f>+'[1]P3.Aug-21'!$Z$35/1000</f>
        <v>20.149999999999999</v>
      </c>
      <c r="G74" s="195">
        <f>'[1]P4.Sep-21(non official)'!$Z$35/1000</f>
        <v>18.3</v>
      </c>
      <c r="H74" s="196">
        <f>'[1]P5 Oct-21(non official) '!$Z$35/1000</f>
        <v>18.48022727272728</v>
      </c>
      <c r="I74" s="196">
        <f>'[1]P5 Nov-21(non official) '!$Z$35/1000</f>
        <v>18.092045454545453</v>
      </c>
      <c r="J74" s="196">
        <f>'[1]P5 Dec-21(non official) '!$Z$35/1000</f>
        <v>18.91</v>
      </c>
      <c r="K74" s="196">
        <f>'[1]P5 Jan-22(non official) '!$Z$35/1000</f>
        <v>18.91</v>
      </c>
      <c r="L74" s="196">
        <f>'[1]P5 Feb-22(non official) '!$Z$35/1000</f>
        <v>17.079999999999998</v>
      </c>
      <c r="M74" s="196">
        <f>'[1]P5 Mar-22(non official) '!$Z$35/1000</f>
        <v>18.91</v>
      </c>
      <c r="N74" s="196">
        <f>'[1]P5 Apr-22(non official) '!$Z$35/1000</f>
        <v>18.3</v>
      </c>
      <c r="O74" s="201">
        <f>'[1]P5 may-22(non official) '!$Z$35/1000</f>
        <v>18.91</v>
      </c>
      <c r="P74" s="202"/>
      <c r="Q74" s="317"/>
      <c r="R74" s="317"/>
      <c r="S74" s="317"/>
      <c r="T74" s="344"/>
      <c r="U74" s="344"/>
      <c r="V74" s="344"/>
      <c r="W74" s="344"/>
      <c r="X74" s="9"/>
      <c r="Y74" s="9"/>
    </row>
    <row r="75" spans="1:25" ht="15" customHeight="1" thickBot="1">
      <c r="A75" s="181"/>
      <c r="B75" s="115" t="s">
        <v>53</v>
      </c>
      <c r="C75" s="349">
        <f>780*30/1000</f>
        <v>23.4</v>
      </c>
      <c r="D75" s="346">
        <f>+'[1]P1.Jun-21'!$AA$35/1000</f>
        <v>13.5</v>
      </c>
      <c r="E75" s="268">
        <f>+'[1]P2.Jul-21'!$AA$35/1000</f>
        <v>13.02</v>
      </c>
      <c r="F75" s="269">
        <f>+'[1]P3.Aug-21'!$AA$35/1000</f>
        <v>13.02</v>
      </c>
      <c r="G75" s="195">
        <f>'[1]P4.Sep-21(non official)'!$AA$35/1000</f>
        <v>12.6</v>
      </c>
      <c r="H75" s="196">
        <f>'[1]P5 Oct-21(non official) '!$AA$35/1000</f>
        <v>13.02</v>
      </c>
      <c r="I75" s="196">
        <f>'[1]P5 Nov-21(non official) '!$AA$35/1000</f>
        <v>12.6</v>
      </c>
      <c r="J75" s="196">
        <f>'[1]P5 Dec-21(non official) '!$AA$35/1000</f>
        <v>13.02</v>
      </c>
      <c r="K75" s="196">
        <f>'[1]P5 Jan-22(non official) '!$AA$35/1000</f>
        <v>13.02</v>
      </c>
      <c r="L75" s="196">
        <f>'[1]P5 Feb-22(non official) '!$AA$35/1000</f>
        <v>11.76</v>
      </c>
      <c r="M75" s="196">
        <f>'[1]P5 Mar-22(non official) '!$AA$35/1000</f>
        <v>13.02</v>
      </c>
      <c r="N75" s="350">
        <f>'[1]P5 Apr-22(non official) '!$AA$35/1000</f>
        <v>12.6</v>
      </c>
      <c r="O75" s="201">
        <f>'[1]P5 may-22(non official) '!$AA$35/1000</f>
        <v>13.02</v>
      </c>
      <c r="P75" s="202"/>
      <c r="Q75" s="317"/>
      <c r="R75" s="317"/>
      <c r="S75" s="317"/>
      <c r="T75" s="344"/>
      <c r="U75" s="344"/>
      <c r="V75" s="344"/>
      <c r="W75" s="344"/>
      <c r="X75" s="9"/>
      <c r="Y75" s="9"/>
    </row>
    <row r="76" spans="1:25" ht="18" customHeight="1" thickBot="1">
      <c r="A76" s="181"/>
      <c r="B76" s="351" t="s">
        <v>54</v>
      </c>
      <c r="C76" s="351"/>
      <c r="D76" s="352">
        <f>SUM(D70:D75)</f>
        <v>78.959999999999994</v>
      </c>
      <c r="E76" s="353">
        <f>SUM(E70:E75)</f>
        <v>63.762</v>
      </c>
      <c r="F76" s="354">
        <f>SUM(F70:F75)</f>
        <v>80.289999999999992</v>
      </c>
      <c r="G76" s="355">
        <f>SUM(G70:G75)</f>
        <v>71.589999999999989</v>
      </c>
      <c r="H76" s="356">
        <f t="shared" ref="H76:O76" si="17">SUM(H70:H75)</f>
        <v>64.580317311041441</v>
      </c>
      <c r="I76" s="356">
        <f t="shared" si="17"/>
        <v>72.844310663404428</v>
      </c>
      <c r="J76" s="356">
        <f t="shared" si="17"/>
        <v>74.768213718344072</v>
      </c>
      <c r="K76" s="356">
        <f t="shared" si="17"/>
        <v>73.700435940566294</v>
      </c>
      <c r="L76" s="356">
        <f t="shared" si="17"/>
        <v>66.568135688253435</v>
      </c>
      <c r="M76" s="357">
        <f t="shared" si="17"/>
        <v>73.706435940566294</v>
      </c>
      <c r="N76" s="357">
        <f t="shared" si="17"/>
        <v>71.326002523128665</v>
      </c>
      <c r="O76" s="358">
        <f t="shared" si="17"/>
        <v>73.706435940566294</v>
      </c>
      <c r="P76" s="202"/>
      <c r="Q76" s="359"/>
      <c r="R76" s="359"/>
      <c r="S76" s="359"/>
      <c r="T76" s="162"/>
      <c r="U76" s="162"/>
      <c r="V76" s="162"/>
      <c r="W76" s="53"/>
    </row>
    <row r="77" spans="1:25" ht="17.100000000000001" customHeight="1">
      <c r="A77" s="76"/>
      <c r="B77" s="360" t="s">
        <v>27</v>
      </c>
      <c r="C77" s="361" t="s">
        <v>55</v>
      </c>
      <c r="D77" s="362"/>
      <c r="E77" s="363"/>
      <c r="F77" s="363"/>
      <c r="G77" s="363"/>
      <c r="H77" s="363"/>
      <c r="I77" s="363"/>
      <c r="J77" s="363"/>
      <c r="K77" s="364"/>
      <c r="L77" s="363"/>
      <c r="M77" s="363"/>
      <c r="N77" s="363"/>
      <c r="O77" s="365"/>
      <c r="P77" s="202"/>
      <c r="Q77" s="366"/>
      <c r="R77" s="367"/>
      <c r="S77" s="367"/>
      <c r="T77" s="367"/>
      <c r="U77" s="367"/>
      <c r="V77" s="162"/>
    </row>
    <row r="78" spans="1:25" ht="18.75" customHeight="1">
      <c r="A78" s="76"/>
      <c r="B78" s="368"/>
      <c r="C78" s="369"/>
      <c r="D78" s="370"/>
      <c r="E78" s="370"/>
      <c r="F78" s="363"/>
      <c r="G78" s="363"/>
      <c r="H78" s="363"/>
      <c r="I78" s="371"/>
      <c r="J78" s="371"/>
      <c r="K78" s="372"/>
      <c r="L78" s="372"/>
      <c r="M78" s="372"/>
      <c r="N78" s="363"/>
      <c r="O78" s="365"/>
      <c r="P78" s="202"/>
      <c r="Q78" s="373"/>
      <c r="R78" s="367"/>
      <c r="S78" s="367"/>
      <c r="T78" s="367"/>
      <c r="U78" s="367"/>
      <c r="V78" s="162"/>
    </row>
    <row r="79" spans="1:25" ht="18.75" customHeight="1">
      <c r="A79" s="76"/>
      <c r="B79" s="368"/>
      <c r="C79" s="369" t="s">
        <v>56</v>
      </c>
      <c r="D79" s="370"/>
      <c r="E79" s="370"/>
      <c r="F79" s="363"/>
      <c r="G79" s="363"/>
      <c r="H79" s="363"/>
      <c r="I79" s="371"/>
      <c r="J79" s="371"/>
      <c r="K79" s="372"/>
      <c r="L79" s="372"/>
      <c r="M79" s="372"/>
      <c r="N79" s="363"/>
      <c r="O79" s="365"/>
      <c r="P79" s="202"/>
      <c r="Q79" s="373"/>
      <c r="R79" s="367"/>
      <c r="S79" s="367"/>
      <c r="T79" s="367"/>
      <c r="U79" s="367"/>
      <c r="V79" s="162"/>
    </row>
    <row r="80" spans="1:25" ht="18.75" customHeight="1">
      <c r="A80" s="76"/>
      <c r="B80" s="368"/>
      <c r="C80" s="374" t="s">
        <v>57</v>
      </c>
      <c r="D80" s="370"/>
      <c r="E80" s="370"/>
      <c r="F80" s="363"/>
      <c r="G80" s="363"/>
      <c r="H80" s="363"/>
      <c r="I80" s="371"/>
      <c r="J80" s="371"/>
      <c r="K80" s="372"/>
      <c r="L80" s="372"/>
      <c r="M80" s="372"/>
      <c r="N80" s="363"/>
      <c r="O80" s="365"/>
      <c r="P80" s="202"/>
      <c r="Q80" s="373"/>
      <c r="R80" s="367"/>
      <c r="S80" s="367"/>
      <c r="T80" s="367"/>
      <c r="U80" s="367"/>
      <c r="V80" s="162"/>
    </row>
    <row r="81" spans="1:22" ht="18.75" customHeight="1">
      <c r="A81" s="76"/>
      <c r="B81" s="368"/>
      <c r="C81" s="369" t="s">
        <v>58</v>
      </c>
      <c r="D81" s="370"/>
      <c r="E81" s="370"/>
      <c r="F81" s="363"/>
      <c r="G81" s="363"/>
      <c r="H81" s="363"/>
      <c r="I81" s="371"/>
      <c r="J81" s="371"/>
      <c r="K81" s="372"/>
      <c r="L81" s="372"/>
      <c r="M81" s="372"/>
      <c r="N81" s="363"/>
      <c r="O81" s="365"/>
      <c r="P81" s="202"/>
      <c r="Q81" s="373"/>
      <c r="R81" s="367"/>
      <c r="S81" s="367"/>
      <c r="T81" s="367"/>
      <c r="U81" s="367"/>
      <c r="V81" s="162"/>
    </row>
    <row r="82" spans="1:22" ht="18.75" customHeight="1">
      <c r="A82" s="76"/>
      <c r="B82" s="368"/>
      <c r="C82" s="374" t="s">
        <v>57</v>
      </c>
      <c r="D82" s="370"/>
      <c r="E82" s="370"/>
      <c r="F82" s="363"/>
      <c r="G82" s="363"/>
      <c r="H82" s="363"/>
      <c r="I82" s="371"/>
      <c r="J82" s="371"/>
      <c r="K82" s="372"/>
      <c r="L82" s="372"/>
      <c r="M82" s="372"/>
      <c r="N82" s="363"/>
      <c r="O82" s="365"/>
      <c r="P82" s="202"/>
      <c r="Q82" s="373"/>
      <c r="R82" s="367"/>
      <c r="S82" s="367"/>
      <c r="T82" s="367"/>
      <c r="U82" s="367"/>
      <c r="V82" s="162"/>
    </row>
    <row r="83" spans="1:22" ht="19.95" customHeight="1">
      <c r="A83" s="76"/>
      <c r="B83" s="368"/>
      <c r="C83" s="369" t="s">
        <v>59</v>
      </c>
      <c r="D83" s="370"/>
      <c r="E83" s="370"/>
      <c r="F83" s="363"/>
      <c r="G83" s="363"/>
      <c r="H83" s="363"/>
      <c r="I83" s="371"/>
      <c r="J83" s="371"/>
      <c r="K83" s="372"/>
      <c r="L83" s="372"/>
      <c r="M83" s="372"/>
      <c r="N83" s="363"/>
      <c r="O83" s="365"/>
      <c r="P83" s="375"/>
      <c r="Q83" s="373"/>
      <c r="R83" s="367"/>
      <c r="S83" s="367"/>
      <c r="T83" s="367"/>
      <c r="U83" s="367"/>
      <c r="V83" s="162"/>
    </row>
    <row r="84" spans="1:22" ht="17.55" customHeight="1">
      <c r="A84" s="76"/>
      <c r="B84" s="376"/>
      <c r="C84" s="377" t="s">
        <v>60</v>
      </c>
      <c r="D84" s="370"/>
      <c r="E84" s="370"/>
      <c r="F84" s="363"/>
      <c r="G84" s="371"/>
      <c r="H84" s="371"/>
      <c r="I84" s="363"/>
      <c r="J84" s="363"/>
      <c r="K84" s="378"/>
      <c r="L84" s="363"/>
      <c r="M84" s="379"/>
      <c r="N84" s="379"/>
      <c r="O84" s="365"/>
      <c r="P84" s="380"/>
      <c r="Q84" s="366"/>
      <c r="R84" s="367"/>
      <c r="S84" s="367"/>
      <c r="T84" s="367"/>
      <c r="U84" s="367"/>
      <c r="V84" s="162"/>
    </row>
    <row r="85" spans="1:22" ht="22.95" customHeight="1">
      <c r="A85" s="76"/>
      <c r="B85" s="376"/>
      <c r="C85" s="369" t="s">
        <v>61</v>
      </c>
      <c r="D85" s="370"/>
      <c r="E85" s="370"/>
      <c r="F85" s="363"/>
      <c r="G85" s="371"/>
      <c r="H85" s="371"/>
      <c r="I85" s="363"/>
      <c r="J85" s="363"/>
      <c r="K85" s="378"/>
      <c r="L85" s="363"/>
      <c r="M85" s="379"/>
      <c r="N85" s="379"/>
      <c r="O85" s="365"/>
      <c r="P85" s="380"/>
      <c r="Q85" s="366"/>
      <c r="R85" s="367"/>
      <c r="S85" s="367"/>
      <c r="T85" s="367"/>
      <c r="U85" s="367"/>
      <c r="V85" s="162"/>
    </row>
    <row r="86" spans="1:22" ht="15.75" customHeight="1">
      <c r="A86" s="76"/>
      <c r="B86" s="376"/>
      <c r="C86" s="374" t="s">
        <v>57</v>
      </c>
      <c r="D86" s="370"/>
      <c r="E86" s="370"/>
      <c r="F86" s="363"/>
      <c r="G86" s="371"/>
      <c r="H86" s="371"/>
      <c r="I86" s="363"/>
      <c r="J86" s="363"/>
      <c r="K86" s="378"/>
      <c r="L86" s="363"/>
      <c r="M86" s="379"/>
      <c r="N86" s="379"/>
      <c r="O86" s="365"/>
      <c r="P86" s="380"/>
      <c r="Q86" s="366"/>
      <c r="R86" s="367"/>
      <c r="S86" s="367"/>
      <c r="T86" s="367"/>
      <c r="U86" s="367"/>
      <c r="V86" s="162"/>
    </row>
    <row r="87" spans="1:22" ht="27" customHeight="1">
      <c r="A87" s="76"/>
      <c r="B87" s="376"/>
      <c r="C87" s="369" t="s">
        <v>62</v>
      </c>
      <c r="D87" s="371"/>
      <c r="E87" s="371"/>
      <c r="F87" s="371"/>
      <c r="G87" s="371"/>
      <c r="H87" s="371"/>
      <c r="I87" s="363"/>
      <c r="J87" s="363"/>
      <c r="K87" s="378"/>
      <c r="L87" s="363"/>
      <c r="M87" s="379"/>
      <c r="N87" s="379"/>
      <c r="O87" s="365"/>
      <c r="P87" s="380"/>
      <c r="Q87" s="366"/>
      <c r="R87" s="367"/>
      <c r="S87" s="367"/>
      <c r="T87" s="367"/>
      <c r="U87" s="367"/>
      <c r="V87" s="162"/>
    </row>
    <row r="88" spans="1:22" ht="15.75" customHeight="1">
      <c r="A88" s="76"/>
      <c r="B88" s="376"/>
      <c r="C88" s="374" t="s">
        <v>63</v>
      </c>
      <c r="D88" s="371"/>
      <c r="E88" s="371"/>
      <c r="F88" s="371"/>
      <c r="G88" s="371"/>
      <c r="H88" s="371"/>
      <c r="I88" s="363"/>
      <c r="J88" s="363"/>
      <c r="K88" s="378"/>
      <c r="L88" s="363"/>
      <c r="M88" s="379"/>
      <c r="N88" s="379"/>
      <c r="O88" s="365"/>
      <c r="P88" s="380"/>
      <c r="Q88" s="366"/>
      <c r="R88" s="367"/>
      <c r="S88" s="367"/>
      <c r="T88" s="367"/>
      <c r="U88" s="367"/>
      <c r="V88" s="162"/>
    </row>
    <row r="89" spans="1:22" ht="15.75" customHeight="1">
      <c r="A89" s="76"/>
      <c r="B89" s="376"/>
      <c r="C89" s="374" t="s">
        <v>64</v>
      </c>
      <c r="D89" s="371"/>
      <c r="E89" s="371"/>
      <c r="F89" s="371"/>
      <c r="G89" s="371"/>
      <c r="H89" s="371"/>
      <c r="I89" s="363"/>
      <c r="J89" s="363"/>
      <c r="K89" s="378"/>
      <c r="L89" s="363"/>
      <c r="M89" s="379"/>
      <c r="N89" s="379"/>
      <c r="O89" s="365"/>
      <c r="P89" s="380"/>
      <c r="Q89" s="366"/>
      <c r="R89" s="367"/>
      <c r="S89" s="367"/>
      <c r="T89" s="367"/>
      <c r="U89" s="367"/>
      <c r="V89" s="162"/>
    </row>
    <row r="90" spans="1:22" ht="15.75" customHeight="1">
      <c r="A90" s="76"/>
      <c r="B90" s="376"/>
      <c r="C90" s="374" t="s">
        <v>65</v>
      </c>
      <c r="D90" s="371"/>
      <c r="E90" s="371"/>
      <c r="F90" s="371"/>
      <c r="G90" s="371"/>
      <c r="H90" s="371"/>
      <c r="I90" s="363"/>
      <c r="J90" s="363"/>
      <c r="K90" s="378"/>
      <c r="L90" s="363"/>
      <c r="M90" s="379"/>
      <c r="N90" s="379"/>
      <c r="O90" s="365"/>
      <c r="P90" s="380"/>
      <c r="Q90" s="366"/>
      <c r="R90" s="367"/>
      <c r="S90" s="367"/>
      <c r="T90" s="367"/>
      <c r="U90" s="367"/>
      <c r="V90" s="162"/>
    </row>
    <row r="91" spans="1:22" ht="15.75" customHeight="1">
      <c r="A91" s="76"/>
      <c r="B91" s="376"/>
      <c r="C91" s="374" t="s">
        <v>66</v>
      </c>
      <c r="D91" s="371"/>
      <c r="E91" s="371"/>
      <c r="F91" s="371"/>
      <c r="G91" s="371"/>
      <c r="H91" s="371"/>
      <c r="I91" s="363"/>
      <c r="J91" s="363"/>
      <c r="K91" s="378"/>
      <c r="L91" s="363"/>
      <c r="M91" s="379"/>
      <c r="N91" s="379"/>
      <c r="O91" s="365"/>
      <c r="P91" s="380"/>
      <c r="Q91" s="366"/>
      <c r="R91" s="367"/>
      <c r="S91" s="367"/>
      <c r="T91" s="367"/>
      <c r="U91" s="367"/>
      <c r="V91" s="162"/>
    </row>
    <row r="92" spans="1:22" ht="15.75" customHeight="1">
      <c r="A92" s="76"/>
      <c r="B92" s="376"/>
      <c r="C92" s="377" t="s">
        <v>67</v>
      </c>
      <c r="D92" s="371"/>
      <c r="E92" s="371"/>
      <c r="F92" s="371"/>
      <c r="G92" s="371"/>
      <c r="H92" s="371"/>
      <c r="I92" s="363"/>
      <c r="J92" s="363"/>
      <c r="K92" s="378"/>
      <c r="L92" s="363"/>
      <c r="M92" s="379"/>
      <c r="N92" s="379"/>
      <c r="O92" s="365"/>
      <c r="P92" s="380"/>
      <c r="Q92" s="366"/>
      <c r="R92" s="367"/>
      <c r="S92" s="367"/>
      <c r="T92" s="367"/>
      <c r="U92" s="367"/>
      <c r="V92" s="162"/>
    </row>
    <row r="93" spans="1:22" ht="15.75" customHeight="1">
      <c r="A93" s="76"/>
      <c r="B93" s="376"/>
      <c r="C93" s="381" t="s">
        <v>68</v>
      </c>
      <c r="D93" s="371"/>
      <c r="E93" s="371"/>
      <c r="F93" s="371"/>
      <c r="G93" s="371"/>
      <c r="H93" s="371"/>
      <c r="I93" s="363"/>
      <c r="J93" s="363"/>
      <c r="K93" s="378"/>
      <c r="L93" s="363"/>
      <c r="M93" s="379"/>
      <c r="N93" s="379"/>
      <c r="O93" s="365"/>
      <c r="P93" s="380"/>
      <c r="Q93" s="366"/>
      <c r="R93" s="367"/>
      <c r="S93" s="367"/>
      <c r="T93" s="367"/>
      <c r="U93" s="367"/>
      <c r="V93" s="162"/>
    </row>
    <row r="94" spans="1:22" ht="15.75" customHeight="1">
      <c r="A94" s="76"/>
      <c r="B94" s="376"/>
      <c r="C94" s="382" t="s">
        <v>69</v>
      </c>
      <c r="D94" s="371"/>
      <c r="E94" s="371"/>
      <c r="F94" s="371"/>
      <c r="G94" s="371"/>
      <c r="H94" s="371"/>
      <c r="I94" s="363"/>
      <c r="J94" s="363"/>
      <c r="K94" s="378"/>
      <c r="L94" s="363"/>
      <c r="M94" s="379"/>
      <c r="N94" s="379"/>
      <c r="O94" s="365"/>
      <c r="P94" s="380"/>
      <c r="Q94" s="366"/>
      <c r="R94" s="367"/>
      <c r="S94" s="367"/>
      <c r="T94" s="367"/>
      <c r="U94" s="367"/>
      <c r="V94" s="162"/>
    </row>
    <row r="95" spans="1:22" ht="15.75" customHeight="1" thickBot="1">
      <c r="A95" s="76"/>
      <c r="B95" s="383"/>
      <c r="C95" s="374" t="s">
        <v>70</v>
      </c>
      <c r="D95" s="384"/>
      <c r="E95" s="385"/>
      <c r="F95" s="385"/>
      <c r="G95" s="385"/>
      <c r="H95" s="385"/>
      <c r="I95" s="385"/>
      <c r="J95" s="385"/>
      <c r="K95" s="385"/>
      <c r="L95" s="386"/>
      <c r="M95" s="387"/>
      <c r="N95" s="388"/>
      <c r="O95" s="389"/>
      <c r="P95" s="367"/>
      <c r="Q95" s="160"/>
      <c r="R95" s="367"/>
      <c r="S95" s="367"/>
      <c r="T95" s="367"/>
      <c r="U95" s="367"/>
      <c r="V95" s="390"/>
    </row>
    <row r="96" spans="1:22" ht="15" customHeight="1">
      <c r="B96" s="2"/>
      <c r="C96" s="3"/>
      <c r="D96" s="4"/>
      <c r="E96" s="4"/>
      <c r="F96" s="4"/>
      <c r="G96" s="4"/>
      <c r="H96" s="4"/>
      <c r="I96" s="4"/>
      <c r="J96" s="4"/>
      <c r="K96" s="391"/>
      <c r="L96" s="392"/>
      <c r="M96" s="392"/>
      <c r="N96" s="392"/>
      <c r="O96" s="5"/>
      <c r="P96" s="393"/>
      <c r="Q96" s="393"/>
      <c r="R96" s="393"/>
      <c r="S96" s="393"/>
      <c r="T96" s="393"/>
      <c r="U96" s="393"/>
      <c r="V96" s="390"/>
    </row>
    <row r="97" spans="2:22" ht="15" customHeight="1">
      <c r="C97" s="394"/>
      <c r="D97" s="394"/>
      <c r="E97" s="394"/>
      <c r="F97" s="394"/>
      <c r="G97" s="394"/>
      <c r="H97" s="394"/>
      <c r="I97" s="394"/>
      <c r="J97" s="394"/>
      <c r="K97" s="394"/>
      <c r="L97" s="395"/>
      <c r="M97" s="395"/>
      <c r="N97" s="395"/>
      <c r="P97" s="393"/>
      <c r="Q97" s="393"/>
      <c r="R97" s="393"/>
      <c r="S97" s="393"/>
      <c r="T97" s="393"/>
      <c r="U97" s="393"/>
      <c r="V97" s="20"/>
    </row>
    <row r="98" spans="2:22" ht="15" customHeight="1">
      <c r="B98" s="397"/>
      <c r="N98" s="399"/>
      <c r="P98" s="400"/>
      <c r="Q98" s="400"/>
      <c r="R98" s="400"/>
      <c r="S98" s="400"/>
      <c r="T98" s="400"/>
      <c r="U98" s="400"/>
      <c r="V98" s="390"/>
    </row>
    <row r="99" spans="2:22" ht="15" customHeight="1">
      <c r="B99" s="401" t="s">
        <v>71</v>
      </c>
      <c r="C99" s="402"/>
      <c r="D99" s="402"/>
      <c r="E99" s="37"/>
      <c r="F99" s="37"/>
      <c r="I99" s="37" t="s">
        <v>72</v>
      </c>
      <c r="J99" s="37"/>
      <c r="K99" s="37"/>
      <c r="L99" s="37" t="s">
        <v>73</v>
      </c>
      <c r="M99" s="37"/>
      <c r="N99" s="403"/>
      <c r="P99" s="404"/>
      <c r="Q99" s="404"/>
      <c r="R99" s="404"/>
      <c r="S99" s="404"/>
      <c r="T99" s="404"/>
      <c r="U99" s="404"/>
      <c r="V99" s="390"/>
    </row>
    <row r="100" spans="2:22" ht="15" customHeight="1">
      <c r="B100" s="401" t="s">
        <v>74</v>
      </c>
      <c r="C100" s="402"/>
      <c r="D100" s="402"/>
      <c r="E100" s="402"/>
      <c r="F100" s="37"/>
      <c r="I100" s="37"/>
      <c r="J100" s="37"/>
      <c r="K100" s="405"/>
      <c r="L100" s="405" t="s">
        <v>75</v>
      </c>
      <c r="M100" s="37"/>
      <c r="N100" s="403"/>
      <c r="P100" s="404"/>
      <c r="Q100" s="404"/>
      <c r="R100" s="404"/>
      <c r="S100" s="404"/>
      <c r="T100" s="404"/>
      <c r="U100" s="404"/>
    </row>
    <row r="101" spans="2:22" ht="19.5" customHeight="1" thickBot="1">
      <c r="B101" s="406"/>
      <c r="C101" s="407"/>
      <c r="D101" s="40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408"/>
      <c r="V101" s="45"/>
    </row>
    <row r="102" spans="2:22" ht="15" customHeight="1">
      <c r="B102" s="409"/>
      <c r="M102" s="126"/>
      <c r="N102" s="410"/>
      <c r="O102" s="411"/>
      <c r="P102" s="45"/>
      <c r="Q102" s="45"/>
      <c r="R102" s="45"/>
      <c r="S102" s="45"/>
      <c r="T102" s="45"/>
      <c r="U102" s="45"/>
    </row>
    <row r="104" spans="2:22" ht="15" customHeight="1">
      <c r="C104" s="412"/>
      <c r="D104" s="413"/>
    </row>
    <row r="105" spans="2:22" ht="15" customHeight="1">
      <c r="C105" s="412"/>
      <c r="D105" s="398"/>
    </row>
    <row r="106" spans="2:22" ht="15" customHeight="1">
      <c r="B106" s="414"/>
      <c r="C106" s="413"/>
      <c r="D106" s="413"/>
    </row>
    <row r="107" spans="2:22" ht="15" customHeight="1">
      <c r="B107" s="414"/>
      <c r="C107" s="413"/>
      <c r="D107" s="413"/>
    </row>
    <row r="108" spans="2:22" ht="15" customHeight="1">
      <c r="B108" s="414"/>
      <c r="C108" s="413"/>
      <c r="D108" s="413"/>
    </row>
    <row r="109" spans="2:22" ht="15" customHeight="1">
      <c r="B109" s="414"/>
    </row>
    <row r="110" spans="2:22" ht="15" customHeight="1">
      <c r="B110" s="414"/>
    </row>
    <row r="111" spans="2:22" ht="15" customHeight="1">
      <c r="B111" s="414"/>
    </row>
    <row r="114" spans="3:8" ht="15" customHeight="1">
      <c r="C114" s="415" t="s">
        <v>76</v>
      </c>
      <c r="D114" s="415" t="s">
        <v>77</v>
      </c>
      <c r="E114" s="415" t="s">
        <v>78</v>
      </c>
      <c r="F114" s="415" t="s">
        <v>79</v>
      </c>
      <c r="G114" s="415" t="s">
        <v>80</v>
      </c>
      <c r="H114" s="416"/>
    </row>
    <row r="115" spans="3:8" ht="15" customHeight="1">
      <c r="C115" s="415"/>
      <c r="D115" s="416"/>
      <c r="E115" s="416"/>
      <c r="F115" s="416"/>
      <c r="G115" s="416"/>
      <c r="H115" s="416"/>
    </row>
    <row r="116" spans="3:8" ht="15" customHeight="1">
      <c r="C116" s="415">
        <v>0.20689655172413793</v>
      </c>
      <c r="D116" s="415">
        <v>0.23437500000000008</v>
      </c>
      <c r="E116" s="415">
        <v>0.31007751937984496</v>
      </c>
      <c r="F116" s="415">
        <v>0.19379844961240308</v>
      </c>
      <c r="G116" s="415">
        <v>0.16129032258064516</v>
      </c>
      <c r="H116" s="416"/>
    </row>
    <row r="125" spans="3:8" ht="15" customHeight="1">
      <c r="C125" s="9"/>
    </row>
    <row r="126" spans="3:8" ht="15" customHeight="1">
      <c r="C126" s="9"/>
    </row>
    <row r="127" spans="3:8" ht="15" customHeight="1">
      <c r="C127" s="9"/>
    </row>
    <row r="128" spans="3:8" ht="15" customHeight="1">
      <c r="C128" s="9"/>
    </row>
    <row r="129" spans="3:3" ht="15" customHeight="1">
      <c r="C129" s="9"/>
    </row>
    <row r="130" spans="3:3" ht="15" customHeight="1">
      <c r="C130" s="9"/>
    </row>
    <row r="131" spans="3:3" ht="15" customHeight="1">
      <c r="C131" s="9"/>
    </row>
    <row r="132" spans="3:3" ht="15" customHeight="1">
      <c r="C132" s="9"/>
    </row>
    <row r="133" spans="3:3" ht="15" customHeight="1">
      <c r="C133" s="9"/>
    </row>
    <row r="134" spans="3:3" ht="15" customHeight="1">
      <c r="C134" s="9"/>
    </row>
    <row r="135" spans="3:3" ht="15" customHeight="1">
      <c r="C135" s="9"/>
    </row>
    <row r="136" spans="3:3" ht="15" customHeight="1">
      <c r="C136" s="9"/>
    </row>
    <row r="137" spans="3:3" ht="15" customHeight="1">
      <c r="C137" s="9"/>
    </row>
    <row r="138" spans="3:3" ht="15" customHeight="1">
      <c r="C138" s="9"/>
    </row>
    <row r="139" spans="3:3" ht="15" customHeight="1">
      <c r="C139" s="9"/>
    </row>
    <row r="140" spans="3:3" ht="15" customHeight="1">
      <c r="C140" s="9"/>
    </row>
    <row r="141" spans="3:3" ht="15" customHeight="1">
      <c r="C141" s="9"/>
    </row>
    <row r="142" spans="3:3" ht="15" customHeight="1">
      <c r="C142" s="9"/>
    </row>
    <row r="143" spans="3:3" ht="15" customHeight="1">
      <c r="C143" s="9"/>
    </row>
    <row r="144" spans="3:3" ht="15" customHeight="1">
      <c r="C144" s="9"/>
    </row>
    <row r="145" spans="3:3" ht="15" customHeight="1">
      <c r="C145" s="9"/>
    </row>
    <row r="146" spans="3:3" ht="15" customHeight="1">
      <c r="C146" s="9"/>
    </row>
    <row r="147" spans="3:3" ht="15" customHeight="1">
      <c r="C147" s="9"/>
    </row>
    <row r="148" spans="3:3" ht="15" customHeight="1">
      <c r="C148" s="9"/>
    </row>
    <row r="149" spans="3:3" ht="15" customHeight="1">
      <c r="C149" s="9"/>
    </row>
  </sheetData>
  <mergeCells count="42">
    <mergeCell ref="C31:O32"/>
    <mergeCell ref="D35:J35"/>
    <mergeCell ref="K35:O35"/>
    <mergeCell ref="B99:D99"/>
    <mergeCell ref="B100:E100"/>
    <mergeCell ref="B101:D101"/>
    <mergeCell ref="D30:E30"/>
    <mergeCell ref="F30:G30"/>
    <mergeCell ref="H30:I30"/>
    <mergeCell ref="J30:K30"/>
    <mergeCell ref="L30:M30"/>
    <mergeCell ref="N30:O30"/>
    <mergeCell ref="D22:E22"/>
    <mergeCell ref="F22:G22"/>
    <mergeCell ref="H22:I22"/>
    <mergeCell ref="J22:K22"/>
    <mergeCell ref="L22:M22"/>
    <mergeCell ref="N22:O22"/>
    <mergeCell ref="D21:G21"/>
    <mergeCell ref="H21:K21"/>
    <mergeCell ref="L21:O21"/>
    <mergeCell ref="R21:U21"/>
    <mergeCell ref="V21:Z21"/>
    <mergeCell ref="AA21:AD21"/>
    <mergeCell ref="Y6:AA6"/>
    <mergeCell ref="C16:O16"/>
    <mergeCell ref="C17:O17"/>
    <mergeCell ref="C18:O18"/>
    <mergeCell ref="C19:O19"/>
    <mergeCell ref="N20:O20"/>
    <mergeCell ref="N5:O5"/>
    <mergeCell ref="G6:I6"/>
    <mergeCell ref="J6:L6"/>
    <mergeCell ref="M6:O6"/>
    <mergeCell ref="Q6:S6"/>
    <mergeCell ref="U6:W6"/>
    <mergeCell ref="C2:K2"/>
    <mergeCell ref="L2:O2"/>
    <mergeCell ref="C3:F3"/>
    <mergeCell ref="G3:J3"/>
    <mergeCell ref="M3:O3"/>
    <mergeCell ref="C4:K4"/>
  </mergeCells>
  <printOptions horizontalCentered="1" verticalCentered="1"/>
  <pageMargins left="0.25" right="0.25" top="0.75" bottom="0.75" header="0.3" footer="0.3"/>
  <pageSetup paperSize="9" scale="53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Ability</vt:lpstr>
      <vt:lpstr>Ability!Print_Area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ekkachai maknoi</dc:creator>
  <cp:lastModifiedBy>ekkachai maknoi</cp:lastModifiedBy>
  <dcterms:created xsi:type="dcterms:W3CDTF">2021-06-04T03:28:45Z</dcterms:created>
  <dcterms:modified xsi:type="dcterms:W3CDTF">2021-06-04T03:31:12Z</dcterms:modified>
</cp:coreProperties>
</file>