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D:\OneDrive - PTTPLC\Documents\Rolling\Rolling_2022\04-2022\"/>
    </mc:Choice>
  </mc:AlternateContent>
  <xr:revisionPtr revIDLastSave="247" documentId="8_{E970B2A8-E2E6-49B9-8E96-1701F252A81B}" xr6:coauthVersionLast="44" xr6:coauthVersionMax="47" xr10:uidLastSave="{9010B697-648D-4DA7-84E7-70F78F34A5E6}"/>
  <bookViews>
    <workbookView xWindow="-108" yWindow="-108" windowWidth="23256" windowHeight="12576" xr2:uid="{00000000-000D-0000-FFFF-FFFF00000000}"/>
  </bookViews>
  <sheets>
    <sheet name="กบน.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Q8" i="1" l="1"/>
  <c r="AO21" i="1"/>
  <c r="AP21" i="1"/>
  <c r="AP10" i="1"/>
  <c r="AT20" i="1"/>
  <c r="AU20" i="1"/>
  <c r="AV20" i="1" s="1"/>
  <c r="AW20" i="1" s="1"/>
  <c r="AX20" i="1" s="1"/>
  <c r="AS20" i="1"/>
  <c r="AQ20" i="1"/>
  <c r="AR20" i="1" s="1"/>
  <c r="AP20" i="1"/>
  <c r="AO10" i="1" l="1"/>
  <c r="AR8" i="1"/>
  <c r="AS8" i="1" s="1"/>
  <c r="AT8" i="1" s="1"/>
  <c r="AU8" i="1" s="1"/>
  <c r="AV8" i="1" s="1"/>
  <c r="AW8" i="1" s="1"/>
  <c r="AX8" i="1" s="1"/>
  <c r="AO26" i="1" l="1"/>
  <c r="AM26" i="1"/>
  <c r="AN26" i="1"/>
  <c r="AM21" i="1"/>
  <c r="AN21" i="1"/>
  <c r="AM10" i="1"/>
  <c r="AN10" i="1"/>
  <c r="AL21" i="1" l="1"/>
  <c r="AL10" i="1"/>
  <c r="AK21" i="1" l="1"/>
  <c r="AK10" i="1"/>
  <c r="AJ21" i="1" l="1"/>
  <c r="AJ10" i="1"/>
  <c r="AA10" i="1"/>
  <c r="AA12" i="1" s="1"/>
  <c r="AA9" i="1" s="1"/>
  <c r="AA11" i="1" s="1"/>
  <c r="AA14" i="1"/>
  <c r="AQ21" i="1" l="1"/>
  <c r="AR21" i="1"/>
  <c r="AS21" i="1"/>
  <c r="AT21" i="1"/>
  <c r="AU21" i="1"/>
  <c r="AV21" i="1"/>
  <c r="AW21" i="1"/>
  <c r="AX21" i="1"/>
  <c r="AJ26" i="1"/>
  <c r="AP26" i="1" l="1"/>
  <c r="AI26" i="1"/>
  <c r="AI21" i="1"/>
  <c r="AH21" i="1"/>
  <c r="AQ26" i="1" l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X4" i="1"/>
  <c r="AW4" i="1"/>
  <c r="AV4" i="1"/>
  <c r="AU4" i="1"/>
  <c r="AT4" i="1"/>
  <c r="AS4" i="1"/>
  <c r="AR4" i="1"/>
  <c r="AQ4" i="1"/>
  <c r="AP4" i="1"/>
  <c r="AO4" i="1"/>
  <c r="AN4" i="1"/>
  <c r="AM4" i="1"/>
  <c r="AR26" i="1" l="1"/>
  <c r="AH26" i="1"/>
  <c r="AS26" i="1" l="1"/>
  <c r="AG26" i="1"/>
  <c r="AG21" i="1"/>
  <c r="AG10" i="1"/>
  <c r="AT26" i="1" l="1"/>
  <c r="AF26" i="1"/>
  <c r="AF10" i="1"/>
  <c r="AF21" i="1"/>
  <c r="AU26" i="1" l="1"/>
  <c r="AE21" i="1"/>
  <c r="AE26" i="1"/>
  <c r="AE10" i="1"/>
  <c r="AV26" i="1" l="1"/>
  <c r="AD21" i="1"/>
  <c r="AX26" i="1" l="1"/>
  <c r="AW26" i="1"/>
  <c r="AD26" i="1"/>
  <c r="AD10" i="1"/>
  <c r="AC26" i="1" l="1"/>
  <c r="AC21" i="1" l="1"/>
  <c r="AC10" i="1"/>
  <c r="AB26" i="1" l="1"/>
  <c r="AB21" i="1"/>
  <c r="AB10" i="1"/>
  <c r="AA19" i="1"/>
  <c r="AA21" i="1"/>
  <c r="AA23" i="1"/>
  <c r="AA25" i="1"/>
  <c r="AA26" i="1"/>
  <c r="Y10" i="1" l="1"/>
  <c r="Z10" i="1"/>
  <c r="AA15" i="1"/>
  <c r="AA16" i="1" l="1"/>
  <c r="AA17" i="1" s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D26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B25" i="1"/>
  <c r="AC25" i="1"/>
  <c r="AD25" i="1"/>
  <c r="AE25" i="1"/>
  <c r="AF25" i="1"/>
  <c r="AG25" i="1"/>
  <c r="AH25" i="1"/>
  <c r="AI25" i="1"/>
  <c r="AJ25" i="1"/>
  <c r="AK25" i="1"/>
  <c r="AL25" i="1"/>
  <c r="AH10" i="1" l="1"/>
  <c r="AL23" i="1"/>
  <c r="AK23" i="1"/>
  <c r="AJ23" i="1"/>
  <c r="AI23" i="1"/>
  <c r="AH23" i="1"/>
  <c r="AG23" i="1"/>
  <c r="AF23" i="1"/>
  <c r="AE23" i="1"/>
  <c r="AD23" i="1"/>
  <c r="AC23" i="1"/>
  <c r="AB23" i="1"/>
  <c r="AL19" i="1"/>
  <c r="AK19" i="1"/>
  <c r="AJ19" i="1"/>
  <c r="AI19" i="1"/>
  <c r="AH19" i="1"/>
  <c r="AG19" i="1"/>
  <c r="AF19" i="1"/>
  <c r="AE19" i="1"/>
  <c r="AD19" i="1"/>
  <c r="AC19" i="1"/>
  <c r="AB19" i="1"/>
  <c r="AL14" i="1"/>
  <c r="AK14" i="1"/>
  <c r="AJ14" i="1"/>
  <c r="AI14" i="1"/>
  <c r="AH14" i="1"/>
  <c r="AG14" i="1"/>
  <c r="AF14" i="1"/>
  <c r="AE14" i="1"/>
  <c r="AD14" i="1"/>
  <c r="AC14" i="1"/>
  <c r="AB14" i="1"/>
  <c r="AL4" i="1"/>
  <c r="AK4" i="1"/>
  <c r="AJ4" i="1"/>
  <c r="AI4" i="1"/>
  <c r="AH4" i="1"/>
  <c r="AG4" i="1"/>
  <c r="AF4" i="1"/>
  <c r="AE4" i="1"/>
  <c r="AD4" i="1"/>
  <c r="AC4" i="1"/>
  <c r="AB4" i="1"/>
  <c r="AA4" i="1"/>
  <c r="AI10" i="1" l="1"/>
  <c r="O10" i="1"/>
  <c r="O12" i="1" s="1"/>
  <c r="O14" i="1"/>
  <c r="O19" i="1"/>
  <c r="O15" i="1" l="1"/>
  <c r="O16" i="1" s="1"/>
  <c r="O17" i="1" s="1"/>
  <c r="W10" i="1" l="1"/>
  <c r="X10" i="1"/>
  <c r="Y4" i="1" l="1"/>
  <c r="Z4" i="1"/>
  <c r="V10" i="1" l="1"/>
  <c r="V21" i="1" l="1"/>
  <c r="U10" i="1"/>
  <c r="S10" i="1"/>
  <c r="T10" i="1"/>
  <c r="R10" i="1" l="1"/>
  <c r="Q10" i="1" l="1"/>
  <c r="S12" i="1" l="1"/>
  <c r="S14" i="1"/>
  <c r="P10" i="1" l="1"/>
  <c r="Z23" i="1" l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Z21" i="1"/>
  <c r="Y21" i="1"/>
  <c r="X21" i="1"/>
  <c r="W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Z19" i="1"/>
  <c r="Y19" i="1"/>
  <c r="X19" i="1"/>
  <c r="W19" i="1"/>
  <c r="V19" i="1"/>
  <c r="U19" i="1"/>
  <c r="T19" i="1"/>
  <c r="S19" i="1"/>
  <c r="R19" i="1"/>
  <c r="Q19" i="1"/>
  <c r="P19" i="1"/>
  <c r="N19" i="1"/>
  <c r="M19" i="1"/>
  <c r="L19" i="1"/>
  <c r="K19" i="1"/>
  <c r="J19" i="1"/>
  <c r="I19" i="1"/>
  <c r="H19" i="1"/>
  <c r="G19" i="1"/>
  <c r="F19" i="1"/>
  <c r="E19" i="1"/>
  <c r="D19" i="1"/>
  <c r="C19" i="1"/>
  <c r="Z14" i="1"/>
  <c r="Y14" i="1"/>
  <c r="X14" i="1"/>
  <c r="W14" i="1"/>
  <c r="V14" i="1"/>
  <c r="U14" i="1"/>
  <c r="T14" i="1"/>
  <c r="R14" i="1"/>
  <c r="Q14" i="1"/>
  <c r="P14" i="1"/>
  <c r="N14" i="1"/>
  <c r="M14" i="1"/>
  <c r="L14" i="1"/>
  <c r="K14" i="1"/>
  <c r="J14" i="1"/>
  <c r="I14" i="1"/>
  <c r="H14" i="1"/>
  <c r="G14" i="1"/>
  <c r="F14" i="1"/>
  <c r="E14" i="1"/>
  <c r="D14" i="1"/>
  <c r="C14" i="1"/>
  <c r="Z12" i="1"/>
  <c r="Y12" i="1"/>
  <c r="X12" i="1"/>
  <c r="W12" i="1"/>
  <c r="V12" i="1"/>
  <c r="U12" i="1"/>
  <c r="T12" i="1"/>
  <c r="R12" i="1"/>
  <c r="Q12" i="1"/>
  <c r="P12" i="1"/>
  <c r="N10" i="1"/>
  <c r="N12" i="1" s="1"/>
  <c r="M10" i="1"/>
  <c r="M12" i="1" s="1"/>
  <c r="L10" i="1"/>
  <c r="L12" i="1" s="1"/>
  <c r="K10" i="1"/>
  <c r="K12" i="1" s="1"/>
  <c r="J10" i="1"/>
  <c r="J12" i="1" s="1"/>
  <c r="I10" i="1"/>
  <c r="I12" i="1" s="1"/>
  <c r="H10" i="1"/>
  <c r="H12" i="1" s="1"/>
  <c r="G10" i="1"/>
  <c r="G12" i="1" s="1"/>
  <c r="F10" i="1"/>
  <c r="F12" i="1" s="1"/>
  <c r="E10" i="1"/>
  <c r="E12" i="1" s="1"/>
  <c r="D10" i="1"/>
  <c r="D12" i="1" s="1"/>
  <c r="C10" i="1"/>
  <c r="C12" i="1" s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Z15" i="1" l="1"/>
  <c r="Z16" i="1" s="1"/>
  <c r="Z17" i="1" s="1"/>
  <c r="D15" i="1"/>
  <c r="D16" i="1" s="1"/>
  <c r="D17" i="1" s="1"/>
  <c r="H15" i="1"/>
  <c r="H16" i="1" s="1"/>
  <c r="H17" i="1" s="1"/>
  <c r="L15" i="1"/>
  <c r="L16" i="1" s="1"/>
  <c r="L17" i="1" s="1"/>
  <c r="P15" i="1"/>
  <c r="P16" i="1" s="1"/>
  <c r="P17" i="1" s="1"/>
  <c r="T15" i="1"/>
  <c r="T16" i="1" s="1"/>
  <c r="T17" i="1" s="1"/>
  <c r="X15" i="1"/>
  <c r="X16" i="1" s="1"/>
  <c r="X17" i="1" s="1"/>
  <c r="E15" i="1"/>
  <c r="E16" i="1" s="1"/>
  <c r="E17" i="1" s="1"/>
  <c r="I15" i="1"/>
  <c r="I16" i="1" s="1"/>
  <c r="I17" i="1" s="1"/>
  <c r="M15" i="1"/>
  <c r="M16" i="1" s="1"/>
  <c r="M17" i="1" s="1"/>
  <c r="Q15" i="1"/>
  <c r="Q16" i="1" s="1"/>
  <c r="Q17" i="1" s="1"/>
  <c r="U15" i="1"/>
  <c r="U16" i="1" s="1"/>
  <c r="U17" i="1" s="1"/>
  <c r="Y15" i="1"/>
  <c r="Y16" i="1" s="1"/>
  <c r="Y17" i="1" s="1"/>
  <c r="C15" i="1"/>
  <c r="C16" i="1" s="1"/>
  <c r="C17" i="1" s="1"/>
  <c r="G15" i="1"/>
  <c r="G16" i="1" s="1"/>
  <c r="G17" i="1" s="1"/>
  <c r="K15" i="1"/>
  <c r="K16" i="1" s="1"/>
  <c r="K17" i="1" s="1"/>
  <c r="S15" i="1"/>
  <c r="S16" i="1" s="1"/>
  <c r="S17" i="1" s="1"/>
  <c r="W15" i="1"/>
  <c r="W16" i="1" s="1"/>
  <c r="W17" i="1" s="1"/>
  <c r="F15" i="1"/>
  <c r="F16" i="1" s="1"/>
  <c r="F17" i="1" s="1"/>
  <c r="N15" i="1"/>
  <c r="N16" i="1" s="1"/>
  <c r="N17" i="1" s="1"/>
  <c r="V15" i="1"/>
  <c r="V16" i="1" s="1"/>
  <c r="V17" i="1" s="1"/>
  <c r="J15" i="1"/>
  <c r="J16" i="1" s="1"/>
  <c r="J17" i="1" s="1"/>
  <c r="R15" i="1"/>
  <c r="R16" i="1" s="1"/>
  <c r="R17" i="1" s="1"/>
  <c r="AB12" i="1" l="1"/>
  <c r="AB15" i="1" l="1"/>
  <c r="AB16" i="1" s="1"/>
  <c r="AB17" i="1" s="1"/>
  <c r="AB9" i="1"/>
  <c r="AB11" i="1" s="1"/>
  <c r="AC12" i="1" l="1"/>
  <c r="AD12" i="1" l="1"/>
  <c r="AC15" i="1"/>
  <c r="AC16" i="1" s="1"/>
  <c r="AC17" i="1" s="1"/>
  <c r="AC9" i="1"/>
  <c r="AC11" i="1" s="1"/>
  <c r="AD15" i="1" l="1"/>
  <c r="AD16" i="1" s="1"/>
  <c r="AD17" i="1" s="1"/>
  <c r="AD9" i="1"/>
  <c r="AD11" i="1" s="1"/>
  <c r="AE12" i="1"/>
  <c r="AF12" i="1" l="1"/>
  <c r="AE15" i="1"/>
  <c r="AE16" i="1" s="1"/>
  <c r="AE17" i="1" s="1"/>
  <c r="AE9" i="1"/>
  <c r="AE11" i="1" s="1"/>
  <c r="AG12" i="1" l="1"/>
  <c r="AF15" i="1"/>
  <c r="AF16" i="1" s="1"/>
  <c r="AF17" i="1" s="1"/>
  <c r="AF9" i="1"/>
  <c r="AF11" i="1" s="1"/>
  <c r="AH12" i="1" l="1"/>
  <c r="AG9" i="1"/>
  <c r="AG11" i="1" s="1"/>
  <c r="AG15" i="1"/>
  <c r="AG16" i="1" s="1"/>
  <c r="AG17" i="1" s="1"/>
  <c r="AI12" i="1" l="1"/>
  <c r="AH15" i="1"/>
  <c r="AH16" i="1" s="1"/>
  <c r="AH17" i="1" s="1"/>
  <c r="AH9" i="1"/>
  <c r="AH11" i="1" s="1"/>
  <c r="AI15" i="1" l="1"/>
  <c r="AI16" i="1" s="1"/>
  <c r="AI17" i="1" s="1"/>
  <c r="AI9" i="1"/>
  <c r="AI11" i="1" s="1"/>
  <c r="AJ12" i="1"/>
  <c r="AJ15" i="1" l="1"/>
  <c r="AJ16" i="1" s="1"/>
  <c r="AJ17" i="1" s="1"/>
  <c r="AJ9" i="1"/>
  <c r="AJ11" i="1" s="1"/>
  <c r="AK12" i="1" l="1"/>
  <c r="AL12" i="1"/>
  <c r="AL9" i="1" s="1"/>
  <c r="AL11" i="1" s="1"/>
  <c r="AK26" i="1"/>
  <c r="AL26" i="1"/>
  <c r="AK15" i="1" l="1"/>
  <c r="AK16" i="1" s="1"/>
  <c r="AK17" i="1" s="1"/>
  <c r="AK9" i="1"/>
  <c r="AK11" i="1" s="1"/>
  <c r="AN12" i="1"/>
  <c r="AM12" i="1"/>
  <c r="AM9" i="1" s="1"/>
  <c r="AL15" i="1"/>
  <c r="AL16" i="1" s="1"/>
  <c r="AL17" i="1" s="1"/>
  <c r="AN9" i="1" l="1"/>
  <c r="AN11" i="1" s="1"/>
  <c r="AN15" i="1"/>
  <c r="AN16" i="1" s="1"/>
  <c r="AN17" i="1" s="1"/>
  <c r="AM11" i="1"/>
  <c r="AM15" i="1"/>
  <c r="AM16" i="1" s="1"/>
  <c r="AM17" i="1" s="1"/>
  <c r="AO12" i="1"/>
  <c r="AP12" i="1" l="1"/>
  <c r="AO9" i="1"/>
  <c r="AO11" i="1" s="1"/>
  <c r="AO15" i="1"/>
  <c r="AO16" i="1" s="1"/>
  <c r="AO17" i="1" s="1"/>
  <c r="AQ10" i="1" l="1"/>
  <c r="AQ12" i="1" s="1"/>
  <c r="AP15" i="1"/>
  <c r="AP16" i="1" s="1"/>
  <c r="AP17" i="1" s="1"/>
  <c r="AP9" i="1"/>
  <c r="AP11" i="1" s="1"/>
  <c r="AR10" i="1" l="1"/>
  <c r="AR12" i="1" s="1"/>
  <c r="AQ9" i="1"/>
  <c r="AQ11" i="1" s="1"/>
  <c r="AQ15" i="1"/>
  <c r="AQ16" i="1" s="1"/>
  <c r="AQ17" i="1" s="1"/>
  <c r="AS10" i="1" l="1"/>
  <c r="AS12" i="1" s="1"/>
  <c r="AR9" i="1"/>
  <c r="AR11" i="1" s="1"/>
  <c r="AR15" i="1"/>
  <c r="AR16" i="1" s="1"/>
  <c r="AR17" i="1" s="1"/>
  <c r="AT10" i="1" l="1"/>
  <c r="AT12" i="1" s="1"/>
  <c r="AS9" i="1"/>
  <c r="AS11" i="1" s="1"/>
  <c r="AS15" i="1"/>
  <c r="AS16" i="1" s="1"/>
  <c r="AS17" i="1" s="1"/>
  <c r="AU10" i="1" l="1"/>
  <c r="AU12" i="1" s="1"/>
  <c r="AT15" i="1"/>
  <c r="AT16" i="1" s="1"/>
  <c r="AT17" i="1" s="1"/>
  <c r="AT9" i="1"/>
  <c r="AT11" i="1" s="1"/>
  <c r="AV10" i="1" l="1"/>
  <c r="AV12" i="1" s="1"/>
  <c r="AU15" i="1"/>
  <c r="AU16" i="1" s="1"/>
  <c r="AU17" i="1" s="1"/>
  <c r="AU9" i="1"/>
  <c r="AU11" i="1" s="1"/>
  <c r="AV15" i="1" l="1"/>
  <c r="AV16" i="1" s="1"/>
  <c r="AV17" i="1" s="1"/>
  <c r="AV9" i="1"/>
  <c r="AV11" i="1" s="1"/>
  <c r="AX10" i="1"/>
  <c r="AX12" i="1" s="1"/>
  <c r="AW10" i="1"/>
  <c r="AW12" i="1" s="1"/>
  <c r="AX15" i="1" l="1"/>
  <c r="AX16" i="1" s="1"/>
  <c r="AX17" i="1" s="1"/>
  <c r="AX9" i="1"/>
  <c r="AX11" i="1" s="1"/>
  <c r="AW9" i="1"/>
  <c r="AW11" i="1" s="1"/>
  <c r="AW15" i="1"/>
  <c r="AW16" i="1" s="1"/>
  <c r="AW1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NIRUT SUKPHUL</author>
  </authors>
  <commentList>
    <comment ref="A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NIRUT SUKPHUL:</t>
        </r>
        <r>
          <rPr>
            <sz val="9"/>
            <color indexed="81"/>
            <rFont val="Tahoma"/>
            <family val="2"/>
          </rPr>
          <t xml:space="preserve">
LPG Cargo (FOB Arab Gulf) จาก Platts</t>
        </r>
      </text>
    </comment>
    <comment ref="AP6" authorId="0" shapeId="0" xr:uid="{1D3A1DF1-E13B-4AAB-8359-644055224300}">
      <text>
        <r>
          <rPr>
            <b/>
            <sz val="9"/>
            <color indexed="81"/>
            <rFont val="Tahoma"/>
            <family val="2"/>
          </rPr>
          <t>NIRUT SUKPHUL:</t>
        </r>
        <r>
          <rPr>
            <sz val="9"/>
            <color indexed="81"/>
            <rFont val="Tahoma"/>
            <family val="2"/>
          </rPr>
          <t xml:space="preserve">
1 - 18 April</t>
        </r>
      </text>
    </comment>
    <comment ref="A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NIRUT SUKPHUL:</t>
        </r>
        <r>
          <rPr>
            <sz val="9"/>
            <color indexed="81"/>
            <rFont val="Tahoma"/>
            <family val="2"/>
          </rPr>
          <t xml:space="preserve">
http://3mgas.vn/news/saudi-aramco-lpg-prices-per-metric-tonne-mt-n149.html</t>
        </r>
      </text>
    </comment>
    <comment ref="A8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NIRUT SUKPHUL:</t>
        </r>
        <r>
          <rPr>
            <sz val="9"/>
            <color indexed="81"/>
            <rFont val="Tahoma"/>
            <family val="2"/>
          </rPr>
          <t xml:space="preserve">
ค่าใช้จ่ายในการนำเข้า = ค่าขนส่ง (Freight) + ค่าประกันภัย (Insurance) + ค่าการสูญเสีย (Loss) + ค่าใช้จ่ายอื่นๆ
โดยค่าขนส่ง (Freight) คือค่าใช้จ่ายในการขนส่งก๊าซของสัปดาห์ก่อนหน้าจากราสทานูรา ประเทศซาอุดีอาระเบีย มายังอำเภอศรีราชา ประเทศไทย</t>
        </r>
      </text>
    </comment>
    <comment ref="AP8" authorId="0" shapeId="0" xr:uid="{CCE10D92-F7F6-45BD-9D46-0EAD39631F89}">
      <text>
        <r>
          <rPr>
            <b/>
            <sz val="9"/>
            <color indexed="81"/>
            <rFont val="Tahoma"/>
            <family val="2"/>
          </rPr>
          <t>NIRUT SUKPHUL:</t>
        </r>
        <r>
          <rPr>
            <sz val="9"/>
            <color indexed="81"/>
            <rFont val="Tahoma"/>
            <family val="2"/>
          </rPr>
          <t xml:space="preserve">
1 - 18 April</t>
        </r>
      </text>
    </comment>
    <comment ref="A10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NIRUT SUKPHUL:</t>
        </r>
        <r>
          <rPr>
            <sz val="9"/>
            <color indexed="81"/>
            <rFont val="Tahoma"/>
            <family val="2"/>
          </rPr>
          <t xml:space="preserve">
ราคานำเข้า = ราคา LPG Cargo (FOB Arab Gulf) จาก Platts สัดส่วน C3:C4 = 50:50 + ค่าใช้จ่ายในการนำเข้า</t>
        </r>
      </text>
    </comment>
    <comment ref="A1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NIRUT SUKPHUL:</t>
        </r>
        <r>
          <rPr>
            <sz val="9"/>
            <color indexed="81"/>
            <rFont val="Tahoma"/>
            <family val="2"/>
          </rPr>
          <t xml:space="preserve">
อัตราเงิน = ราคานำเข้า - (GSP Cost + กรอบราคาสำหรับกำกับการแข่งขัน)</t>
        </r>
      </text>
    </comment>
    <comment ref="A20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NIRUT SUKPHUL:</t>
        </r>
        <r>
          <rPr>
            <sz val="9"/>
            <color indexed="81"/>
            <rFont val="Tahoma"/>
            <family val="2"/>
          </rPr>
          <t xml:space="preserve">
ราคาขายปลีกแนะนำ กทม./ปริมณฑล และในพื้นที่บริเวณคลังก๊าซชลบุรี</t>
        </r>
      </text>
    </comment>
    <comment ref="Q20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NIRUT SUKPHUL:</t>
        </r>
        <r>
          <rPr>
            <sz val="9"/>
            <color indexed="81"/>
            <rFont val="Tahoma"/>
            <family val="2"/>
          </rPr>
          <t xml:space="preserve">
ลดราคาขายปลีก LPG จาก 21.8666 เหลือ 18.8667 บาท/กก. ตั้งแต่ 24 มี.ค. 2562</t>
        </r>
      </text>
    </comment>
  </commentList>
</comments>
</file>

<file path=xl/sharedStrings.xml><?xml version="1.0" encoding="utf-8"?>
<sst xmlns="http://schemas.openxmlformats.org/spreadsheetml/2006/main" count="55" uniqueCount="34">
  <si>
    <t>Baht/kg</t>
  </si>
  <si>
    <t>USD/Ton</t>
  </si>
  <si>
    <t>LPG CP</t>
  </si>
  <si>
    <t>กองทุน1</t>
  </si>
  <si>
    <t>กรอบ</t>
  </si>
  <si>
    <t>ภาษีสรรพสามิต</t>
  </si>
  <si>
    <t>ภาษีเทศบาล</t>
  </si>
  <si>
    <t>กองทุน2</t>
  </si>
  <si>
    <t>WS VAT</t>
  </si>
  <si>
    <t>ราคาขายส่ง (WS)</t>
  </si>
  <si>
    <t>ค่าการตลาด (MKT)</t>
  </si>
  <si>
    <t>MKT VAT</t>
  </si>
  <si>
    <t>ราคาขายปลีก</t>
  </si>
  <si>
    <t>Dubai (USD/BBL)</t>
  </si>
  <si>
    <t>Baht/USD</t>
  </si>
  <si>
    <t>USD/BBL</t>
  </si>
  <si>
    <t>%</t>
  </si>
  <si>
    <t>Unit</t>
  </si>
  <si>
    <t>LPG Ex-Refine</t>
  </si>
  <si>
    <t>GSP Cost for M7 LPG</t>
  </si>
  <si>
    <t>CP/Dubai (%)</t>
  </si>
  <si>
    <t>LPG Ex-Refinery</t>
  </si>
  <si>
    <t>Freight: Arab Gulf - Singapore</t>
  </si>
  <si>
    <t>FX กบน.</t>
  </si>
  <si>
    <t>LPG Platts กบน.</t>
  </si>
  <si>
    <t>X กบน.</t>
  </si>
  <si>
    <t>%LPG CP Growth</t>
  </si>
  <si>
    <t>%X กบน. Growth</t>
  </si>
  <si>
    <t>%Freight Growth</t>
  </si>
  <si>
    <t>ค่า Estimate Apr-22 อัพเดทตามประกาศ กบน. ล่าสุด ฉบับที่ 36/2565 วันที่ 5 เม.ย. 2565 ที่ใช้ถึง 18 เม.ย. 2565</t>
  </si>
  <si>
    <t>ค่า X Forecast 2022 อ้างอิงราคา Baltic = $57 - $64 /ton ที่ประชุมประสานงานรับส่งผลิตภัณฑ์ LPG-NGL 24 มี.ค. 2565</t>
  </si>
  <si>
    <t>ค่า FX Forecast กบน. 2022 ใช้ตาม Monthly Rolling (PRISM 29 March 2022)</t>
  </si>
  <si>
    <t>LPG CP &amp; Dubai ตาม PRISM 29 March 2022</t>
  </si>
  <si>
    <t>รัฐปรับราคาขายปลีก 1 บาท/กก. 1 เม.ย. 1 พ.ค. 1 มิ.ย.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</si>
</sst>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mmm\-yy;@"/>
    <numFmt numFmtId="165" formatCode="#,##0.0000_ ;[Red]\-#,##0.0000\ "/>
    <numFmt numFmtId="166" formatCode="#,##0.00_ ;[Red]\-#,##0.00\ "/>
    <numFmt numFmtId="167" formatCode="0.0%"/>
    <numFmt numFmtId="168" formatCode="0.0000"/>
  </numFmts>
  <fonts count="11">
    <font>
      <sz val="11"/>
      <color theme="1"/>
      <name val="Calibri"/>
      <family val="2"/>
      <charset val="222"/>
      <scheme val="minor"/>
    </font>
    <font>
      <sz val="11"/>
      <color rgb="FF0000FF"/>
      <name val="Calibri"/>
      <family val="2"/>
      <charset val="22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charset val="222"/>
      <scheme val="minor"/>
    </font>
    <font>
      <sz val="1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0" fontId="7" fillId="0" borderId="0"/>
  </cellStyleXfs>
  <cellXfs count="37">
    <xf numFmtId="0" fontId="0" fillId="0" borderId="0" xfId="0"/>
    <xf numFmtId="165" fontId="4" fillId="0" borderId="0" xfId="0" applyNumberFormat="1" applyFont="1" applyBorder="1" applyAlignment="1">
      <alignment vertical="center"/>
    </xf>
    <xf numFmtId="165" fontId="1" fillId="0" borderId="0" xfId="0" applyNumberFormat="1" applyFont="1" applyBorder="1"/>
    <xf numFmtId="166" fontId="0" fillId="0" borderId="0" xfId="0" applyNumberFormat="1" applyBorder="1"/>
    <xf numFmtId="166" fontId="1" fillId="0" borderId="0" xfId="0" applyNumberFormat="1" applyFont="1" applyBorder="1"/>
    <xf numFmtId="165" fontId="0" fillId="0" borderId="0" xfId="0" applyNumberFormat="1" applyBorder="1"/>
    <xf numFmtId="0" fontId="0" fillId="0" borderId="0" xfId="0" applyBorder="1"/>
    <xf numFmtId="2" fontId="1" fillId="0" borderId="0" xfId="0" applyNumberFormat="1" applyFont="1" applyBorder="1"/>
    <xf numFmtId="167" fontId="6" fillId="0" borderId="0" xfId="1" applyNumberFormat="1" applyFont="1" applyBorder="1"/>
    <xf numFmtId="167" fontId="6" fillId="0" borderId="0" xfId="1" applyNumberFormat="1" applyFont="1"/>
    <xf numFmtId="167" fontId="1" fillId="0" borderId="0" xfId="0" applyNumberFormat="1" applyFont="1" applyBorder="1"/>
    <xf numFmtId="167" fontId="8" fillId="0" borderId="0" xfId="1" applyNumberFormat="1" applyFont="1"/>
    <xf numFmtId="166" fontId="6" fillId="0" borderId="0" xfId="0" applyNumberFormat="1" applyFont="1" applyBorder="1"/>
    <xf numFmtId="2" fontId="1" fillId="0" borderId="0" xfId="1" applyNumberFormat="1" applyFont="1" applyBorder="1"/>
    <xf numFmtId="4" fontId="0" fillId="0" borderId="0" xfId="0" applyNumberFormat="1" applyFill="1" applyBorder="1"/>
    <xf numFmtId="4" fontId="0" fillId="0" borderId="0" xfId="0" applyNumberFormat="1"/>
    <xf numFmtId="168" fontId="1" fillId="0" borderId="0" xfId="0" applyNumberFormat="1" applyFont="1" applyBorder="1"/>
    <xf numFmtId="4" fontId="6" fillId="0" borderId="0" xfId="0" applyNumberFormat="1" applyFont="1" applyBorder="1"/>
    <xf numFmtId="4" fontId="1" fillId="0" borderId="0" xfId="0" applyNumberFormat="1" applyFont="1" applyBorder="1"/>
    <xf numFmtId="165" fontId="6" fillId="0" borderId="0" xfId="0" applyNumberFormat="1" applyFont="1" applyBorder="1"/>
    <xf numFmtId="167" fontId="6" fillId="4" borderId="0" xfId="1" applyNumberFormat="1" applyFont="1" applyFill="1" applyBorder="1"/>
    <xf numFmtId="166" fontId="0" fillId="4" borderId="0" xfId="0" applyNumberFormat="1" applyFill="1" applyBorder="1"/>
    <xf numFmtId="9" fontId="0" fillId="0" borderId="0" xfId="0" applyNumberFormat="1"/>
    <xf numFmtId="0" fontId="5" fillId="2" borderId="0" xfId="0" applyFont="1" applyFill="1" applyBorder="1"/>
    <xf numFmtId="164" fontId="5" fillId="2" borderId="0" xfId="0" applyNumberFormat="1" applyFont="1" applyFill="1" applyBorder="1"/>
    <xf numFmtId="164" fontId="6" fillId="3" borderId="0" xfId="0" applyNumberFormat="1" applyFont="1" applyFill="1" applyBorder="1"/>
    <xf numFmtId="0" fontId="9" fillId="0" borderId="0" xfId="0" applyFont="1" applyBorder="1"/>
    <xf numFmtId="4" fontId="10" fillId="0" borderId="0" xfId="0" applyNumberFormat="1" applyFont="1" applyBorder="1"/>
    <xf numFmtId="4" fontId="10" fillId="0" borderId="0" xfId="1" applyNumberFormat="1" applyFont="1" applyBorder="1"/>
    <xf numFmtId="0" fontId="0" fillId="0" borderId="0" xfId="0" applyFill="1" applyBorder="1"/>
    <xf numFmtId="9" fontId="0" fillId="0" borderId="0" xfId="0" applyNumberFormat="1" applyBorder="1"/>
    <xf numFmtId="0" fontId="6" fillId="0" borderId="0" xfId="0" applyFont="1"/>
    <xf numFmtId="166" fontId="6" fillId="0" borderId="0" xfId="0" applyNumberFormat="1" applyFont="1" applyFill="1" applyBorder="1"/>
    <xf numFmtId="166" fontId="1" fillId="0" borderId="0" xfId="0" applyNumberFormat="1" applyFont="1" applyFill="1" applyBorder="1"/>
    <xf numFmtId="165" fontId="6" fillId="5" borderId="0" xfId="0" applyNumberFormat="1" applyFont="1" applyFill="1" applyBorder="1"/>
    <xf numFmtId="165" fontId="6" fillId="6" borderId="0" xfId="0" applyNumberFormat="1" applyFont="1" applyFill="1" applyBorder="1"/>
    <xf numFmtId="165" fontId="6" fillId="3" borderId="0" xfId="0" applyNumberFormat="1" applyFont="1" applyFill="1" applyBorder="1"/>
  </cellXfs>
  <cellStyles count="3">
    <cellStyle name="Normal" xfId="0" builtinId="0"/>
    <cellStyle name="Normal 12 5" xfId="2" xr:uid="{ABE339F3-24A4-4F7C-9523-52077C597060}"/>
    <cellStyle name="Percent" xfId="1" builtinId="5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Ex-Refine</a:t>
            </a:r>
            <a:r>
              <a:rPr lang="en-US" baseline="0"/>
              <a:t> vs GSP Cost (USD/T)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GSP Cost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กบน.!$C$2:$AX$2</c:f>
              <c:numCache>
                <c:formatCode>[$-409]mmm\-yy;@</c:formatCode>
                <c:ptCount val="48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</c:numCache>
            </c:numRef>
          </c:cat>
          <c:val>
            <c:numRef>
              <c:f>กบน.!$C$4:$AX$4</c:f>
              <c:numCache>
                <c:formatCode>#,##0.00_ ;[Red]\-#,##0.00\ </c:formatCode>
                <c:ptCount val="48"/>
                <c:pt idx="0">
                  <c:v>452.56411116032274</c:v>
                </c:pt>
                <c:pt idx="1">
                  <c:v>459.86450442465184</c:v>
                </c:pt>
                <c:pt idx="2">
                  <c:v>459.76125860679468</c:v>
                </c:pt>
                <c:pt idx="3">
                  <c:v>456.45831895806799</c:v>
                </c:pt>
                <c:pt idx="4">
                  <c:v>455.31027643070496</c:v>
                </c:pt>
                <c:pt idx="5">
                  <c:v>458.77400015657992</c:v>
                </c:pt>
                <c:pt idx="6">
                  <c:v>469.94431036196727</c:v>
                </c:pt>
                <c:pt idx="7">
                  <c:v>467.20096673764169</c:v>
                </c:pt>
                <c:pt idx="8">
                  <c:v>469.86179489533845</c:v>
                </c:pt>
                <c:pt idx="9">
                  <c:v>472.29380828084663</c:v>
                </c:pt>
                <c:pt idx="10">
                  <c:v>476.14370454868998</c:v>
                </c:pt>
                <c:pt idx="11">
                  <c:v>476.6077003296059</c:v>
                </c:pt>
                <c:pt idx="12">
                  <c:v>477.1093252620413</c:v>
                </c:pt>
                <c:pt idx="13">
                  <c:v>462.12480305612195</c:v>
                </c:pt>
                <c:pt idx="14">
                  <c:v>450.8249488608277</c:v>
                </c:pt>
                <c:pt idx="15">
                  <c:v>437.18361339690449</c:v>
                </c:pt>
                <c:pt idx="16">
                  <c:v>446.29901901337581</c:v>
                </c:pt>
                <c:pt idx="17">
                  <c:v>456.82565335515756</c:v>
                </c:pt>
                <c:pt idx="18">
                  <c:v>465.11782014181614</c:v>
                </c:pt>
                <c:pt idx="19">
                  <c:v>440.15927433759794</c:v>
                </c:pt>
                <c:pt idx="20">
                  <c:v>441.35569960721551</c:v>
                </c:pt>
                <c:pt idx="21">
                  <c:v>439.79049958371928</c:v>
                </c:pt>
                <c:pt idx="22" formatCode="#,##0.00">
                  <c:v>418.20179677353184</c:v>
                </c:pt>
                <c:pt idx="23" formatCode="#,##0.00">
                  <c:v>428.58502244258693</c:v>
                </c:pt>
                <c:pt idx="24">
                  <c:v>431.37039518840032</c:v>
                </c:pt>
                <c:pt idx="25">
                  <c:v>433.39880675056168</c:v>
                </c:pt>
                <c:pt idx="26">
                  <c:v>429.23725026926121</c:v>
                </c:pt>
                <c:pt idx="27">
                  <c:v>417.39962810778138</c:v>
                </c:pt>
                <c:pt idx="28">
                  <c:v>426.7376015584266</c:v>
                </c:pt>
                <c:pt idx="29">
                  <c:v>426.4592136814083</c:v>
                </c:pt>
                <c:pt idx="30">
                  <c:v>417.27850057622788</c:v>
                </c:pt>
                <c:pt idx="31">
                  <c:v>409.16792793852312</c:v>
                </c:pt>
                <c:pt idx="32">
                  <c:v>411.32114750218682</c:v>
                </c:pt>
                <c:pt idx="33">
                  <c:v>403.38581429480001</c:v>
                </c:pt>
                <c:pt idx="34" formatCode="#,##0.00">
                  <c:v>430.08879444396104</c:v>
                </c:pt>
                <c:pt idx="35" formatCode="#,##0.00">
                  <c:v>428.15296547026975</c:v>
                </c:pt>
                <c:pt idx="36">
                  <c:v>427.41453556287917</c:v>
                </c:pt>
                <c:pt idx="37">
                  <c:v>438.3772424808646</c:v>
                </c:pt>
                <c:pt idx="38">
                  <c:v>442.10128164591646</c:v>
                </c:pt>
                <c:pt idx="39">
                  <c:v>432.98870542985924</c:v>
                </c:pt>
                <c:pt idx="40">
                  <c:v>422.73842333865224</c:v>
                </c:pt>
                <c:pt idx="41">
                  <c:v>424.39372439389388</c:v>
                </c:pt>
                <c:pt idx="42">
                  <c:v>424.39372439389388</c:v>
                </c:pt>
                <c:pt idx="43">
                  <c:v>444.68229634969111</c:v>
                </c:pt>
                <c:pt idx="44">
                  <c:v>446.70972323274447</c:v>
                </c:pt>
                <c:pt idx="45">
                  <c:v>447.11742909514123</c:v>
                </c:pt>
                <c:pt idx="46" formatCode="#,##0.00">
                  <c:v>471.17019578341706</c:v>
                </c:pt>
                <c:pt idx="47" formatCode="#,##0.00">
                  <c:v>471.17019578341706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F7-45F6-BD1C-99276911ED4D}"/>
            </c:ext>
          </c:extLst>
        </c:ser>
        <c:ser>
          <c:idx val="4"/>
          <c:order val="1"/>
          <c:tx>
            <c:v>Ex-Refine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กบน.!$C$2:$AX$2</c:f>
              <c:numCache>
                <c:formatCode>[$-409]mmm\-yy;@</c:formatCode>
                <c:ptCount val="48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</c:numCache>
            </c:numRef>
          </c:cat>
          <c:val>
            <c:numRef>
              <c:f>กบน.!$C$10:$AX$10</c:f>
              <c:numCache>
                <c:formatCode>#,##0.00_ ;[Red]\-#,##0.00\ </c:formatCode>
                <c:ptCount val="48"/>
                <c:pt idx="0">
                  <c:v>453.68512478142958</c:v>
                </c:pt>
                <c:pt idx="1">
                  <c:v>472.84157980180476</c:v>
                </c:pt>
                <c:pt idx="2">
                  <c:v>519.95173173832688</c:v>
                </c:pt>
                <c:pt idx="3">
                  <c:v>557.40620759728847</c:v>
                </c:pt>
                <c:pt idx="4">
                  <c:v>578.03694860952066</c:v>
                </c:pt>
                <c:pt idx="5">
                  <c:v>449.76874801038605</c:v>
                </c:pt>
                <c:pt idx="6">
                  <c:v>424.01341644526633</c:v>
                </c:pt>
                <c:pt idx="7">
                  <c:v>410.09508497089854</c:v>
                </c:pt>
                <c:pt idx="8">
                  <c:v>412.08036386163309</c:v>
                </c:pt>
                <c:pt idx="9">
                  <c:v>490.8483294796813</c:v>
                </c:pt>
                <c:pt idx="10">
                  <c:v>497.88519683415234</c:v>
                </c:pt>
                <c:pt idx="11">
                  <c:v>512.84414091638371</c:v>
                </c:pt>
                <c:pt idx="12">
                  <c:v>604.74923344780518</c:v>
                </c:pt>
                <c:pt idx="13">
                  <c:v>542.71543262458158</c:v>
                </c:pt>
                <c:pt idx="14">
                  <c:v>433.14716255112722</c:v>
                </c:pt>
                <c:pt idx="15">
                  <c:v>296.28361910200812</c:v>
                </c:pt>
                <c:pt idx="16">
                  <c:v>344.83544597398804</c:v>
                </c:pt>
                <c:pt idx="17">
                  <c:v>345.38149382296211</c:v>
                </c:pt>
                <c:pt idx="18">
                  <c:v>345.27426383427758</c:v>
                </c:pt>
                <c:pt idx="19">
                  <c:v>384.66419351888538</c:v>
                </c:pt>
                <c:pt idx="20">
                  <c:v>398.9190632221696</c:v>
                </c:pt>
                <c:pt idx="21">
                  <c:v>427.54474731910369</c:v>
                </c:pt>
                <c:pt idx="22">
                  <c:v>491.0034062173246</c:v>
                </c:pt>
                <c:pt idx="23">
                  <c:v>512.57427004297585</c:v>
                </c:pt>
                <c:pt idx="24">
                  <c:v>609.86630466732186</c:v>
                </c:pt>
                <c:pt idx="25">
                  <c:v>629.29842219664283</c:v>
                </c:pt>
                <c:pt idx="26">
                  <c:v>591.97417220204966</c:v>
                </c:pt>
                <c:pt idx="27">
                  <c:v>551.58975499866756</c:v>
                </c:pt>
                <c:pt idx="28">
                  <c:v>525.68555754217084</c:v>
                </c:pt>
                <c:pt idx="29">
                  <c:v>581.07374881667522</c:v>
                </c:pt>
                <c:pt idx="30">
                  <c:v>670.51872030017876</c:v>
                </c:pt>
                <c:pt idx="31">
                  <c:v>693.20908150667515</c:v>
                </c:pt>
                <c:pt idx="32">
                  <c:v>725.13687789869346</c:v>
                </c:pt>
                <c:pt idx="33">
                  <c:v>831.85637547877138</c:v>
                </c:pt>
                <c:pt idx="34">
                  <c:v>889.63705458505785</c:v>
                </c:pt>
                <c:pt idx="35">
                  <c:v>780.86965235315154</c:v>
                </c:pt>
                <c:pt idx="36">
                  <c:v>775.35875403324064</c:v>
                </c:pt>
                <c:pt idx="37">
                  <c:v>814.7743497013887</c:v>
                </c:pt>
                <c:pt idx="38">
                  <c:v>910.53841900212899</c:v>
                </c:pt>
                <c:pt idx="39">
                  <c:v>968.17826735690858</c:v>
                </c:pt>
                <c:pt idx="40">
                  <c:v>948.7</c:v>
                </c:pt>
                <c:pt idx="41">
                  <c:v>908.7</c:v>
                </c:pt>
                <c:pt idx="42">
                  <c:v>868.7</c:v>
                </c:pt>
                <c:pt idx="43">
                  <c:v>858.7</c:v>
                </c:pt>
                <c:pt idx="44">
                  <c:v>853.7</c:v>
                </c:pt>
                <c:pt idx="45">
                  <c:v>856.2</c:v>
                </c:pt>
                <c:pt idx="46">
                  <c:v>863.7</c:v>
                </c:pt>
                <c:pt idx="47">
                  <c:v>868.7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F7-45F6-BD1C-99276911E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931840"/>
        <c:axId val="795934464"/>
      </c:lineChart>
      <c:dateAx>
        <c:axId val="79593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934464"/>
        <c:crosses val="autoZero"/>
        <c:auto val="1"/>
        <c:lblOffset val="100"/>
        <c:baseTimeUnit val="months"/>
      </c:dateAx>
      <c:valAx>
        <c:axId val="79593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[Red]\-#,##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93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กบน.!$A$7</c:f>
              <c:strCache>
                <c:ptCount val="1"/>
                <c:pt idx="0">
                  <c:v>LPG CP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กบน.!$C$2:$AM$2</c:f>
              <c:numCache>
                <c:formatCode>[$-409]mmm\-yy;@</c:formatCode>
                <c:ptCount val="37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</c:numCache>
            </c:numRef>
          </c:cat>
          <c:val>
            <c:numRef>
              <c:f>กบน.!$C$7:$AO$7</c:f>
              <c:numCache>
                <c:formatCode>#,##0.00_ ;[Red]\-#,##0.00\ </c:formatCode>
                <c:ptCount val="39"/>
                <c:pt idx="0">
                  <c:v>425</c:v>
                </c:pt>
                <c:pt idx="1">
                  <c:v>455</c:v>
                </c:pt>
                <c:pt idx="2">
                  <c:v>505</c:v>
                </c:pt>
                <c:pt idx="3">
                  <c:v>525</c:v>
                </c:pt>
                <c:pt idx="4">
                  <c:v>527.5</c:v>
                </c:pt>
                <c:pt idx="5">
                  <c:v>422.5</c:v>
                </c:pt>
                <c:pt idx="6">
                  <c:v>365</c:v>
                </c:pt>
                <c:pt idx="7">
                  <c:v>365</c:v>
                </c:pt>
                <c:pt idx="8">
                  <c:v>355</c:v>
                </c:pt>
                <c:pt idx="9">
                  <c:v>427.5</c:v>
                </c:pt>
                <c:pt idx="10">
                  <c:v>437.5</c:v>
                </c:pt>
                <c:pt idx="11">
                  <c:v>447.5</c:v>
                </c:pt>
                <c:pt idx="12">
                  <c:v>577.5</c:v>
                </c:pt>
                <c:pt idx="13">
                  <c:v>525</c:v>
                </c:pt>
                <c:pt idx="14">
                  <c:v>455</c:v>
                </c:pt>
                <c:pt idx="15">
                  <c:v>235</c:v>
                </c:pt>
                <c:pt idx="16">
                  <c:v>340</c:v>
                </c:pt>
                <c:pt idx="17">
                  <c:v>340</c:v>
                </c:pt>
                <c:pt idx="18">
                  <c:v>350</c:v>
                </c:pt>
                <c:pt idx="19">
                  <c:v>355</c:v>
                </c:pt>
                <c:pt idx="20" formatCode="0.00">
                  <c:v>360</c:v>
                </c:pt>
                <c:pt idx="21" formatCode="0.00">
                  <c:v>377.5</c:v>
                </c:pt>
                <c:pt idx="22" formatCode="0.00">
                  <c:v>435</c:v>
                </c:pt>
                <c:pt idx="23" formatCode="0.00">
                  <c:v>455</c:v>
                </c:pt>
                <c:pt idx="24">
                  <c:v>540</c:v>
                </c:pt>
                <c:pt idx="25">
                  <c:v>595</c:v>
                </c:pt>
                <c:pt idx="26">
                  <c:v>610</c:v>
                </c:pt>
                <c:pt idx="27">
                  <c:v>545</c:v>
                </c:pt>
                <c:pt idx="28">
                  <c:v>485</c:v>
                </c:pt>
                <c:pt idx="29">
                  <c:v>527.5</c:v>
                </c:pt>
                <c:pt idx="30">
                  <c:v>620</c:v>
                </c:pt>
                <c:pt idx="31">
                  <c:v>657.5</c:v>
                </c:pt>
                <c:pt idx="32" formatCode="0.00">
                  <c:v>665</c:v>
                </c:pt>
                <c:pt idx="33" formatCode="0.00">
                  <c:v>797.5</c:v>
                </c:pt>
                <c:pt idx="34" formatCode="0.00">
                  <c:v>850</c:v>
                </c:pt>
                <c:pt idx="35" formatCode="0.00">
                  <c:v>772.5</c:v>
                </c:pt>
                <c:pt idx="36">
                  <c:v>725</c:v>
                </c:pt>
                <c:pt idx="37">
                  <c:v>775</c:v>
                </c:pt>
                <c:pt idx="38">
                  <c:v>907.5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58-44BE-A7E4-B4185B034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318656"/>
        <c:axId val="2102319072"/>
      </c:lineChart>
      <c:lineChart>
        <c:grouping val="standard"/>
        <c:varyColors val="0"/>
        <c:ser>
          <c:idx val="1"/>
          <c:order val="1"/>
          <c:tx>
            <c:strRef>
              <c:f>กบน.!$A$8</c:f>
              <c:strCache>
                <c:ptCount val="1"/>
                <c:pt idx="0">
                  <c:v>X กบน.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กบน.!$C$2:$AO$2</c:f>
              <c:numCache>
                <c:formatCode>[$-409]mmm\-yy;@</c:formatCode>
                <c:ptCount val="39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</c:numCache>
            </c:numRef>
          </c:cat>
          <c:val>
            <c:numRef>
              <c:f>กบน.!$C$8:$AO$8</c:f>
              <c:numCache>
                <c:formatCode>#,##0.00_ ;[Red]\-#,##0.00\ </c:formatCode>
                <c:ptCount val="39"/>
                <c:pt idx="0">
                  <c:v>33.311334458848997</c:v>
                </c:pt>
                <c:pt idx="1">
                  <c:v>22.763008373233362</c:v>
                </c:pt>
                <c:pt idx="2">
                  <c:v>25.55011883510107</c:v>
                </c:pt>
                <c:pt idx="3">
                  <c:v>37.100652041732637</c:v>
                </c:pt>
                <c:pt idx="4">
                  <c:v>50.536948609520671</c:v>
                </c:pt>
                <c:pt idx="5">
                  <c:v>57.228748010386276</c:v>
                </c:pt>
                <c:pt idx="6">
                  <c:v>71.131427197954366</c:v>
                </c:pt>
                <c:pt idx="7">
                  <c:v>58.850819737923651</c:v>
                </c:pt>
                <c:pt idx="8">
                  <c:v>51.84703052829969</c:v>
                </c:pt>
                <c:pt idx="9">
                  <c:v>63.487039157100781</c:v>
                </c:pt>
                <c:pt idx="10">
                  <c:v>69.834085723041454</c:v>
                </c:pt>
                <c:pt idx="11">
                  <c:v>64.737689303480266</c:v>
                </c:pt>
                <c:pt idx="12">
                  <c:v>62.332029146729774</c:v>
                </c:pt>
                <c:pt idx="13">
                  <c:v>66.968497758681224</c:v>
                </c:pt>
                <c:pt idx="14">
                  <c:v>56.890710938223968</c:v>
                </c:pt>
                <c:pt idx="15">
                  <c:v>48.263248731637681</c:v>
                </c:pt>
                <c:pt idx="16">
                  <c:v>49.996736296568677</c:v>
                </c:pt>
                <c:pt idx="17">
                  <c:v>28.99316048962875</c:v>
                </c:pt>
                <c:pt idx="18">
                  <c:v>25.224263834277334</c:v>
                </c:pt>
                <c:pt idx="19">
                  <c:v>47.33086018555197</c:v>
                </c:pt>
                <c:pt idx="20" formatCode="#,##0.00">
                  <c:v>50.882396555502986</c:v>
                </c:pt>
                <c:pt idx="21" formatCode="#,##0.00">
                  <c:v>49.9802311900715</c:v>
                </c:pt>
                <c:pt idx="22" formatCode="#,##0.00">
                  <c:v>56.390072883991444</c:v>
                </c:pt>
                <c:pt idx="23" formatCode="#,##0.00">
                  <c:v>75.90437756985763</c:v>
                </c:pt>
                <c:pt idx="24">
                  <c:v>96.385659506031359</c:v>
                </c:pt>
                <c:pt idx="25">
                  <c:v>59.152588863309582</c:v>
                </c:pt>
                <c:pt idx="26">
                  <c:v>29.738867542551464</c:v>
                </c:pt>
                <c:pt idx="27">
                  <c:v>39.270680924593336</c:v>
                </c:pt>
                <c:pt idx="28">
                  <c:v>47.368711664034308</c:v>
                </c:pt>
                <c:pt idx="29">
                  <c:v>49.538193261119503</c:v>
                </c:pt>
                <c:pt idx="30">
                  <c:v>38.791480156809754</c:v>
                </c:pt>
                <c:pt idx="31">
                  <c:v>38.362486524596207</c:v>
                </c:pt>
                <c:pt idx="32">
                  <c:v>39.265766787581924</c:v>
                </c:pt>
                <c:pt idx="33">
                  <c:v>39.617665801352494</c:v>
                </c:pt>
                <c:pt idx="34">
                  <c:v>49.20335088135414</c:v>
                </c:pt>
                <c:pt idx="35">
                  <c:v>58.840620095086742</c:v>
                </c:pt>
                <c:pt idx="36">
                  <c:v>64.79871819094673</c:v>
                </c:pt>
                <c:pt idx="37">
                  <c:v>52.011849701388861</c:v>
                </c:pt>
                <c:pt idx="38">
                  <c:v>45.159386744064783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58-44BE-A7E4-B4185B034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751360"/>
        <c:axId val="491759680"/>
      </c:lineChart>
      <c:dateAx>
        <c:axId val="2102318656"/>
        <c:scaling>
          <c:orientation val="minMax"/>
        </c:scaling>
        <c:delete val="0"/>
        <c:axPos val="b"/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319072"/>
        <c:crosses val="autoZero"/>
        <c:auto val="1"/>
        <c:lblOffset val="100"/>
        <c:baseTimeUnit val="months"/>
      </c:dateAx>
      <c:valAx>
        <c:axId val="210231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[Red]\-#,##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318656"/>
        <c:crosses val="autoZero"/>
        <c:crossBetween val="between"/>
      </c:valAx>
      <c:valAx>
        <c:axId val="491759680"/>
        <c:scaling>
          <c:orientation val="minMax"/>
        </c:scaling>
        <c:delete val="0"/>
        <c:axPos val="r"/>
        <c:numFmt formatCode="#,##0.00_ ;[Red]\-#,##0.0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51360"/>
        <c:crosses val="max"/>
        <c:crossBetween val="between"/>
      </c:valAx>
      <c:dateAx>
        <c:axId val="491751360"/>
        <c:scaling>
          <c:orientation val="minMax"/>
        </c:scaling>
        <c:delete val="1"/>
        <c:axPos val="b"/>
        <c:numFmt formatCode="[$-409]mmm\-yy;@" sourceLinked="1"/>
        <c:majorTickMark val="out"/>
        <c:minorTickMark val="none"/>
        <c:tickLblPos val="nextTo"/>
        <c:crossAx val="491759680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กบน.!$A$22</c:f>
              <c:strCache>
                <c:ptCount val="1"/>
                <c:pt idx="0">
                  <c:v>Dubai (USD/BBL)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กบน.!$C$2:$AO$2</c:f>
              <c:numCache>
                <c:formatCode>[$-409]mmm\-yy;@</c:formatCode>
                <c:ptCount val="39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</c:numCache>
            </c:numRef>
          </c:cat>
          <c:val>
            <c:numRef>
              <c:f>กบน.!$C$22:$AO$22</c:f>
              <c:numCache>
                <c:formatCode>0.00</c:formatCode>
                <c:ptCount val="39"/>
                <c:pt idx="0">
                  <c:v>59.08</c:v>
                </c:pt>
                <c:pt idx="1">
                  <c:v>64.569999999999993</c:v>
                </c:pt>
                <c:pt idx="2">
                  <c:v>66.930000000000007</c:v>
                </c:pt>
                <c:pt idx="3">
                  <c:v>70.95</c:v>
                </c:pt>
                <c:pt idx="4">
                  <c:v>69.38</c:v>
                </c:pt>
                <c:pt idx="5">
                  <c:v>61.76</c:v>
                </c:pt>
                <c:pt idx="6">
                  <c:v>63.25</c:v>
                </c:pt>
                <c:pt idx="7">
                  <c:v>59.11</c:v>
                </c:pt>
                <c:pt idx="8">
                  <c:v>61.12</c:v>
                </c:pt>
                <c:pt idx="9">
                  <c:v>59.37</c:v>
                </c:pt>
                <c:pt idx="10">
                  <c:v>61.97</c:v>
                </c:pt>
                <c:pt idx="11">
                  <c:v>64.89</c:v>
                </c:pt>
                <c:pt idx="12">
                  <c:v>64.286428571428573</c:v>
                </c:pt>
                <c:pt idx="13">
                  <c:v>54.218999999999994</c:v>
                </c:pt>
                <c:pt idx="14">
                  <c:v>33.700227272727282</c:v>
                </c:pt>
                <c:pt idx="15">
                  <c:v>20.386666666666667</c:v>
                </c:pt>
                <c:pt idx="16">
                  <c:v>30.502941176470593</c:v>
                </c:pt>
                <c:pt idx="17">
                  <c:v>40.790909090909082</c:v>
                </c:pt>
                <c:pt idx="18">
                  <c:v>43.279047619047631</c:v>
                </c:pt>
                <c:pt idx="19">
                  <c:v>44.043500000000009</c:v>
                </c:pt>
                <c:pt idx="20">
                  <c:v>41.533863636363634</c:v>
                </c:pt>
                <c:pt idx="21">
                  <c:v>40.638095238095239</c:v>
                </c:pt>
                <c:pt idx="22">
                  <c:v>43.211250000000007</c:v>
                </c:pt>
                <c:pt idx="23">
                  <c:v>49.52058823529412</c:v>
                </c:pt>
                <c:pt idx="24">
                  <c:v>54.77300000000001</c:v>
                </c:pt>
                <c:pt idx="25">
                  <c:v>60.855789473684212</c:v>
                </c:pt>
                <c:pt idx="26">
                  <c:v>64.414999999999992</c:v>
                </c:pt>
                <c:pt idx="27">
                  <c:v>62.730476190476189</c:v>
                </c:pt>
                <c:pt idx="28">
                  <c:v>66.314736842105262</c:v>
                </c:pt>
                <c:pt idx="29">
                  <c:v>71.573636363636354</c:v>
                </c:pt>
                <c:pt idx="30">
                  <c:v>72.902857142857158</c:v>
                </c:pt>
                <c:pt idx="31">
                  <c:v>69.485238095238103</c:v>
                </c:pt>
                <c:pt idx="32">
                  <c:v>72.608181818181819</c:v>
                </c:pt>
                <c:pt idx="33">
                  <c:v>81.585952380952364</c:v>
                </c:pt>
                <c:pt idx="34">
                  <c:v>80.276904761904774</c:v>
                </c:pt>
                <c:pt idx="35">
                  <c:v>73.186363636363637</c:v>
                </c:pt>
                <c:pt idx="36">
                  <c:v>83.455476190476176</c:v>
                </c:pt>
                <c:pt idx="37">
                  <c:v>92.340277777777771</c:v>
                </c:pt>
                <c:pt idx="38">
                  <c:v>110.89369565217393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2F-4369-853F-360BD7F8A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318656"/>
        <c:axId val="2102319072"/>
      </c:lineChart>
      <c:lineChart>
        <c:grouping val="standard"/>
        <c:varyColors val="0"/>
        <c:ser>
          <c:idx val="1"/>
          <c:order val="1"/>
          <c:tx>
            <c:strRef>
              <c:f>กบน.!$A$7</c:f>
              <c:strCache>
                <c:ptCount val="1"/>
                <c:pt idx="0">
                  <c:v>LPG CP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กบน.!$C$7:$AO$7</c:f>
              <c:numCache>
                <c:formatCode>#,##0.00_ ;[Red]\-#,##0.00\ </c:formatCode>
                <c:ptCount val="39"/>
                <c:pt idx="0">
                  <c:v>425</c:v>
                </c:pt>
                <c:pt idx="1">
                  <c:v>455</c:v>
                </c:pt>
                <c:pt idx="2">
                  <c:v>505</c:v>
                </c:pt>
                <c:pt idx="3">
                  <c:v>525</c:v>
                </c:pt>
                <c:pt idx="4">
                  <c:v>527.5</c:v>
                </c:pt>
                <c:pt idx="5">
                  <c:v>422.5</c:v>
                </c:pt>
                <c:pt idx="6">
                  <c:v>365</c:v>
                </c:pt>
                <c:pt idx="7">
                  <c:v>365</c:v>
                </c:pt>
                <c:pt idx="8">
                  <c:v>355</c:v>
                </c:pt>
                <c:pt idx="9">
                  <c:v>427.5</c:v>
                </c:pt>
                <c:pt idx="10">
                  <c:v>437.5</c:v>
                </c:pt>
                <c:pt idx="11">
                  <c:v>447.5</c:v>
                </c:pt>
                <c:pt idx="12">
                  <c:v>577.5</c:v>
                </c:pt>
                <c:pt idx="13">
                  <c:v>525</c:v>
                </c:pt>
                <c:pt idx="14">
                  <c:v>455</c:v>
                </c:pt>
                <c:pt idx="15">
                  <c:v>235</c:v>
                </c:pt>
                <c:pt idx="16">
                  <c:v>340</c:v>
                </c:pt>
                <c:pt idx="17">
                  <c:v>340</c:v>
                </c:pt>
                <c:pt idx="18">
                  <c:v>350</c:v>
                </c:pt>
                <c:pt idx="19">
                  <c:v>355</c:v>
                </c:pt>
                <c:pt idx="20" formatCode="0.00">
                  <c:v>360</c:v>
                </c:pt>
                <c:pt idx="21" formatCode="0.00">
                  <c:v>377.5</c:v>
                </c:pt>
                <c:pt idx="22" formatCode="0.00">
                  <c:v>435</c:v>
                </c:pt>
                <c:pt idx="23" formatCode="0.00">
                  <c:v>455</c:v>
                </c:pt>
                <c:pt idx="24">
                  <c:v>540</c:v>
                </c:pt>
                <c:pt idx="25">
                  <c:v>595</c:v>
                </c:pt>
                <c:pt idx="26">
                  <c:v>610</c:v>
                </c:pt>
                <c:pt idx="27">
                  <c:v>545</c:v>
                </c:pt>
                <c:pt idx="28">
                  <c:v>485</c:v>
                </c:pt>
                <c:pt idx="29">
                  <c:v>527.5</c:v>
                </c:pt>
                <c:pt idx="30">
                  <c:v>620</c:v>
                </c:pt>
                <c:pt idx="31">
                  <c:v>657.5</c:v>
                </c:pt>
                <c:pt idx="32" formatCode="0.00">
                  <c:v>665</c:v>
                </c:pt>
                <c:pt idx="33" formatCode="0.00">
                  <c:v>797.5</c:v>
                </c:pt>
                <c:pt idx="34" formatCode="0.00">
                  <c:v>850</c:v>
                </c:pt>
                <c:pt idx="35" formatCode="0.00">
                  <c:v>772.5</c:v>
                </c:pt>
                <c:pt idx="36">
                  <c:v>725</c:v>
                </c:pt>
                <c:pt idx="37">
                  <c:v>775</c:v>
                </c:pt>
                <c:pt idx="38">
                  <c:v>907.5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2F-4369-853F-360BD7F8A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751360"/>
        <c:axId val="491759680"/>
      </c:lineChart>
      <c:dateAx>
        <c:axId val="2102318656"/>
        <c:scaling>
          <c:orientation val="minMax"/>
        </c:scaling>
        <c:delete val="0"/>
        <c:axPos val="b"/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319072"/>
        <c:crosses val="autoZero"/>
        <c:auto val="1"/>
        <c:lblOffset val="100"/>
        <c:baseTimeUnit val="months"/>
      </c:dateAx>
      <c:valAx>
        <c:axId val="210231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318656"/>
        <c:crosses val="autoZero"/>
        <c:crossBetween val="between"/>
      </c:valAx>
      <c:valAx>
        <c:axId val="491759680"/>
        <c:scaling>
          <c:orientation val="minMax"/>
        </c:scaling>
        <c:delete val="0"/>
        <c:axPos val="r"/>
        <c:numFmt formatCode="#,##0.00_ ;[Red]\-#,##0.0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51360"/>
        <c:crosses val="max"/>
        <c:crossBetween val="between"/>
      </c:valAx>
      <c:catAx>
        <c:axId val="491751360"/>
        <c:scaling>
          <c:orientation val="minMax"/>
        </c:scaling>
        <c:delete val="1"/>
        <c:axPos val="b"/>
        <c:majorTickMark val="out"/>
        <c:minorTickMark val="none"/>
        <c:tickLblPos val="nextTo"/>
        <c:crossAx val="491759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</a:t>
            </a:r>
            <a:r>
              <a:rPr lang="th-TH"/>
              <a:t>กบน. </a:t>
            </a:r>
            <a:r>
              <a:rPr lang="en-US"/>
              <a:t>(USD/T)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กบน.!$A$8</c:f>
              <c:strCache>
                <c:ptCount val="1"/>
                <c:pt idx="0">
                  <c:v>X กบน.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กบน.!$C$2:$AX$2</c:f>
              <c:numCache>
                <c:formatCode>[$-409]mmm\-yy;@</c:formatCode>
                <c:ptCount val="48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</c:numCache>
            </c:numRef>
          </c:cat>
          <c:val>
            <c:numRef>
              <c:f>กบน.!$C$8:$AX$8</c:f>
              <c:numCache>
                <c:formatCode>#,##0.00_ ;[Red]\-#,##0.00\ </c:formatCode>
                <c:ptCount val="48"/>
                <c:pt idx="0">
                  <c:v>33.311334458848997</c:v>
                </c:pt>
                <c:pt idx="1">
                  <c:v>22.763008373233362</c:v>
                </c:pt>
                <c:pt idx="2">
                  <c:v>25.55011883510107</c:v>
                </c:pt>
                <c:pt idx="3">
                  <c:v>37.100652041732637</c:v>
                </c:pt>
                <c:pt idx="4">
                  <c:v>50.536948609520671</c:v>
                </c:pt>
                <c:pt idx="5">
                  <c:v>57.228748010386276</c:v>
                </c:pt>
                <c:pt idx="6">
                  <c:v>71.131427197954366</c:v>
                </c:pt>
                <c:pt idx="7">
                  <c:v>58.850819737923651</c:v>
                </c:pt>
                <c:pt idx="8">
                  <c:v>51.84703052829969</c:v>
                </c:pt>
                <c:pt idx="9">
                  <c:v>63.487039157100781</c:v>
                </c:pt>
                <c:pt idx="10">
                  <c:v>69.834085723041454</c:v>
                </c:pt>
                <c:pt idx="11">
                  <c:v>64.737689303480266</c:v>
                </c:pt>
                <c:pt idx="12">
                  <c:v>62.332029146729774</c:v>
                </c:pt>
                <c:pt idx="13">
                  <c:v>66.968497758681224</c:v>
                </c:pt>
                <c:pt idx="14">
                  <c:v>56.890710938223968</c:v>
                </c:pt>
                <c:pt idx="15">
                  <c:v>48.263248731637681</c:v>
                </c:pt>
                <c:pt idx="16">
                  <c:v>49.996736296568677</c:v>
                </c:pt>
                <c:pt idx="17">
                  <c:v>28.99316048962875</c:v>
                </c:pt>
                <c:pt idx="18">
                  <c:v>25.224263834277334</c:v>
                </c:pt>
                <c:pt idx="19">
                  <c:v>47.33086018555197</c:v>
                </c:pt>
                <c:pt idx="20" formatCode="#,##0.00">
                  <c:v>50.882396555502986</c:v>
                </c:pt>
                <c:pt idx="21" formatCode="#,##0.00">
                  <c:v>49.9802311900715</c:v>
                </c:pt>
                <c:pt idx="22" formatCode="#,##0.00">
                  <c:v>56.390072883991444</c:v>
                </c:pt>
                <c:pt idx="23" formatCode="#,##0.00">
                  <c:v>75.90437756985763</c:v>
                </c:pt>
                <c:pt idx="24">
                  <c:v>96.385659506031359</c:v>
                </c:pt>
                <c:pt idx="25">
                  <c:v>59.152588863309582</c:v>
                </c:pt>
                <c:pt idx="26">
                  <c:v>29.738867542551464</c:v>
                </c:pt>
                <c:pt idx="27">
                  <c:v>39.270680924593336</c:v>
                </c:pt>
                <c:pt idx="28">
                  <c:v>47.368711664034308</c:v>
                </c:pt>
                <c:pt idx="29">
                  <c:v>49.538193261119503</c:v>
                </c:pt>
                <c:pt idx="30">
                  <c:v>38.791480156809754</c:v>
                </c:pt>
                <c:pt idx="31">
                  <c:v>38.362486524596207</c:v>
                </c:pt>
                <c:pt idx="32">
                  <c:v>39.265766787581924</c:v>
                </c:pt>
                <c:pt idx="33">
                  <c:v>39.617665801352494</c:v>
                </c:pt>
                <c:pt idx="34">
                  <c:v>49.20335088135414</c:v>
                </c:pt>
                <c:pt idx="35">
                  <c:v>58.840620095086742</c:v>
                </c:pt>
                <c:pt idx="36">
                  <c:v>64.79871819094673</c:v>
                </c:pt>
                <c:pt idx="37">
                  <c:v>52.011849701388861</c:v>
                </c:pt>
                <c:pt idx="38">
                  <c:v>45.159386744064783</c:v>
                </c:pt>
                <c:pt idx="39">
                  <c:v>55.433822912464073</c:v>
                </c:pt>
                <c:pt idx="40">
                  <c:v>51.2</c:v>
                </c:pt>
                <c:pt idx="41">
                  <c:v>51.2</c:v>
                </c:pt>
                <c:pt idx="42">
                  <c:v>51.2</c:v>
                </c:pt>
                <c:pt idx="43">
                  <c:v>51.2</c:v>
                </c:pt>
                <c:pt idx="44">
                  <c:v>51.2</c:v>
                </c:pt>
                <c:pt idx="45">
                  <c:v>51.2</c:v>
                </c:pt>
                <c:pt idx="46">
                  <c:v>51.2</c:v>
                </c:pt>
                <c:pt idx="47">
                  <c:v>51.2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35-42E6-BEA0-91A6B3CE7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931840"/>
        <c:axId val="795934464"/>
      </c:lineChart>
      <c:dateAx>
        <c:axId val="79593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934464"/>
        <c:crosses val="autoZero"/>
        <c:auto val="1"/>
        <c:lblOffset val="100"/>
        <c:baseTimeUnit val="months"/>
      </c:dateAx>
      <c:valAx>
        <c:axId val="79593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[Red]\-#,##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93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LPG CP vs Platts (USD/T)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กบน.!$A$7</c:f>
              <c:strCache>
                <c:ptCount val="1"/>
                <c:pt idx="0">
                  <c:v>LPG CP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กบน.!$C$2:$AX$2</c:f>
              <c:numCache>
                <c:formatCode>[$-409]mmm\-yy;@</c:formatCode>
                <c:ptCount val="48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</c:numCache>
            </c:numRef>
          </c:cat>
          <c:val>
            <c:numRef>
              <c:f>กบน.!$C$7:$AX$7</c:f>
              <c:numCache>
                <c:formatCode>#,##0.00_ ;[Red]\-#,##0.00\ </c:formatCode>
                <c:ptCount val="48"/>
                <c:pt idx="0">
                  <c:v>425</c:v>
                </c:pt>
                <c:pt idx="1">
                  <c:v>455</c:v>
                </c:pt>
                <c:pt idx="2">
                  <c:v>505</c:v>
                </c:pt>
                <c:pt idx="3">
                  <c:v>525</c:v>
                </c:pt>
                <c:pt idx="4">
                  <c:v>527.5</c:v>
                </c:pt>
                <c:pt idx="5">
                  <c:v>422.5</c:v>
                </c:pt>
                <c:pt idx="6">
                  <c:v>365</c:v>
                </c:pt>
                <c:pt idx="7">
                  <c:v>365</c:v>
                </c:pt>
                <c:pt idx="8">
                  <c:v>355</c:v>
                </c:pt>
                <c:pt idx="9">
                  <c:v>427.5</c:v>
                </c:pt>
                <c:pt idx="10">
                  <c:v>437.5</c:v>
                </c:pt>
                <c:pt idx="11">
                  <c:v>447.5</c:v>
                </c:pt>
                <c:pt idx="12">
                  <c:v>577.5</c:v>
                </c:pt>
                <c:pt idx="13">
                  <c:v>525</c:v>
                </c:pt>
                <c:pt idx="14">
                  <c:v>455</c:v>
                </c:pt>
                <c:pt idx="15">
                  <c:v>235</c:v>
                </c:pt>
                <c:pt idx="16">
                  <c:v>340</c:v>
                </c:pt>
                <c:pt idx="17">
                  <c:v>340</c:v>
                </c:pt>
                <c:pt idx="18">
                  <c:v>350</c:v>
                </c:pt>
                <c:pt idx="19">
                  <c:v>355</c:v>
                </c:pt>
                <c:pt idx="20" formatCode="0.00">
                  <c:v>360</c:v>
                </c:pt>
                <c:pt idx="21" formatCode="0.00">
                  <c:v>377.5</c:v>
                </c:pt>
                <c:pt idx="22" formatCode="0.00">
                  <c:v>435</c:v>
                </c:pt>
                <c:pt idx="23" formatCode="0.00">
                  <c:v>455</c:v>
                </c:pt>
                <c:pt idx="24">
                  <c:v>540</c:v>
                </c:pt>
                <c:pt idx="25">
                  <c:v>595</c:v>
                </c:pt>
                <c:pt idx="26">
                  <c:v>610</c:v>
                </c:pt>
                <c:pt idx="27">
                  <c:v>545</c:v>
                </c:pt>
                <c:pt idx="28">
                  <c:v>485</c:v>
                </c:pt>
                <c:pt idx="29">
                  <c:v>527.5</c:v>
                </c:pt>
                <c:pt idx="30">
                  <c:v>620</c:v>
                </c:pt>
                <c:pt idx="31">
                  <c:v>657.5</c:v>
                </c:pt>
                <c:pt idx="32" formatCode="0.00">
                  <c:v>665</c:v>
                </c:pt>
                <c:pt idx="33" formatCode="0.00">
                  <c:v>797.5</c:v>
                </c:pt>
                <c:pt idx="34" formatCode="0.00">
                  <c:v>850</c:v>
                </c:pt>
                <c:pt idx="35" formatCode="0.00">
                  <c:v>772.5</c:v>
                </c:pt>
                <c:pt idx="36">
                  <c:v>725</c:v>
                </c:pt>
                <c:pt idx="37">
                  <c:v>775</c:v>
                </c:pt>
                <c:pt idx="38">
                  <c:v>907.5</c:v>
                </c:pt>
                <c:pt idx="39">
                  <c:v>950</c:v>
                </c:pt>
                <c:pt idx="40">
                  <c:v>897.5</c:v>
                </c:pt>
                <c:pt idx="41">
                  <c:v>857.5</c:v>
                </c:pt>
                <c:pt idx="42">
                  <c:v>817.5</c:v>
                </c:pt>
                <c:pt idx="43">
                  <c:v>807.5</c:v>
                </c:pt>
                <c:pt idx="44" formatCode="0.00">
                  <c:v>802.5</c:v>
                </c:pt>
                <c:pt idx="45" formatCode="0.00">
                  <c:v>805</c:v>
                </c:pt>
                <c:pt idx="46" formatCode="0.00">
                  <c:v>812.5</c:v>
                </c:pt>
                <c:pt idx="47" formatCode="0.00">
                  <c:v>817.5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5C-43A6-8CD8-F73B5AB5BB7B}"/>
            </c:ext>
          </c:extLst>
        </c:ser>
        <c:ser>
          <c:idx val="1"/>
          <c:order val="1"/>
          <c:tx>
            <c:strRef>
              <c:f>กบน.!$A$6</c:f>
              <c:strCache>
                <c:ptCount val="1"/>
                <c:pt idx="0">
                  <c:v>LPG Platts กบน.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กบน.!$C$2:$AX$2</c:f>
              <c:numCache>
                <c:formatCode>[$-409]mmm\-yy;@</c:formatCode>
                <c:ptCount val="48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</c:numCache>
            </c:numRef>
          </c:cat>
          <c:val>
            <c:numRef>
              <c:f>กบน.!$C$6:$AX$6</c:f>
              <c:numCache>
                <c:formatCode>#,##0.00_ ;[Red]\-#,##0.00\ </c:formatCode>
                <c:ptCount val="48"/>
                <c:pt idx="0">
                  <c:v>420.37379032258059</c:v>
                </c:pt>
                <c:pt idx="1">
                  <c:v>450.07857142857137</c:v>
                </c:pt>
                <c:pt idx="2">
                  <c:v>494.40161290322578</c:v>
                </c:pt>
                <c:pt idx="3">
                  <c:v>520.30555555555588</c:v>
                </c:pt>
                <c:pt idx="4">
                  <c:v>503.17383512544791</c:v>
                </c:pt>
                <c:pt idx="5">
                  <c:v>392.53999999999979</c:v>
                </c:pt>
                <c:pt idx="6">
                  <c:v>352.88198924731194</c:v>
                </c:pt>
                <c:pt idx="7">
                  <c:v>351.2442652329749</c:v>
                </c:pt>
                <c:pt idx="8">
                  <c:v>360.23333333333341</c:v>
                </c:pt>
                <c:pt idx="9">
                  <c:v>427.36129032258049</c:v>
                </c:pt>
                <c:pt idx="10">
                  <c:v>428.05111111111086</c:v>
                </c:pt>
                <c:pt idx="11">
                  <c:v>448.10645161290347</c:v>
                </c:pt>
                <c:pt idx="12">
                  <c:v>542.41720430107546</c:v>
                </c:pt>
                <c:pt idx="13">
                  <c:v>475.7469348659003</c:v>
                </c:pt>
                <c:pt idx="14">
                  <c:v>376.25645161290328</c:v>
                </c:pt>
                <c:pt idx="15">
                  <c:v>248.02037037037044</c:v>
                </c:pt>
                <c:pt idx="16">
                  <c:v>294.83870967741939</c:v>
                </c:pt>
                <c:pt idx="17">
                  <c:v>316.38833333333338</c:v>
                </c:pt>
                <c:pt idx="18">
                  <c:v>320.05000000000024</c:v>
                </c:pt>
                <c:pt idx="19">
                  <c:v>337.33333333333343</c:v>
                </c:pt>
                <c:pt idx="20">
                  <c:v>348.03666666666663</c:v>
                </c:pt>
                <c:pt idx="21">
                  <c:v>377.5645161290322</c:v>
                </c:pt>
                <c:pt idx="22">
                  <c:v>434.61333333333317</c:v>
                </c:pt>
                <c:pt idx="23">
                  <c:v>436.66989247311824</c:v>
                </c:pt>
                <c:pt idx="24">
                  <c:v>513.48064516129045</c:v>
                </c:pt>
                <c:pt idx="25">
                  <c:v>570.14583333333326</c:v>
                </c:pt>
                <c:pt idx="26">
                  <c:v>562.23530465949818</c:v>
                </c:pt>
                <c:pt idx="27">
                  <c:v>512.31907407407425</c:v>
                </c:pt>
                <c:pt idx="28">
                  <c:v>478.31684587813652</c:v>
                </c:pt>
                <c:pt idx="29">
                  <c:v>531.53555555555567</c:v>
                </c:pt>
                <c:pt idx="30">
                  <c:v>631.72724014336904</c:v>
                </c:pt>
                <c:pt idx="31">
                  <c:v>654.84659498207895</c:v>
                </c:pt>
                <c:pt idx="32">
                  <c:v>685.87111111111153</c:v>
                </c:pt>
                <c:pt idx="33">
                  <c:v>792.23870967741891</c:v>
                </c:pt>
                <c:pt idx="34">
                  <c:v>840.43370370370371</c:v>
                </c:pt>
                <c:pt idx="35">
                  <c:v>722.02903225806483</c:v>
                </c:pt>
                <c:pt idx="36">
                  <c:v>710.56003584229393</c:v>
                </c:pt>
                <c:pt idx="37">
                  <c:v>762.76249999999982</c:v>
                </c:pt>
                <c:pt idx="38">
                  <c:v>865.37903225806417</c:v>
                </c:pt>
                <c:pt idx="39">
                  <c:v>912.74444444444453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5C-43A6-8CD8-F73B5AB5B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931840"/>
        <c:axId val="795934464"/>
      </c:lineChart>
      <c:dateAx>
        <c:axId val="79593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934464"/>
        <c:crosses val="autoZero"/>
        <c:auto val="1"/>
        <c:lblOffset val="100"/>
        <c:baseTimeUnit val="months"/>
      </c:dateAx>
      <c:valAx>
        <c:axId val="79593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[Red]\-#,##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93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Dubai (USD/BBL)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กบน.!$A$22</c:f>
              <c:strCache>
                <c:ptCount val="1"/>
                <c:pt idx="0">
                  <c:v>Dubai (USD/BBL)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กบน.!$C$2:$AX$2</c:f>
              <c:numCache>
                <c:formatCode>[$-409]mmm\-yy;@</c:formatCode>
                <c:ptCount val="48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</c:numCache>
            </c:numRef>
          </c:cat>
          <c:val>
            <c:numRef>
              <c:f>กบน.!$C$22:$AX$22</c:f>
              <c:numCache>
                <c:formatCode>0.00</c:formatCode>
                <c:ptCount val="48"/>
                <c:pt idx="0">
                  <c:v>59.08</c:v>
                </c:pt>
                <c:pt idx="1">
                  <c:v>64.569999999999993</c:v>
                </c:pt>
                <c:pt idx="2">
                  <c:v>66.930000000000007</c:v>
                </c:pt>
                <c:pt idx="3">
                  <c:v>70.95</c:v>
                </c:pt>
                <c:pt idx="4">
                  <c:v>69.38</c:v>
                </c:pt>
                <c:pt idx="5">
                  <c:v>61.76</c:v>
                </c:pt>
                <c:pt idx="6">
                  <c:v>63.25</c:v>
                </c:pt>
                <c:pt idx="7">
                  <c:v>59.11</c:v>
                </c:pt>
                <c:pt idx="8">
                  <c:v>61.12</c:v>
                </c:pt>
                <c:pt idx="9">
                  <c:v>59.37</c:v>
                </c:pt>
                <c:pt idx="10">
                  <c:v>61.97</c:v>
                </c:pt>
                <c:pt idx="11">
                  <c:v>64.89</c:v>
                </c:pt>
                <c:pt idx="12">
                  <c:v>64.286428571428573</c:v>
                </c:pt>
                <c:pt idx="13">
                  <c:v>54.218999999999994</c:v>
                </c:pt>
                <c:pt idx="14">
                  <c:v>33.700227272727282</c:v>
                </c:pt>
                <c:pt idx="15">
                  <c:v>20.386666666666667</c:v>
                </c:pt>
                <c:pt idx="16">
                  <c:v>30.502941176470593</c:v>
                </c:pt>
                <c:pt idx="17">
                  <c:v>40.790909090909082</c:v>
                </c:pt>
                <c:pt idx="18">
                  <c:v>43.279047619047631</c:v>
                </c:pt>
                <c:pt idx="19">
                  <c:v>44.043500000000009</c:v>
                </c:pt>
                <c:pt idx="20">
                  <c:v>41.533863636363634</c:v>
                </c:pt>
                <c:pt idx="21">
                  <c:v>40.638095238095239</c:v>
                </c:pt>
                <c:pt idx="22">
                  <c:v>43.211250000000007</c:v>
                </c:pt>
                <c:pt idx="23">
                  <c:v>49.52058823529412</c:v>
                </c:pt>
                <c:pt idx="24">
                  <c:v>54.77300000000001</c:v>
                </c:pt>
                <c:pt idx="25">
                  <c:v>60.855789473684212</c:v>
                </c:pt>
                <c:pt idx="26">
                  <c:v>64.414999999999992</c:v>
                </c:pt>
                <c:pt idx="27">
                  <c:v>62.730476190476189</c:v>
                </c:pt>
                <c:pt idx="28">
                  <c:v>66.314736842105262</c:v>
                </c:pt>
                <c:pt idx="29">
                  <c:v>71.573636363636354</c:v>
                </c:pt>
                <c:pt idx="30">
                  <c:v>72.902857142857158</c:v>
                </c:pt>
                <c:pt idx="31">
                  <c:v>69.485238095238103</c:v>
                </c:pt>
                <c:pt idx="32">
                  <c:v>72.608181818181819</c:v>
                </c:pt>
                <c:pt idx="33">
                  <c:v>81.585952380952364</c:v>
                </c:pt>
                <c:pt idx="34">
                  <c:v>80.276904761904774</c:v>
                </c:pt>
                <c:pt idx="35">
                  <c:v>73.186363636363637</c:v>
                </c:pt>
                <c:pt idx="36">
                  <c:v>83.455476190476176</c:v>
                </c:pt>
                <c:pt idx="37">
                  <c:v>92.340277777777771</c:v>
                </c:pt>
                <c:pt idx="38">
                  <c:v>110.89369565217393</c:v>
                </c:pt>
                <c:pt idx="39">
                  <c:v>115.6</c:v>
                </c:pt>
                <c:pt idx="40">
                  <c:v>114.8</c:v>
                </c:pt>
                <c:pt idx="41">
                  <c:v>110.6</c:v>
                </c:pt>
                <c:pt idx="42">
                  <c:v>108.4</c:v>
                </c:pt>
                <c:pt idx="43">
                  <c:v>110.4</c:v>
                </c:pt>
                <c:pt idx="44">
                  <c:v>108.4</c:v>
                </c:pt>
                <c:pt idx="45">
                  <c:v>104.4</c:v>
                </c:pt>
                <c:pt idx="46">
                  <c:v>100.7</c:v>
                </c:pt>
                <c:pt idx="47">
                  <c:v>98.2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45-436A-B896-501C3F016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931840"/>
        <c:axId val="795934464"/>
      </c:lineChart>
      <c:dateAx>
        <c:axId val="79593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934464"/>
        <c:crosses val="autoZero"/>
        <c:auto val="1"/>
        <c:lblOffset val="100"/>
        <c:baseTimeUnit val="months"/>
      </c:dateAx>
      <c:valAx>
        <c:axId val="79593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[Red]\-#,##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93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กบน.!$A$24:$B$24</c:f>
              <c:strCache>
                <c:ptCount val="2"/>
                <c:pt idx="0">
                  <c:v>Freight: Arab Gulf - Singapore</c:v>
                </c:pt>
                <c:pt idx="1">
                  <c:v>USD/BBL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กบน.!$C$2:$AM$2</c:f>
              <c:numCache>
                <c:formatCode>[$-409]mmm\-yy;@</c:formatCode>
                <c:ptCount val="37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</c:numCache>
            </c:numRef>
          </c:cat>
          <c:val>
            <c:numRef>
              <c:f>กบน.!$C$24:$AO$24</c:f>
              <c:numCache>
                <c:formatCode>#,##0.00</c:formatCode>
                <c:ptCount val="39"/>
                <c:pt idx="0">
                  <c:v>0.92</c:v>
                </c:pt>
                <c:pt idx="1">
                  <c:v>0.85</c:v>
                </c:pt>
                <c:pt idx="2">
                  <c:v>0.93</c:v>
                </c:pt>
                <c:pt idx="3">
                  <c:v>0.66</c:v>
                </c:pt>
                <c:pt idx="4">
                  <c:v>0.59</c:v>
                </c:pt>
                <c:pt idx="5">
                  <c:v>0.67</c:v>
                </c:pt>
                <c:pt idx="6">
                  <c:v>0.7</c:v>
                </c:pt>
                <c:pt idx="7">
                  <c:v>0.7</c:v>
                </c:pt>
                <c:pt idx="8">
                  <c:v>1.0900000000000001</c:v>
                </c:pt>
                <c:pt idx="9">
                  <c:v>1.6</c:v>
                </c:pt>
                <c:pt idx="10">
                  <c:v>1.37</c:v>
                </c:pt>
                <c:pt idx="11">
                  <c:v>1.64</c:v>
                </c:pt>
                <c:pt idx="12">
                  <c:v>2.2599999999999998</c:v>
                </c:pt>
                <c:pt idx="13">
                  <c:v>1.37</c:v>
                </c:pt>
                <c:pt idx="14">
                  <c:v>1.38</c:v>
                </c:pt>
                <c:pt idx="15">
                  <c:v>2.39</c:v>
                </c:pt>
                <c:pt idx="16">
                  <c:v>1.1599999999999999</c:v>
                </c:pt>
                <c:pt idx="17">
                  <c:v>1.22</c:v>
                </c:pt>
                <c:pt idx="18">
                  <c:v>0.85</c:v>
                </c:pt>
                <c:pt idx="19">
                  <c:v>0.62</c:v>
                </c:pt>
                <c:pt idx="20">
                  <c:v>0.56999999999999995</c:v>
                </c:pt>
                <c:pt idx="21">
                  <c:v>0.74894962499999995</c:v>
                </c:pt>
                <c:pt idx="22">
                  <c:v>0.46067467500000003</c:v>
                </c:pt>
                <c:pt idx="23">
                  <c:v>0.44145634500000003</c:v>
                </c:pt>
                <c:pt idx="24">
                  <c:v>0.60622526249999997</c:v>
                </c:pt>
                <c:pt idx="25">
                  <c:v>0.47590488749999998</c:v>
                </c:pt>
                <c:pt idx="26">
                  <c:v>0.45580728749999999</c:v>
                </c:pt>
                <c:pt idx="27">
                  <c:v>0.55719292499999995</c:v>
                </c:pt>
                <c:pt idx="28">
                  <c:v>0.49592249999999999</c:v>
                </c:pt>
                <c:pt idx="29">
                  <c:v>0.53943569999999996</c:v>
                </c:pt>
                <c:pt idx="30">
                  <c:v>0.49720229999999987</c:v>
                </c:pt>
                <c:pt idx="31">
                  <c:v>0.49</c:v>
                </c:pt>
                <c:pt idx="32">
                  <c:v>0.55863269999999998</c:v>
                </c:pt>
                <c:pt idx="33">
                  <c:v>0.62998155</c:v>
                </c:pt>
                <c:pt idx="34">
                  <c:v>0.69189187500000005</c:v>
                </c:pt>
                <c:pt idx="35">
                  <c:v>0.63990000000000002</c:v>
                </c:pt>
                <c:pt idx="36">
                  <c:v>0.67499932499999993</c:v>
                </c:pt>
                <c:pt idx="37">
                  <c:v>0.57552389999999998</c:v>
                </c:pt>
                <c:pt idx="38">
                  <c:v>0.53321624999999995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B8-4437-9796-0A6E92831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318656"/>
        <c:axId val="2102319072"/>
      </c:lineChart>
      <c:lineChart>
        <c:grouping val="standard"/>
        <c:varyColors val="0"/>
        <c:ser>
          <c:idx val="1"/>
          <c:order val="1"/>
          <c:tx>
            <c:strRef>
              <c:f>กบน.!$A$8</c:f>
              <c:strCache>
                <c:ptCount val="1"/>
                <c:pt idx="0">
                  <c:v>X กบน.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กบน.!$C$2:$AO$2</c:f>
              <c:numCache>
                <c:formatCode>[$-409]mmm\-yy;@</c:formatCode>
                <c:ptCount val="39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</c:numCache>
            </c:numRef>
          </c:cat>
          <c:val>
            <c:numRef>
              <c:f>กบน.!$C$8:$AO$8</c:f>
              <c:numCache>
                <c:formatCode>#,##0.00_ ;[Red]\-#,##0.00\ </c:formatCode>
                <c:ptCount val="39"/>
                <c:pt idx="0">
                  <c:v>33.311334458848997</c:v>
                </c:pt>
                <c:pt idx="1">
                  <c:v>22.763008373233362</c:v>
                </c:pt>
                <c:pt idx="2">
                  <c:v>25.55011883510107</c:v>
                </c:pt>
                <c:pt idx="3">
                  <c:v>37.100652041732637</c:v>
                </c:pt>
                <c:pt idx="4">
                  <c:v>50.536948609520671</c:v>
                </c:pt>
                <c:pt idx="5">
                  <c:v>57.228748010386276</c:v>
                </c:pt>
                <c:pt idx="6">
                  <c:v>71.131427197954366</c:v>
                </c:pt>
                <c:pt idx="7">
                  <c:v>58.850819737923651</c:v>
                </c:pt>
                <c:pt idx="8">
                  <c:v>51.84703052829969</c:v>
                </c:pt>
                <c:pt idx="9">
                  <c:v>63.487039157100781</c:v>
                </c:pt>
                <c:pt idx="10">
                  <c:v>69.834085723041454</c:v>
                </c:pt>
                <c:pt idx="11">
                  <c:v>64.737689303480266</c:v>
                </c:pt>
                <c:pt idx="12">
                  <c:v>62.332029146729774</c:v>
                </c:pt>
                <c:pt idx="13">
                  <c:v>66.968497758681224</c:v>
                </c:pt>
                <c:pt idx="14">
                  <c:v>56.890710938223968</c:v>
                </c:pt>
                <c:pt idx="15">
                  <c:v>48.263248731637681</c:v>
                </c:pt>
                <c:pt idx="16">
                  <c:v>49.996736296568677</c:v>
                </c:pt>
                <c:pt idx="17">
                  <c:v>28.99316048962875</c:v>
                </c:pt>
                <c:pt idx="18">
                  <c:v>25.224263834277334</c:v>
                </c:pt>
                <c:pt idx="19">
                  <c:v>47.33086018555197</c:v>
                </c:pt>
                <c:pt idx="20" formatCode="#,##0.00">
                  <c:v>50.882396555502986</c:v>
                </c:pt>
                <c:pt idx="21" formatCode="#,##0.00">
                  <c:v>49.9802311900715</c:v>
                </c:pt>
                <c:pt idx="22" formatCode="#,##0.00">
                  <c:v>56.390072883991444</c:v>
                </c:pt>
                <c:pt idx="23" formatCode="#,##0.00">
                  <c:v>75.90437756985763</c:v>
                </c:pt>
                <c:pt idx="24">
                  <c:v>96.385659506031359</c:v>
                </c:pt>
                <c:pt idx="25">
                  <c:v>59.152588863309582</c:v>
                </c:pt>
                <c:pt idx="26">
                  <c:v>29.738867542551464</c:v>
                </c:pt>
                <c:pt idx="27">
                  <c:v>39.270680924593336</c:v>
                </c:pt>
                <c:pt idx="28">
                  <c:v>47.368711664034308</c:v>
                </c:pt>
                <c:pt idx="29">
                  <c:v>49.538193261119503</c:v>
                </c:pt>
                <c:pt idx="30">
                  <c:v>38.791480156809754</c:v>
                </c:pt>
                <c:pt idx="31">
                  <c:v>38.362486524596207</c:v>
                </c:pt>
                <c:pt idx="32">
                  <c:v>39.265766787581924</c:v>
                </c:pt>
                <c:pt idx="33">
                  <c:v>39.617665801352494</c:v>
                </c:pt>
                <c:pt idx="34">
                  <c:v>49.20335088135414</c:v>
                </c:pt>
                <c:pt idx="35">
                  <c:v>58.840620095086742</c:v>
                </c:pt>
                <c:pt idx="36">
                  <c:v>64.79871819094673</c:v>
                </c:pt>
                <c:pt idx="37">
                  <c:v>52.011849701388861</c:v>
                </c:pt>
                <c:pt idx="38">
                  <c:v>45.159386744064783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B8-4437-9796-0A6E92831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751360"/>
        <c:axId val="491759680"/>
      </c:lineChart>
      <c:dateAx>
        <c:axId val="2102318656"/>
        <c:scaling>
          <c:orientation val="minMax"/>
        </c:scaling>
        <c:delete val="0"/>
        <c:axPos val="b"/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319072"/>
        <c:crosses val="autoZero"/>
        <c:auto val="1"/>
        <c:lblOffset val="100"/>
        <c:baseTimeUnit val="months"/>
      </c:dateAx>
      <c:valAx>
        <c:axId val="210231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318656"/>
        <c:crosses val="autoZero"/>
        <c:crossBetween val="between"/>
      </c:valAx>
      <c:valAx>
        <c:axId val="491759680"/>
        <c:scaling>
          <c:orientation val="minMax"/>
        </c:scaling>
        <c:delete val="0"/>
        <c:axPos val="r"/>
        <c:numFmt formatCode="#,##0.00_ ;[Red]\-#,##0.0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51360"/>
        <c:crosses val="max"/>
        <c:crossBetween val="between"/>
      </c:valAx>
      <c:dateAx>
        <c:axId val="491751360"/>
        <c:scaling>
          <c:orientation val="minMax"/>
        </c:scaling>
        <c:delete val="1"/>
        <c:axPos val="b"/>
        <c:numFmt formatCode="[$-409]mmm\-yy;@" sourceLinked="1"/>
        <c:majorTickMark val="out"/>
        <c:minorTickMark val="none"/>
        <c:tickLblPos val="nextTo"/>
        <c:crossAx val="491759680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</a:t>
            </a:r>
            <a:r>
              <a:rPr lang="th-TH"/>
              <a:t>กบน. </a:t>
            </a:r>
            <a:r>
              <a:rPr lang="en-US"/>
              <a:t>vs</a:t>
            </a:r>
            <a:r>
              <a:rPr lang="en-US" baseline="0"/>
              <a:t> LPG CP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LPG CP vs 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2836877069337609E-2"/>
                  <c:y val="-0.183083260425780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กบน.!$C$7:$AO$7</c:f>
              <c:numCache>
                <c:formatCode>#,##0.00_ ;[Red]\-#,##0.00\ </c:formatCode>
                <c:ptCount val="39"/>
                <c:pt idx="0">
                  <c:v>425</c:v>
                </c:pt>
                <c:pt idx="1">
                  <c:v>455</c:v>
                </c:pt>
                <c:pt idx="2">
                  <c:v>505</c:v>
                </c:pt>
                <c:pt idx="3">
                  <c:v>525</c:v>
                </c:pt>
                <c:pt idx="4">
                  <c:v>527.5</c:v>
                </c:pt>
                <c:pt idx="5">
                  <c:v>422.5</c:v>
                </c:pt>
                <c:pt idx="6">
                  <c:v>365</c:v>
                </c:pt>
                <c:pt idx="7">
                  <c:v>365</c:v>
                </c:pt>
                <c:pt idx="8">
                  <c:v>355</c:v>
                </c:pt>
                <c:pt idx="9">
                  <c:v>427.5</c:v>
                </c:pt>
                <c:pt idx="10">
                  <c:v>437.5</c:v>
                </c:pt>
                <c:pt idx="11">
                  <c:v>447.5</c:v>
                </c:pt>
                <c:pt idx="12">
                  <c:v>577.5</c:v>
                </c:pt>
                <c:pt idx="13">
                  <c:v>525</c:v>
                </c:pt>
                <c:pt idx="14">
                  <c:v>455</c:v>
                </c:pt>
                <c:pt idx="15">
                  <c:v>235</c:v>
                </c:pt>
                <c:pt idx="16">
                  <c:v>340</c:v>
                </c:pt>
                <c:pt idx="17">
                  <c:v>340</c:v>
                </c:pt>
                <c:pt idx="18">
                  <c:v>350</c:v>
                </c:pt>
                <c:pt idx="19">
                  <c:v>355</c:v>
                </c:pt>
                <c:pt idx="20" formatCode="0.00">
                  <c:v>360</c:v>
                </c:pt>
                <c:pt idx="21" formatCode="0.00">
                  <c:v>377.5</c:v>
                </c:pt>
                <c:pt idx="22" formatCode="0.00">
                  <c:v>435</c:v>
                </c:pt>
                <c:pt idx="23" formatCode="0.00">
                  <c:v>455</c:v>
                </c:pt>
                <c:pt idx="24">
                  <c:v>540</c:v>
                </c:pt>
                <c:pt idx="25">
                  <c:v>595</c:v>
                </c:pt>
                <c:pt idx="26">
                  <c:v>610</c:v>
                </c:pt>
                <c:pt idx="27">
                  <c:v>545</c:v>
                </c:pt>
                <c:pt idx="28">
                  <c:v>485</c:v>
                </c:pt>
                <c:pt idx="29">
                  <c:v>527.5</c:v>
                </c:pt>
                <c:pt idx="30">
                  <c:v>620</c:v>
                </c:pt>
                <c:pt idx="31">
                  <c:v>657.5</c:v>
                </c:pt>
                <c:pt idx="32" formatCode="0.00">
                  <c:v>665</c:v>
                </c:pt>
                <c:pt idx="33" formatCode="0.00">
                  <c:v>797.5</c:v>
                </c:pt>
                <c:pt idx="34" formatCode="0.00">
                  <c:v>850</c:v>
                </c:pt>
                <c:pt idx="35" formatCode="0.00">
                  <c:v>772.5</c:v>
                </c:pt>
                <c:pt idx="36">
                  <c:v>725</c:v>
                </c:pt>
                <c:pt idx="37">
                  <c:v>775</c:v>
                </c:pt>
                <c:pt idx="38">
                  <c:v>907.5</c:v>
                </c:pt>
              </c:numCache>
            </c:numRef>
          </c:xVal>
          <c:yVal>
            <c:numRef>
              <c:f>กบน.!$C$8:$AO$8</c:f>
              <c:numCache>
                <c:formatCode>#,##0.00_ ;[Red]\-#,##0.00\ </c:formatCode>
                <c:ptCount val="39"/>
                <c:pt idx="0">
                  <c:v>33.311334458848997</c:v>
                </c:pt>
                <c:pt idx="1">
                  <c:v>22.763008373233362</c:v>
                </c:pt>
                <c:pt idx="2">
                  <c:v>25.55011883510107</c:v>
                </c:pt>
                <c:pt idx="3">
                  <c:v>37.100652041732637</c:v>
                </c:pt>
                <c:pt idx="4">
                  <c:v>50.536948609520671</c:v>
                </c:pt>
                <c:pt idx="5">
                  <c:v>57.228748010386276</c:v>
                </c:pt>
                <c:pt idx="6">
                  <c:v>71.131427197954366</c:v>
                </c:pt>
                <c:pt idx="7">
                  <c:v>58.850819737923651</c:v>
                </c:pt>
                <c:pt idx="8">
                  <c:v>51.84703052829969</c:v>
                </c:pt>
                <c:pt idx="9">
                  <c:v>63.487039157100781</c:v>
                </c:pt>
                <c:pt idx="10">
                  <c:v>69.834085723041454</c:v>
                </c:pt>
                <c:pt idx="11">
                  <c:v>64.737689303480266</c:v>
                </c:pt>
                <c:pt idx="12">
                  <c:v>62.332029146729774</c:v>
                </c:pt>
                <c:pt idx="13">
                  <c:v>66.968497758681224</c:v>
                </c:pt>
                <c:pt idx="14">
                  <c:v>56.890710938223968</c:v>
                </c:pt>
                <c:pt idx="15">
                  <c:v>48.263248731637681</c:v>
                </c:pt>
                <c:pt idx="16">
                  <c:v>49.996736296568677</c:v>
                </c:pt>
                <c:pt idx="17">
                  <c:v>28.99316048962875</c:v>
                </c:pt>
                <c:pt idx="18">
                  <c:v>25.224263834277334</c:v>
                </c:pt>
                <c:pt idx="19">
                  <c:v>47.33086018555197</c:v>
                </c:pt>
                <c:pt idx="20" formatCode="#,##0.00">
                  <c:v>50.882396555502986</c:v>
                </c:pt>
                <c:pt idx="21" formatCode="#,##0.00">
                  <c:v>49.9802311900715</c:v>
                </c:pt>
                <c:pt idx="22" formatCode="#,##0.00">
                  <c:v>56.390072883991444</c:v>
                </c:pt>
                <c:pt idx="23" formatCode="#,##0.00">
                  <c:v>75.90437756985763</c:v>
                </c:pt>
                <c:pt idx="24">
                  <c:v>96.385659506031359</c:v>
                </c:pt>
                <c:pt idx="25">
                  <c:v>59.152588863309582</c:v>
                </c:pt>
                <c:pt idx="26">
                  <c:v>29.738867542551464</c:v>
                </c:pt>
                <c:pt idx="27">
                  <c:v>39.270680924593336</c:v>
                </c:pt>
                <c:pt idx="28">
                  <c:v>47.368711664034308</c:v>
                </c:pt>
                <c:pt idx="29">
                  <c:v>49.538193261119503</c:v>
                </c:pt>
                <c:pt idx="30">
                  <c:v>38.791480156809754</c:v>
                </c:pt>
                <c:pt idx="31">
                  <c:v>38.362486524596207</c:v>
                </c:pt>
                <c:pt idx="32">
                  <c:v>39.265766787581924</c:v>
                </c:pt>
                <c:pt idx="33">
                  <c:v>39.617665801352494</c:v>
                </c:pt>
                <c:pt idx="34">
                  <c:v>49.20335088135414</c:v>
                </c:pt>
                <c:pt idx="35">
                  <c:v>58.840620095086742</c:v>
                </c:pt>
                <c:pt idx="36">
                  <c:v>64.79871819094673</c:v>
                </c:pt>
                <c:pt idx="37">
                  <c:v>52.011849701388861</c:v>
                </c:pt>
                <c:pt idx="38">
                  <c:v>45.159386744064783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3C-4D30-B5B9-4FF600D2F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006064"/>
        <c:axId val="553006480"/>
      </c:scatterChart>
      <c:valAx>
        <c:axId val="55300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[Red]\-#,##0.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006480"/>
        <c:crosses val="autoZero"/>
        <c:crossBetween val="midCat"/>
      </c:valAx>
      <c:valAx>
        <c:axId val="5530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[Red]\-#,##0.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00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</a:t>
            </a:r>
            <a:r>
              <a:rPr lang="th-TH"/>
              <a:t>กบน. </a:t>
            </a:r>
            <a:r>
              <a:rPr lang="en-US"/>
              <a:t>vs</a:t>
            </a:r>
            <a:r>
              <a:rPr lang="en-US" baseline="0"/>
              <a:t> Dubai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2836877069337609E-2"/>
                  <c:y val="-0.183083260425780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กบน.!$C$22:$AO$22</c:f>
              <c:numCache>
                <c:formatCode>0.00</c:formatCode>
                <c:ptCount val="39"/>
                <c:pt idx="0">
                  <c:v>59.08</c:v>
                </c:pt>
                <c:pt idx="1">
                  <c:v>64.569999999999993</c:v>
                </c:pt>
                <c:pt idx="2">
                  <c:v>66.930000000000007</c:v>
                </c:pt>
                <c:pt idx="3">
                  <c:v>70.95</c:v>
                </c:pt>
                <c:pt idx="4">
                  <c:v>69.38</c:v>
                </c:pt>
                <c:pt idx="5">
                  <c:v>61.76</c:v>
                </c:pt>
                <c:pt idx="6">
                  <c:v>63.25</c:v>
                </c:pt>
                <c:pt idx="7">
                  <c:v>59.11</c:v>
                </c:pt>
                <c:pt idx="8">
                  <c:v>61.12</c:v>
                </c:pt>
                <c:pt idx="9">
                  <c:v>59.37</c:v>
                </c:pt>
                <c:pt idx="10">
                  <c:v>61.97</c:v>
                </c:pt>
                <c:pt idx="11">
                  <c:v>64.89</c:v>
                </c:pt>
                <c:pt idx="12">
                  <c:v>64.286428571428573</c:v>
                </c:pt>
                <c:pt idx="13">
                  <c:v>54.218999999999994</c:v>
                </c:pt>
                <c:pt idx="14">
                  <c:v>33.700227272727282</c:v>
                </c:pt>
                <c:pt idx="15">
                  <c:v>20.386666666666667</c:v>
                </c:pt>
                <c:pt idx="16">
                  <c:v>30.502941176470593</c:v>
                </c:pt>
                <c:pt idx="17">
                  <c:v>40.790909090909082</c:v>
                </c:pt>
                <c:pt idx="18">
                  <c:v>43.279047619047631</c:v>
                </c:pt>
                <c:pt idx="19">
                  <c:v>44.043500000000009</c:v>
                </c:pt>
                <c:pt idx="20">
                  <c:v>41.533863636363634</c:v>
                </c:pt>
                <c:pt idx="21">
                  <c:v>40.638095238095239</c:v>
                </c:pt>
                <c:pt idx="22">
                  <c:v>43.211250000000007</c:v>
                </c:pt>
                <c:pt idx="23">
                  <c:v>49.52058823529412</c:v>
                </c:pt>
                <c:pt idx="24">
                  <c:v>54.77300000000001</c:v>
                </c:pt>
                <c:pt idx="25">
                  <c:v>60.855789473684212</c:v>
                </c:pt>
                <c:pt idx="26">
                  <c:v>64.414999999999992</c:v>
                </c:pt>
                <c:pt idx="27">
                  <c:v>62.730476190476189</c:v>
                </c:pt>
                <c:pt idx="28">
                  <c:v>66.314736842105262</c:v>
                </c:pt>
                <c:pt idx="29">
                  <c:v>71.573636363636354</c:v>
                </c:pt>
                <c:pt idx="30">
                  <c:v>72.902857142857158</c:v>
                </c:pt>
                <c:pt idx="31">
                  <c:v>69.485238095238103</c:v>
                </c:pt>
                <c:pt idx="32">
                  <c:v>72.608181818181819</c:v>
                </c:pt>
                <c:pt idx="33">
                  <c:v>81.585952380952364</c:v>
                </c:pt>
                <c:pt idx="34">
                  <c:v>80.276904761904774</c:v>
                </c:pt>
                <c:pt idx="35">
                  <c:v>73.186363636363637</c:v>
                </c:pt>
                <c:pt idx="36">
                  <c:v>83.455476190476176</c:v>
                </c:pt>
                <c:pt idx="37">
                  <c:v>92.340277777777771</c:v>
                </c:pt>
                <c:pt idx="38">
                  <c:v>110.89369565217393</c:v>
                </c:pt>
              </c:numCache>
            </c:numRef>
          </c:xVal>
          <c:yVal>
            <c:numRef>
              <c:f>กบน.!$C$8:$AO$8</c:f>
              <c:numCache>
                <c:formatCode>#,##0.00_ ;[Red]\-#,##0.00\ </c:formatCode>
                <c:ptCount val="39"/>
                <c:pt idx="0">
                  <c:v>33.311334458848997</c:v>
                </c:pt>
                <c:pt idx="1">
                  <c:v>22.763008373233362</c:v>
                </c:pt>
                <c:pt idx="2">
                  <c:v>25.55011883510107</c:v>
                </c:pt>
                <c:pt idx="3">
                  <c:v>37.100652041732637</c:v>
                </c:pt>
                <c:pt idx="4">
                  <c:v>50.536948609520671</c:v>
                </c:pt>
                <c:pt idx="5">
                  <c:v>57.228748010386276</c:v>
                </c:pt>
                <c:pt idx="6">
                  <c:v>71.131427197954366</c:v>
                </c:pt>
                <c:pt idx="7">
                  <c:v>58.850819737923651</c:v>
                </c:pt>
                <c:pt idx="8">
                  <c:v>51.84703052829969</c:v>
                </c:pt>
                <c:pt idx="9">
                  <c:v>63.487039157100781</c:v>
                </c:pt>
                <c:pt idx="10">
                  <c:v>69.834085723041454</c:v>
                </c:pt>
                <c:pt idx="11">
                  <c:v>64.737689303480266</c:v>
                </c:pt>
                <c:pt idx="12">
                  <c:v>62.332029146729774</c:v>
                </c:pt>
                <c:pt idx="13">
                  <c:v>66.968497758681224</c:v>
                </c:pt>
                <c:pt idx="14">
                  <c:v>56.890710938223968</c:v>
                </c:pt>
                <c:pt idx="15">
                  <c:v>48.263248731637681</c:v>
                </c:pt>
                <c:pt idx="16">
                  <c:v>49.996736296568677</c:v>
                </c:pt>
                <c:pt idx="17">
                  <c:v>28.99316048962875</c:v>
                </c:pt>
                <c:pt idx="18">
                  <c:v>25.224263834277334</c:v>
                </c:pt>
                <c:pt idx="19">
                  <c:v>47.33086018555197</c:v>
                </c:pt>
                <c:pt idx="20" formatCode="#,##0.00">
                  <c:v>50.882396555502986</c:v>
                </c:pt>
                <c:pt idx="21" formatCode="#,##0.00">
                  <c:v>49.9802311900715</c:v>
                </c:pt>
                <c:pt idx="22" formatCode="#,##0.00">
                  <c:v>56.390072883991444</c:v>
                </c:pt>
                <c:pt idx="23" formatCode="#,##0.00">
                  <c:v>75.90437756985763</c:v>
                </c:pt>
                <c:pt idx="24">
                  <c:v>96.385659506031359</c:v>
                </c:pt>
                <c:pt idx="25">
                  <c:v>59.152588863309582</c:v>
                </c:pt>
                <c:pt idx="26">
                  <c:v>29.738867542551464</c:v>
                </c:pt>
                <c:pt idx="27">
                  <c:v>39.270680924593336</c:v>
                </c:pt>
                <c:pt idx="28">
                  <c:v>47.368711664034308</c:v>
                </c:pt>
                <c:pt idx="29">
                  <c:v>49.538193261119503</c:v>
                </c:pt>
                <c:pt idx="30">
                  <c:v>38.791480156809754</c:v>
                </c:pt>
                <c:pt idx="31">
                  <c:v>38.362486524596207</c:v>
                </c:pt>
                <c:pt idx="32">
                  <c:v>39.265766787581924</c:v>
                </c:pt>
                <c:pt idx="33">
                  <c:v>39.617665801352494</c:v>
                </c:pt>
                <c:pt idx="34">
                  <c:v>49.20335088135414</c:v>
                </c:pt>
                <c:pt idx="35">
                  <c:v>58.840620095086742</c:v>
                </c:pt>
                <c:pt idx="36">
                  <c:v>64.79871819094673</c:v>
                </c:pt>
                <c:pt idx="37">
                  <c:v>52.011849701388861</c:v>
                </c:pt>
                <c:pt idx="38">
                  <c:v>45.159386744064783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94-4828-A73E-6FD300D34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006064"/>
        <c:axId val="553006480"/>
      </c:scatterChart>
      <c:valAx>
        <c:axId val="55300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006480"/>
        <c:crosses val="autoZero"/>
        <c:crossBetween val="midCat"/>
      </c:valAx>
      <c:valAx>
        <c:axId val="5530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[Red]\-#,##0.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00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</a:t>
            </a:r>
            <a:r>
              <a:rPr lang="th-TH"/>
              <a:t>กบน. </a:t>
            </a:r>
            <a:r>
              <a:rPr lang="en-US"/>
              <a:t>vs</a:t>
            </a:r>
            <a:r>
              <a:rPr lang="en-US" baseline="0"/>
              <a:t> Freight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2836877069337609E-2"/>
                  <c:y val="-0.183083260425780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กบน.!$C$24:$AO$24</c:f>
              <c:numCache>
                <c:formatCode>#,##0.00</c:formatCode>
                <c:ptCount val="39"/>
                <c:pt idx="0">
                  <c:v>0.92</c:v>
                </c:pt>
                <c:pt idx="1">
                  <c:v>0.85</c:v>
                </c:pt>
                <c:pt idx="2">
                  <c:v>0.93</c:v>
                </c:pt>
                <c:pt idx="3">
                  <c:v>0.66</c:v>
                </c:pt>
                <c:pt idx="4">
                  <c:v>0.59</c:v>
                </c:pt>
                <c:pt idx="5">
                  <c:v>0.67</c:v>
                </c:pt>
                <c:pt idx="6">
                  <c:v>0.7</c:v>
                </c:pt>
                <c:pt idx="7">
                  <c:v>0.7</c:v>
                </c:pt>
                <c:pt idx="8">
                  <c:v>1.0900000000000001</c:v>
                </c:pt>
                <c:pt idx="9">
                  <c:v>1.6</c:v>
                </c:pt>
                <c:pt idx="10">
                  <c:v>1.37</c:v>
                </c:pt>
                <c:pt idx="11">
                  <c:v>1.64</c:v>
                </c:pt>
                <c:pt idx="12">
                  <c:v>2.2599999999999998</c:v>
                </c:pt>
                <c:pt idx="13">
                  <c:v>1.37</c:v>
                </c:pt>
                <c:pt idx="14">
                  <c:v>1.38</c:v>
                </c:pt>
                <c:pt idx="15">
                  <c:v>2.39</c:v>
                </c:pt>
                <c:pt idx="16">
                  <c:v>1.1599999999999999</c:v>
                </c:pt>
                <c:pt idx="17">
                  <c:v>1.22</c:v>
                </c:pt>
                <c:pt idx="18">
                  <c:v>0.85</c:v>
                </c:pt>
                <c:pt idx="19">
                  <c:v>0.62</c:v>
                </c:pt>
                <c:pt idx="20">
                  <c:v>0.56999999999999995</c:v>
                </c:pt>
                <c:pt idx="21">
                  <c:v>0.74894962499999995</c:v>
                </c:pt>
                <c:pt idx="22">
                  <c:v>0.46067467500000003</c:v>
                </c:pt>
                <c:pt idx="23">
                  <c:v>0.44145634500000003</c:v>
                </c:pt>
                <c:pt idx="24">
                  <c:v>0.60622526249999997</c:v>
                </c:pt>
                <c:pt idx="25">
                  <c:v>0.47590488749999998</c:v>
                </c:pt>
                <c:pt idx="26">
                  <c:v>0.45580728749999999</c:v>
                </c:pt>
                <c:pt idx="27">
                  <c:v>0.55719292499999995</c:v>
                </c:pt>
                <c:pt idx="28">
                  <c:v>0.49592249999999999</c:v>
                </c:pt>
                <c:pt idx="29">
                  <c:v>0.53943569999999996</c:v>
                </c:pt>
                <c:pt idx="30">
                  <c:v>0.49720229999999987</c:v>
                </c:pt>
                <c:pt idx="31">
                  <c:v>0.49</c:v>
                </c:pt>
                <c:pt idx="32">
                  <c:v>0.55863269999999998</c:v>
                </c:pt>
                <c:pt idx="33">
                  <c:v>0.62998155</c:v>
                </c:pt>
                <c:pt idx="34">
                  <c:v>0.69189187500000005</c:v>
                </c:pt>
                <c:pt idx="35">
                  <c:v>0.63990000000000002</c:v>
                </c:pt>
                <c:pt idx="36">
                  <c:v>0.67499932499999993</c:v>
                </c:pt>
                <c:pt idx="37">
                  <c:v>0.57552389999999998</c:v>
                </c:pt>
                <c:pt idx="38">
                  <c:v>0.53321624999999995</c:v>
                </c:pt>
              </c:numCache>
            </c:numRef>
          </c:xVal>
          <c:yVal>
            <c:numRef>
              <c:f>กบน.!$C$8:$AO$8</c:f>
              <c:numCache>
                <c:formatCode>#,##0.00_ ;[Red]\-#,##0.00\ </c:formatCode>
                <c:ptCount val="39"/>
                <c:pt idx="0">
                  <c:v>33.311334458848997</c:v>
                </c:pt>
                <c:pt idx="1">
                  <c:v>22.763008373233362</c:v>
                </c:pt>
                <c:pt idx="2">
                  <c:v>25.55011883510107</c:v>
                </c:pt>
                <c:pt idx="3">
                  <c:v>37.100652041732637</c:v>
                </c:pt>
                <c:pt idx="4">
                  <c:v>50.536948609520671</c:v>
                </c:pt>
                <c:pt idx="5">
                  <c:v>57.228748010386276</c:v>
                </c:pt>
                <c:pt idx="6">
                  <c:v>71.131427197954366</c:v>
                </c:pt>
                <c:pt idx="7">
                  <c:v>58.850819737923651</c:v>
                </c:pt>
                <c:pt idx="8">
                  <c:v>51.84703052829969</c:v>
                </c:pt>
                <c:pt idx="9">
                  <c:v>63.487039157100781</c:v>
                </c:pt>
                <c:pt idx="10">
                  <c:v>69.834085723041454</c:v>
                </c:pt>
                <c:pt idx="11">
                  <c:v>64.737689303480266</c:v>
                </c:pt>
                <c:pt idx="12">
                  <c:v>62.332029146729774</c:v>
                </c:pt>
                <c:pt idx="13">
                  <c:v>66.968497758681224</c:v>
                </c:pt>
                <c:pt idx="14">
                  <c:v>56.890710938223968</c:v>
                </c:pt>
                <c:pt idx="15">
                  <c:v>48.263248731637681</c:v>
                </c:pt>
                <c:pt idx="16">
                  <c:v>49.996736296568677</c:v>
                </c:pt>
                <c:pt idx="17">
                  <c:v>28.99316048962875</c:v>
                </c:pt>
                <c:pt idx="18">
                  <c:v>25.224263834277334</c:v>
                </c:pt>
                <c:pt idx="19">
                  <c:v>47.33086018555197</c:v>
                </c:pt>
                <c:pt idx="20" formatCode="#,##0.00">
                  <c:v>50.882396555502986</c:v>
                </c:pt>
                <c:pt idx="21" formatCode="#,##0.00">
                  <c:v>49.9802311900715</c:v>
                </c:pt>
                <c:pt idx="22" formatCode="#,##0.00">
                  <c:v>56.390072883991444</c:v>
                </c:pt>
                <c:pt idx="23" formatCode="#,##0.00">
                  <c:v>75.90437756985763</c:v>
                </c:pt>
                <c:pt idx="24">
                  <c:v>96.385659506031359</c:v>
                </c:pt>
                <c:pt idx="25">
                  <c:v>59.152588863309582</c:v>
                </c:pt>
                <c:pt idx="26">
                  <c:v>29.738867542551464</c:v>
                </c:pt>
                <c:pt idx="27">
                  <c:v>39.270680924593336</c:v>
                </c:pt>
                <c:pt idx="28">
                  <c:v>47.368711664034308</c:v>
                </c:pt>
                <c:pt idx="29">
                  <c:v>49.538193261119503</c:v>
                </c:pt>
                <c:pt idx="30">
                  <c:v>38.791480156809754</c:v>
                </c:pt>
                <c:pt idx="31">
                  <c:v>38.362486524596207</c:v>
                </c:pt>
                <c:pt idx="32">
                  <c:v>39.265766787581924</c:v>
                </c:pt>
                <c:pt idx="33">
                  <c:v>39.617665801352494</c:v>
                </c:pt>
                <c:pt idx="34">
                  <c:v>49.20335088135414</c:v>
                </c:pt>
                <c:pt idx="35">
                  <c:v>58.840620095086742</c:v>
                </c:pt>
                <c:pt idx="36">
                  <c:v>64.79871819094673</c:v>
                </c:pt>
                <c:pt idx="37">
                  <c:v>52.011849701388861</c:v>
                </c:pt>
                <c:pt idx="38">
                  <c:v>45.159386744064783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42-4D9D-9570-CCCA23934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006064"/>
        <c:axId val="553006480"/>
      </c:scatterChart>
      <c:valAx>
        <c:axId val="55300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006480"/>
        <c:crosses val="autoZero"/>
        <c:crossBetween val="midCat"/>
      </c:valAx>
      <c:valAx>
        <c:axId val="5530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[Red]\-#,##0.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00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กบน.!$A$22</c:f>
              <c:strCache>
                <c:ptCount val="1"/>
                <c:pt idx="0">
                  <c:v>Dubai (USD/BBL)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กบน.!$C$2:$AM$2</c:f>
              <c:numCache>
                <c:formatCode>[$-409]mmm\-yy;@</c:formatCode>
                <c:ptCount val="37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</c:numCache>
            </c:numRef>
          </c:cat>
          <c:val>
            <c:numRef>
              <c:f>กบน.!$C$22:$AO$22</c:f>
              <c:numCache>
                <c:formatCode>0.00</c:formatCode>
                <c:ptCount val="39"/>
                <c:pt idx="0">
                  <c:v>59.08</c:v>
                </c:pt>
                <c:pt idx="1">
                  <c:v>64.569999999999993</c:v>
                </c:pt>
                <c:pt idx="2">
                  <c:v>66.930000000000007</c:v>
                </c:pt>
                <c:pt idx="3">
                  <c:v>70.95</c:v>
                </c:pt>
                <c:pt idx="4">
                  <c:v>69.38</c:v>
                </c:pt>
                <c:pt idx="5">
                  <c:v>61.76</c:v>
                </c:pt>
                <c:pt idx="6">
                  <c:v>63.25</c:v>
                </c:pt>
                <c:pt idx="7">
                  <c:v>59.11</c:v>
                </c:pt>
                <c:pt idx="8">
                  <c:v>61.12</c:v>
                </c:pt>
                <c:pt idx="9">
                  <c:v>59.37</c:v>
                </c:pt>
                <c:pt idx="10">
                  <c:v>61.97</c:v>
                </c:pt>
                <c:pt idx="11">
                  <c:v>64.89</c:v>
                </c:pt>
                <c:pt idx="12">
                  <c:v>64.286428571428573</c:v>
                </c:pt>
                <c:pt idx="13">
                  <c:v>54.218999999999994</c:v>
                </c:pt>
                <c:pt idx="14">
                  <c:v>33.700227272727282</c:v>
                </c:pt>
                <c:pt idx="15">
                  <c:v>20.386666666666667</c:v>
                </c:pt>
                <c:pt idx="16">
                  <c:v>30.502941176470593</c:v>
                </c:pt>
                <c:pt idx="17">
                  <c:v>40.790909090909082</c:v>
                </c:pt>
                <c:pt idx="18">
                  <c:v>43.279047619047631</c:v>
                </c:pt>
                <c:pt idx="19">
                  <c:v>44.043500000000009</c:v>
                </c:pt>
                <c:pt idx="20">
                  <c:v>41.533863636363634</c:v>
                </c:pt>
                <c:pt idx="21">
                  <c:v>40.638095238095239</c:v>
                </c:pt>
                <c:pt idx="22">
                  <c:v>43.211250000000007</c:v>
                </c:pt>
                <c:pt idx="23">
                  <c:v>49.52058823529412</c:v>
                </c:pt>
                <c:pt idx="24">
                  <c:v>54.77300000000001</c:v>
                </c:pt>
                <c:pt idx="25">
                  <c:v>60.855789473684212</c:v>
                </c:pt>
                <c:pt idx="26">
                  <c:v>64.414999999999992</c:v>
                </c:pt>
                <c:pt idx="27">
                  <c:v>62.730476190476189</c:v>
                </c:pt>
                <c:pt idx="28">
                  <c:v>66.314736842105262</c:v>
                </c:pt>
                <c:pt idx="29">
                  <c:v>71.573636363636354</c:v>
                </c:pt>
                <c:pt idx="30">
                  <c:v>72.902857142857158</c:v>
                </c:pt>
                <c:pt idx="31">
                  <c:v>69.485238095238103</c:v>
                </c:pt>
                <c:pt idx="32">
                  <c:v>72.608181818181819</c:v>
                </c:pt>
                <c:pt idx="33">
                  <c:v>81.585952380952364</c:v>
                </c:pt>
                <c:pt idx="34">
                  <c:v>80.276904761904774</c:v>
                </c:pt>
                <c:pt idx="35">
                  <c:v>73.186363636363637</c:v>
                </c:pt>
                <c:pt idx="36">
                  <c:v>83.455476190476176</c:v>
                </c:pt>
                <c:pt idx="37">
                  <c:v>92.340277777777771</c:v>
                </c:pt>
                <c:pt idx="38">
                  <c:v>110.89369565217393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8-4A15-B8E7-F975C1DDA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318656"/>
        <c:axId val="2102319072"/>
      </c:lineChart>
      <c:lineChart>
        <c:grouping val="standard"/>
        <c:varyColors val="0"/>
        <c:ser>
          <c:idx val="1"/>
          <c:order val="1"/>
          <c:tx>
            <c:strRef>
              <c:f>กบน.!$A$8</c:f>
              <c:strCache>
                <c:ptCount val="1"/>
                <c:pt idx="0">
                  <c:v>X กบน.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กบน.!$C$2:$AO$2</c:f>
              <c:numCache>
                <c:formatCode>[$-409]mmm\-yy;@</c:formatCode>
                <c:ptCount val="39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</c:numCache>
            </c:numRef>
          </c:cat>
          <c:val>
            <c:numRef>
              <c:f>กบน.!$C$8:$AO$8</c:f>
              <c:numCache>
                <c:formatCode>#,##0.00_ ;[Red]\-#,##0.00\ </c:formatCode>
                <c:ptCount val="39"/>
                <c:pt idx="0">
                  <c:v>33.311334458848997</c:v>
                </c:pt>
                <c:pt idx="1">
                  <c:v>22.763008373233362</c:v>
                </c:pt>
                <c:pt idx="2">
                  <c:v>25.55011883510107</c:v>
                </c:pt>
                <c:pt idx="3">
                  <c:v>37.100652041732637</c:v>
                </c:pt>
                <c:pt idx="4">
                  <c:v>50.536948609520671</c:v>
                </c:pt>
                <c:pt idx="5">
                  <c:v>57.228748010386276</c:v>
                </c:pt>
                <c:pt idx="6">
                  <c:v>71.131427197954366</c:v>
                </c:pt>
                <c:pt idx="7">
                  <c:v>58.850819737923651</c:v>
                </c:pt>
                <c:pt idx="8">
                  <c:v>51.84703052829969</c:v>
                </c:pt>
                <c:pt idx="9">
                  <c:v>63.487039157100781</c:v>
                </c:pt>
                <c:pt idx="10">
                  <c:v>69.834085723041454</c:v>
                </c:pt>
                <c:pt idx="11">
                  <c:v>64.737689303480266</c:v>
                </c:pt>
                <c:pt idx="12">
                  <c:v>62.332029146729774</c:v>
                </c:pt>
                <c:pt idx="13">
                  <c:v>66.968497758681224</c:v>
                </c:pt>
                <c:pt idx="14">
                  <c:v>56.890710938223968</c:v>
                </c:pt>
                <c:pt idx="15">
                  <c:v>48.263248731637681</c:v>
                </c:pt>
                <c:pt idx="16">
                  <c:v>49.996736296568677</c:v>
                </c:pt>
                <c:pt idx="17">
                  <c:v>28.99316048962875</c:v>
                </c:pt>
                <c:pt idx="18">
                  <c:v>25.224263834277334</c:v>
                </c:pt>
                <c:pt idx="19">
                  <c:v>47.33086018555197</c:v>
                </c:pt>
                <c:pt idx="20" formatCode="#,##0.00">
                  <c:v>50.882396555502986</c:v>
                </c:pt>
                <c:pt idx="21" formatCode="#,##0.00">
                  <c:v>49.9802311900715</c:v>
                </c:pt>
                <c:pt idx="22" formatCode="#,##0.00">
                  <c:v>56.390072883991444</c:v>
                </c:pt>
                <c:pt idx="23" formatCode="#,##0.00">
                  <c:v>75.90437756985763</c:v>
                </c:pt>
                <c:pt idx="24">
                  <c:v>96.385659506031359</c:v>
                </c:pt>
                <c:pt idx="25">
                  <c:v>59.152588863309582</c:v>
                </c:pt>
                <c:pt idx="26">
                  <c:v>29.738867542551464</c:v>
                </c:pt>
                <c:pt idx="27">
                  <c:v>39.270680924593336</c:v>
                </c:pt>
                <c:pt idx="28">
                  <c:v>47.368711664034308</c:v>
                </c:pt>
                <c:pt idx="29">
                  <c:v>49.538193261119503</c:v>
                </c:pt>
                <c:pt idx="30">
                  <c:v>38.791480156809754</c:v>
                </c:pt>
                <c:pt idx="31">
                  <c:v>38.362486524596207</c:v>
                </c:pt>
                <c:pt idx="32">
                  <c:v>39.265766787581924</c:v>
                </c:pt>
                <c:pt idx="33">
                  <c:v>39.617665801352494</c:v>
                </c:pt>
                <c:pt idx="34">
                  <c:v>49.20335088135414</c:v>
                </c:pt>
                <c:pt idx="35">
                  <c:v>58.840620095086742</c:v>
                </c:pt>
                <c:pt idx="36">
                  <c:v>64.79871819094673</c:v>
                </c:pt>
                <c:pt idx="37">
                  <c:v>52.011849701388861</c:v>
                </c:pt>
                <c:pt idx="38">
                  <c:v>45.159386744064783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B8-4A15-B8E7-F975C1DDA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751360"/>
        <c:axId val="491759680"/>
      </c:lineChart>
      <c:dateAx>
        <c:axId val="2102318656"/>
        <c:scaling>
          <c:orientation val="minMax"/>
        </c:scaling>
        <c:delete val="0"/>
        <c:axPos val="b"/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319072"/>
        <c:crosses val="autoZero"/>
        <c:auto val="1"/>
        <c:lblOffset val="100"/>
        <c:baseTimeUnit val="months"/>
      </c:dateAx>
      <c:valAx>
        <c:axId val="210231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318656"/>
        <c:crosses val="autoZero"/>
        <c:crossBetween val="between"/>
      </c:valAx>
      <c:valAx>
        <c:axId val="491759680"/>
        <c:scaling>
          <c:orientation val="minMax"/>
        </c:scaling>
        <c:delete val="0"/>
        <c:axPos val="r"/>
        <c:numFmt formatCode="#,##0.00_ ;[Red]\-#,##0.0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51360"/>
        <c:crosses val="max"/>
        <c:crossBetween val="between"/>
      </c:valAx>
      <c:dateAx>
        <c:axId val="491751360"/>
        <c:scaling>
          <c:orientation val="minMax"/>
        </c:scaling>
        <c:delete val="1"/>
        <c:axPos val="b"/>
        <c:numFmt formatCode="[$-409]mmm\-yy;@" sourceLinked="1"/>
        <c:majorTickMark val="out"/>
        <c:minorTickMark val="none"/>
        <c:tickLblPos val="nextTo"/>
        <c:crossAx val="491759680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image" Target="../media/image1.jp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1</xdr:colOff>
      <xdr:row>34</xdr:row>
      <xdr:rowOff>0</xdr:rowOff>
    </xdr:from>
    <xdr:to>
      <xdr:col>50</xdr:col>
      <xdr:colOff>0</xdr:colOff>
      <xdr:row>50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43602A-E617-4813-BD95-C0EC1DAA1F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1</xdr:colOff>
      <xdr:row>51</xdr:row>
      <xdr:rowOff>0</xdr:rowOff>
    </xdr:from>
    <xdr:to>
      <xdr:col>50</xdr:col>
      <xdr:colOff>1</xdr:colOff>
      <xdr:row>66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B808BA-239D-4EC9-856E-3B1DDBFBD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1</xdr:colOff>
      <xdr:row>67</xdr:row>
      <xdr:rowOff>0</xdr:rowOff>
    </xdr:from>
    <xdr:to>
      <xdr:col>50</xdr:col>
      <xdr:colOff>1</xdr:colOff>
      <xdr:row>82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8A9262-58D2-44DC-8A6C-3235782B12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1</xdr:colOff>
      <xdr:row>83</xdr:row>
      <xdr:rowOff>0</xdr:rowOff>
    </xdr:from>
    <xdr:to>
      <xdr:col>50</xdr:col>
      <xdr:colOff>1</xdr:colOff>
      <xdr:row>98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6C38C1D-BA29-4A68-98E1-F8E8B8E149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34</xdr:row>
      <xdr:rowOff>2242</xdr:rowOff>
    </xdr:from>
    <xdr:to>
      <xdr:col>37</xdr:col>
      <xdr:colOff>0</xdr:colOff>
      <xdr:row>50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82AC122-0EEE-4E70-A947-66D721854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0</xdr:colOff>
      <xdr:row>51</xdr:row>
      <xdr:rowOff>0</xdr:rowOff>
    </xdr:from>
    <xdr:to>
      <xdr:col>37</xdr:col>
      <xdr:colOff>0</xdr:colOff>
      <xdr:row>66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186C9CC-EB9F-44D4-8153-67869C5F3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0</xdr:colOff>
      <xdr:row>67</xdr:row>
      <xdr:rowOff>0</xdr:rowOff>
    </xdr:from>
    <xdr:to>
      <xdr:col>37</xdr:col>
      <xdr:colOff>0</xdr:colOff>
      <xdr:row>82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8165462-BFC4-4777-A3AF-398BCEDDD1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0</xdr:colOff>
      <xdr:row>83</xdr:row>
      <xdr:rowOff>0</xdr:rowOff>
    </xdr:from>
    <xdr:to>
      <xdr:col>37</xdr:col>
      <xdr:colOff>0</xdr:colOff>
      <xdr:row>98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3805ACF-8B3B-45D2-B9F7-6DBF54C16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67</xdr:row>
      <xdr:rowOff>0</xdr:rowOff>
    </xdr:from>
    <xdr:to>
      <xdr:col>26</xdr:col>
      <xdr:colOff>683558</xdr:colOff>
      <xdr:row>82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F7216D6-AD91-4BCA-B17A-6BA73E90B0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0</xdr:colOff>
      <xdr:row>51</xdr:row>
      <xdr:rowOff>0</xdr:rowOff>
    </xdr:from>
    <xdr:to>
      <xdr:col>26</xdr:col>
      <xdr:colOff>683558</xdr:colOff>
      <xdr:row>66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5B7405F-C8AB-4AE8-B6C5-3AE0D17DFA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0</xdr:colOff>
      <xdr:row>34</xdr:row>
      <xdr:rowOff>0</xdr:rowOff>
    </xdr:from>
    <xdr:to>
      <xdr:col>26</xdr:col>
      <xdr:colOff>683558</xdr:colOff>
      <xdr:row>50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374C57F-55FE-4CDE-B1FA-59F7B6862A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51</xdr:col>
      <xdr:colOff>0</xdr:colOff>
      <xdr:row>34</xdr:row>
      <xdr:rowOff>0</xdr:rowOff>
    </xdr:from>
    <xdr:to>
      <xdr:col>67</xdr:col>
      <xdr:colOff>304800</xdr:colOff>
      <xdr:row>75</xdr:row>
      <xdr:rowOff>154241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F923312-D398-40CC-909C-E70BAD8F8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69529" y="6096000"/>
          <a:ext cx="10058400" cy="7505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A33"/>
  <sheetViews>
    <sheetView tabSelected="1" zoomScale="85" zoomScaleNormal="85" workbookViewId="0">
      <pane xSplit="2" ySplit="2" topLeftCell="AD3" activePane="bottomRight" state="frozen"/>
      <selection pane="topRight" activeCell="C1" sqref="C1"/>
      <selection pane="bottomLeft" activeCell="A3" sqref="A3"/>
      <selection pane="bottomRight"/>
    </sheetView>
  </sheetViews>
  <sheetFormatPr defaultRowHeight="14.4"/>
  <cols>
    <col min="1" max="1" width="25.33203125" bestFit="1" customWidth="1"/>
    <col min="2" max="2" width="9.33203125" bestFit="1" customWidth="1"/>
    <col min="3" max="14" width="9" customWidth="1"/>
    <col min="51" max="51" width="1.77734375" customWidth="1"/>
  </cols>
  <sheetData>
    <row r="1" spans="1:50">
      <c r="C1" s="8"/>
      <c r="D1" s="9"/>
      <c r="E1" s="9"/>
      <c r="F1" s="9"/>
      <c r="G1" s="9"/>
      <c r="H1" s="9"/>
      <c r="I1" s="9"/>
      <c r="J1" s="9"/>
      <c r="K1" s="9"/>
      <c r="L1" s="9"/>
      <c r="M1" s="8"/>
      <c r="N1" s="8"/>
      <c r="O1" s="11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11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11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</row>
    <row r="2" spans="1:50">
      <c r="A2" s="23" t="s">
        <v>19</v>
      </c>
      <c r="B2" s="23" t="s">
        <v>17</v>
      </c>
      <c r="C2" s="24">
        <v>43466</v>
      </c>
      <c r="D2" s="24">
        <v>43497</v>
      </c>
      <c r="E2" s="24">
        <v>43525</v>
      </c>
      <c r="F2" s="24">
        <v>43556</v>
      </c>
      <c r="G2" s="24">
        <v>43586</v>
      </c>
      <c r="H2" s="24">
        <v>43617</v>
      </c>
      <c r="I2" s="24">
        <v>43647</v>
      </c>
      <c r="J2" s="24">
        <v>43678</v>
      </c>
      <c r="K2" s="24">
        <v>43709</v>
      </c>
      <c r="L2" s="24">
        <v>43739</v>
      </c>
      <c r="M2" s="24">
        <v>43770</v>
      </c>
      <c r="N2" s="24">
        <v>43800</v>
      </c>
      <c r="O2" s="24">
        <v>43831</v>
      </c>
      <c r="P2" s="24">
        <v>43862</v>
      </c>
      <c r="Q2" s="24">
        <v>43891</v>
      </c>
      <c r="R2" s="24">
        <v>43922</v>
      </c>
      <c r="S2" s="24">
        <v>43952</v>
      </c>
      <c r="T2" s="24">
        <v>43983</v>
      </c>
      <c r="U2" s="24">
        <v>44013</v>
      </c>
      <c r="V2" s="24">
        <v>44044</v>
      </c>
      <c r="W2" s="24">
        <v>44075</v>
      </c>
      <c r="X2" s="24">
        <v>44105</v>
      </c>
      <c r="Y2" s="24">
        <v>44136</v>
      </c>
      <c r="Z2" s="24">
        <v>44166</v>
      </c>
      <c r="AA2" s="25">
        <v>44197</v>
      </c>
      <c r="AB2" s="25">
        <v>44228</v>
      </c>
      <c r="AC2" s="25">
        <v>44256</v>
      </c>
      <c r="AD2" s="25">
        <v>44287</v>
      </c>
      <c r="AE2" s="25">
        <v>44317</v>
      </c>
      <c r="AF2" s="25">
        <v>44348</v>
      </c>
      <c r="AG2" s="25">
        <v>44378</v>
      </c>
      <c r="AH2" s="25">
        <v>44409</v>
      </c>
      <c r="AI2" s="25">
        <v>44440</v>
      </c>
      <c r="AJ2" s="25">
        <v>44470</v>
      </c>
      <c r="AK2" s="25">
        <v>44501</v>
      </c>
      <c r="AL2" s="25">
        <v>44531</v>
      </c>
      <c r="AM2" s="24">
        <v>44562</v>
      </c>
      <c r="AN2" s="24">
        <v>44593</v>
      </c>
      <c r="AO2" s="24">
        <v>44621</v>
      </c>
      <c r="AP2" s="24">
        <v>44652</v>
      </c>
      <c r="AQ2" s="24">
        <v>44682</v>
      </c>
      <c r="AR2" s="24">
        <v>44713</v>
      </c>
      <c r="AS2" s="24">
        <v>44743</v>
      </c>
      <c r="AT2" s="24">
        <v>44774</v>
      </c>
      <c r="AU2" s="24">
        <v>44805</v>
      </c>
      <c r="AV2" s="24">
        <v>44835</v>
      </c>
      <c r="AW2" s="24">
        <v>44866</v>
      </c>
      <c r="AX2" s="24">
        <v>44896</v>
      </c>
    </row>
    <row r="3" spans="1:50">
      <c r="A3" s="6" t="s">
        <v>19</v>
      </c>
      <c r="B3" s="6" t="s">
        <v>0</v>
      </c>
      <c r="C3" s="2">
        <v>14.657999999999999</v>
      </c>
      <c r="D3" s="2">
        <v>14.564500000000001</v>
      </c>
      <c r="E3" s="2">
        <v>14.564500000000001</v>
      </c>
      <c r="F3" s="2">
        <v>14.564500000000001</v>
      </c>
      <c r="G3" s="2">
        <v>14.5739</v>
      </c>
      <c r="H3" s="2">
        <v>14.5739</v>
      </c>
      <c r="I3" s="2">
        <v>14.5739</v>
      </c>
      <c r="J3" s="2">
        <v>14.4901</v>
      </c>
      <c r="K3" s="2">
        <v>14.4901</v>
      </c>
      <c r="L3" s="2">
        <v>14.4901</v>
      </c>
      <c r="M3" s="2">
        <v>14.501099999999999</v>
      </c>
      <c r="N3" s="2">
        <v>14.501099999999999</v>
      </c>
      <c r="O3" s="2">
        <v>14.501099999999999</v>
      </c>
      <c r="P3" s="2">
        <v>14.3132</v>
      </c>
      <c r="Q3" s="2">
        <v>14.3132</v>
      </c>
      <c r="R3" s="2">
        <v>14.3132</v>
      </c>
      <c r="S3" s="2">
        <v>14.536</v>
      </c>
      <c r="T3" s="2">
        <v>14.536</v>
      </c>
      <c r="U3" s="2">
        <v>14.536</v>
      </c>
      <c r="V3" s="2">
        <v>13.869400000000001</v>
      </c>
      <c r="W3" s="2">
        <v>13.869400000000001</v>
      </c>
      <c r="X3" s="2">
        <v>13.869400000000001</v>
      </c>
      <c r="Y3" s="16">
        <v>13.0252</v>
      </c>
      <c r="Z3" s="16">
        <v>13.0252</v>
      </c>
      <c r="AA3" s="16">
        <v>13.0252</v>
      </c>
      <c r="AB3" s="2">
        <v>13.0768</v>
      </c>
      <c r="AC3" s="2">
        <v>13.0768</v>
      </c>
      <c r="AD3" s="2">
        <v>13.0768</v>
      </c>
      <c r="AE3" s="2">
        <v>13.4186</v>
      </c>
      <c r="AF3" s="2">
        <v>13.4186</v>
      </c>
      <c r="AG3" s="2">
        <v>13.4186</v>
      </c>
      <c r="AH3" s="2">
        <v>13.5867</v>
      </c>
      <c r="AI3" s="2">
        <v>13.5867</v>
      </c>
      <c r="AJ3" s="2">
        <v>13.5867</v>
      </c>
      <c r="AK3" s="16">
        <v>14.354899999999999</v>
      </c>
      <c r="AL3" s="16">
        <v>14.354899999999999</v>
      </c>
      <c r="AM3" s="16">
        <v>14.354899999999999</v>
      </c>
      <c r="AN3" s="2">
        <v>14.5578</v>
      </c>
      <c r="AO3" s="2">
        <v>14.5578</v>
      </c>
      <c r="AP3" s="2">
        <v>14.5578</v>
      </c>
      <c r="AQ3" s="2">
        <v>14.089871649877278</v>
      </c>
      <c r="AR3" s="2">
        <v>14.089871649877278</v>
      </c>
      <c r="AS3" s="2">
        <v>14.089871649877278</v>
      </c>
      <c r="AT3" s="2">
        <v>14.696749894357291</v>
      </c>
      <c r="AU3" s="2">
        <v>14.696749894357291</v>
      </c>
      <c r="AV3" s="2">
        <v>14.696749894357291</v>
      </c>
      <c r="AW3" s="16">
        <v>15.487364335400917</v>
      </c>
      <c r="AX3" s="16">
        <v>15.487364335400917</v>
      </c>
    </row>
    <row r="4" spans="1:50">
      <c r="A4" s="6" t="s">
        <v>19</v>
      </c>
      <c r="B4" s="6" t="s">
        <v>1</v>
      </c>
      <c r="C4" s="3">
        <f>C3/C5*1000</f>
        <v>452.56411116032274</v>
      </c>
      <c r="D4" s="3">
        <f>D3/D5*1000</f>
        <v>459.86450442465184</v>
      </c>
      <c r="E4" s="3">
        <f t="shared" ref="E4:Z4" si="0">E3/E5*1000</f>
        <v>459.76125860679468</v>
      </c>
      <c r="F4" s="3">
        <f t="shared" si="0"/>
        <v>456.45831895806799</v>
      </c>
      <c r="G4" s="3">
        <f t="shared" si="0"/>
        <v>455.31027643070496</v>
      </c>
      <c r="H4" s="3">
        <f t="shared" si="0"/>
        <v>458.77400015657992</v>
      </c>
      <c r="I4" s="3">
        <f t="shared" si="0"/>
        <v>469.94431036196727</v>
      </c>
      <c r="J4" s="3">
        <f t="shared" si="0"/>
        <v>467.20096673764169</v>
      </c>
      <c r="K4" s="3">
        <f t="shared" si="0"/>
        <v>469.86179489533845</v>
      </c>
      <c r="L4" s="3">
        <f t="shared" si="0"/>
        <v>472.29380828084663</v>
      </c>
      <c r="M4" s="3">
        <f t="shared" si="0"/>
        <v>476.14370454868998</v>
      </c>
      <c r="N4" s="3">
        <f t="shared" si="0"/>
        <v>476.6077003296059</v>
      </c>
      <c r="O4" s="3">
        <f t="shared" si="0"/>
        <v>477.1093252620413</v>
      </c>
      <c r="P4" s="3">
        <f t="shared" si="0"/>
        <v>462.12480305612195</v>
      </c>
      <c r="Q4" s="3">
        <f t="shared" si="0"/>
        <v>450.8249488608277</v>
      </c>
      <c r="R4" s="3">
        <f t="shared" si="0"/>
        <v>437.18361339690449</v>
      </c>
      <c r="S4" s="3">
        <f t="shared" si="0"/>
        <v>446.29901901337581</v>
      </c>
      <c r="T4" s="3">
        <f t="shared" si="0"/>
        <v>456.82565335515756</v>
      </c>
      <c r="U4" s="3">
        <f t="shared" si="0"/>
        <v>465.11782014181614</v>
      </c>
      <c r="V4" s="12">
        <f t="shared" si="0"/>
        <v>440.15927433759794</v>
      </c>
      <c r="W4" s="12">
        <f t="shared" si="0"/>
        <v>441.35569960721551</v>
      </c>
      <c r="X4" s="12">
        <f t="shared" si="0"/>
        <v>439.79049958371928</v>
      </c>
      <c r="Y4" s="17">
        <f t="shared" si="0"/>
        <v>418.20179677353184</v>
      </c>
      <c r="Z4" s="17">
        <f t="shared" si="0"/>
        <v>428.58502244258693</v>
      </c>
      <c r="AA4" s="3">
        <f t="shared" ref="AA4:AL4" si="1">AA3/AA5*1000</f>
        <v>431.37039518840032</v>
      </c>
      <c r="AB4" s="3">
        <f t="shared" si="1"/>
        <v>433.39880675056168</v>
      </c>
      <c r="AC4" s="3">
        <f t="shared" si="1"/>
        <v>429.23725026926121</v>
      </c>
      <c r="AD4" s="3">
        <f t="shared" si="1"/>
        <v>417.39962810778138</v>
      </c>
      <c r="AE4" s="3">
        <f t="shared" si="1"/>
        <v>426.7376015584266</v>
      </c>
      <c r="AF4" s="3">
        <f t="shared" si="1"/>
        <v>426.4592136814083</v>
      </c>
      <c r="AG4" s="3">
        <f t="shared" si="1"/>
        <v>417.27850057622788</v>
      </c>
      <c r="AH4" s="12">
        <f t="shared" si="1"/>
        <v>409.16792793852312</v>
      </c>
      <c r="AI4" s="12">
        <f t="shared" si="1"/>
        <v>411.32114750218682</v>
      </c>
      <c r="AJ4" s="12">
        <f t="shared" si="1"/>
        <v>403.38581429480001</v>
      </c>
      <c r="AK4" s="17">
        <f t="shared" si="1"/>
        <v>430.08879444396104</v>
      </c>
      <c r="AL4" s="17">
        <f t="shared" si="1"/>
        <v>428.15296547026975</v>
      </c>
      <c r="AM4" s="3">
        <f t="shared" ref="AM4:AX4" si="2">AM3/AM5*1000</f>
        <v>427.41453556287917</v>
      </c>
      <c r="AN4" s="3">
        <f t="shared" si="2"/>
        <v>438.3772424808646</v>
      </c>
      <c r="AO4" s="3">
        <f t="shared" si="2"/>
        <v>442.10128164591646</v>
      </c>
      <c r="AP4" s="3">
        <f t="shared" si="2"/>
        <v>432.98870542985924</v>
      </c>
      <c r="AQ4" s="3">
        <f t="shared" si="2"/>
        <v>422.73842333865224</v>
      </c>
      <c r="AR4" s="3">
        <f t="shared" si="2"/>
        <v>424.39372439389388</v>
      </c>
      <c r="AS4" s="3">
        <f t="shared" si="2"/>
        <v>424.39372439389388</v>
      </c>
      <c r="AT4" s="12">
        <f t="shared" si="2"/>
        <v>444.68229634969111</v>
      </c>
      <c r="AU4" s="12">
        <f t="shared" si="2"/>
        <v>446.70972323274447</v>
      </c>
      <c r="AV4" s="12">
        <f t="shared" si="2"/>
        <v>447.11742909514123</v>
      </c>
      <c r="AW4" s="17">
        <f t="shared" si="2"/>
        <v>471.17019578341706</v>
      </c>
      <c r="AX4" s="17">
        <f t="shared" si="2"/>
        <v>471.17019578341706</v>
      </c>
    </row>
    <row r="5" spans="1:50">
      <c r="A5" s="6" t="s">
        <v>23</v>
      </c>
      <c r="B5" s="6" t="s">
        <v>14</v>
      </c>
      <c r="C5" s="4">
        <v>32.3887812544803</v>
      </c>
      <c r="D5" s="4">
        <v>31.671285476190466</v>
      </c>
      <c r="E5" s="4">
        <v>31.678397706093186</v>
      </c>
      <c r="F5" s="4">
        <v>31.90762309523808</v>
      </c>
      <c r="G5" s="4">
        <v>32.008721863799281</v>
      </c>
      <c r="H5" s="4">
        <v>31.767057407407385</v>
      </c>
      <c r="I5" s="4">
        <v>31.011972437275986</v>
      </c>
      <c r="J5" s="4">
        <v>31.014704659498204</v>
      </c>
      <c r="K5" s="4">
        <v>30.839068333333344</v>
      </c>
      <c r="L5" s="4">
        <v>30.680266702508941</v>
      </c>
      <c r="M5" s="4">
        <v>30.455301333333352</v>
      </c>
      <c r="N5" s="4">
        <v>30.425651935483888</v>
      </c>
      <c r="O5" s="2">
        <v>30.393662903225806</v>
      </c>
      <c r="P5" s="2">
        <v>30.972585555555558</v>
      </c>
      <c r="Q5" s="2">
        <v>31.748908387096762</v>
      </c>
      <c r="R5" s="2">
        <v>32.739561962962966</v>
      </c>
      <c r="S5" s="2">
        <v>32.570091756272376</v>
      </c>
      <c r="T5" s="2">
        <v>31.819579074074099</v>
      </c>
      <c r="U5" s="2">
        <v>31.252296451612885</v>
      </c>
      <c r="V5" s="2">
        <v>31.509957437275997</v>
      </c>
      <c r="W5" s="2">
        <v>31.424540370370369</v>
      </c>
      <c r="X5" s="2">
        <v>31.536379283154108</v>
      </c>
      <c r="Y5" s="2">
        <v>31.145729407407387</v>
      </c>
      <c r="Z5" s="2">
        <v>30.391169354838688</v>
      </c>
      <c r="AA5" s="2">
        <v>30.194932580645144</v>
      </c>
      <c r="AB5" s="2">
        <v>30.172671904761888</v>
      </c>
      <c r="AC5" s="2">
        <v>30.465203082437284</v>
      </c>
      <c r="AD5" s="2">
        <v>31.329208555555532</v>
      </c>
      <c r="AE5" s="2">
        <v>31.444615967741942</v>
      </c>
      <c r="AF5" s="2">
        <v>31.465142666666672</v>
      </c>
      <c r="AG5" s="2">
        <v>32.157419999999995</v>
      </c>
      <c r="AH5" s="2">
        <v>33.205681756272405</v>
      </c>
      <c r="AI5" s="2">
        <v>33.031853777777776</v>
      </c>
      <c r="AJ5" s="2">
        <v>33.681650465949822</v>
      </c>
      <c r="AK5" s="2">
        <v>33.376596148148167</v>
      </c>
      <c r="AL5" s="2">
        <v>33.527503387096779</v>
      </c>
      <c r="AM5" s="2">
        <v>33.585427741935497</v>
      </c>
      <c r="AN5" s="2">
        <v>33.208384444444462</v>
      </c>
      <c r="AO5" s="2">
        <v>32.928653691756303</v>
      </c>
      <c r="AP5" s="2">
        <v>33.621662222222213</v>
      </c>
      <c r="AQ5" s="2">
        <v>33.33</v>
      </c>
      <c r="AR5" s="2">
        <v>33.200000000000003</v>
      </c>
      <c r="AS5" s="2">
        <v>33.200000000000003</v>
      </c>
      <c r="AT5" s="2">
        <v>33.049999999999997</v>
      </c>
      <c r="AU5" s="2">
        <v>32.9</v>
      </c>
      <c r="AV5" s="2">
        <v>32.869999999999997</v>
      </c>
      <c r="AW5" s="2">
        <v>32.869999999999997</v>
      </c>
      <c r="AX5" s="2">
        <v>32.869999999999997</v>
      </c>
    </row>
    <row r="6" spans="1:50">
      <c r="A6" s="6" t="s">
        <v>24</v>
      </c>
      <c r="B6" s="6" t="s">
        <v>1</v>
      </c>
      <c r="C6" s="4">
        <v>420.37379032258059</v>
      </c>
      <c r="D6" s="4">
        <v>450.07857142857137</v>
      </c>
      <c r="E6" s="4">
        <v>494.40161290322578</v>
      </c>
      <c r="F6" s="4">
        <v>520.30555555555588</v>
      </c>
      <c r="G6" s="4">
        <v>503.17383512544791</v>
      </c>
      <c r="H6" s="4">
        <v>392.53999999999979</v>
      </c>
      <c r="I6" s="4">
        <v>352.88198924731194</v>
      </c>
      <c r="J6" s="4">
        <v>351.2442652329749</v>
      </c>
      <c r="K6" s="4">
        <v>360.23333333333341</v>
      </c>
      <c r="L6" s="4">
        <v>427.36129032258049</v>
      </c>
      <c r="M6" s="4">
        <v>428.05111111111086</v>
      </c>
      <c r="N6" s="4">
        <v>448.10645161290347</v>
      </c>
      <c r="O6" s="4">
        <v>542.41720430107546</v>
      </c>
      <c r="P6" s="4">
        <v>475.7469348659003</v>
      </c>
      <c r="Q6" s="4">
        <v>376.25645161290328</v>
      </c>
      <c r="R6" s="4">
        <v>248.02037037037044</v>
      </c>
      <c r="S6" s="4">
        <v>294.83870967741939</v>
      </c>
      <c r="T6" s="4">
        <v>316.38833333333338</v>
      </c>
      <c r="U6" s="4">
        <v>320.05000000000024</v>
      </c>
      <c r="V6" s="4">
        <v>337.33333333333343</v>
      </c>
      <c r="W6" s="4">
        <v>348.03666666666663</v>
      </c>
      <c r="X6" s="4">
        <v>377.5645161290322</v>
      </c>
      <c r="Y6" s="4">
        <v>434.61333333333317</v>
      </c>
      <c r="Z6" s="4">
        <v>436.66989247311824</v>
      </c>
      <c r="AA6" s="4">
        <v>513.48064516129045</v>
      </c>
      <c r="AB6" s="4">
        <v>570.14583333333326</v>
      </c>
      <c r="AC6" s="4">
        <v>562.23530465949818</v>
      </c>
      <c r="AD6" s="4">
        <v>512.31907407407425</v>
      </c>
      <c r="AE6" s="4">
        <v>478.31684587813652</v>
      </c>
      <c r="AF6" s="4">
        <v>531.53555555555567</v>
      </c>
      <c r="AG6" s="4">
        <v>631.72724014336904</v>
      </c>
      <c r="AH6" s="4">
        <v>654.84659498207895</v>
      </c>
      <c r="AI6" s="4">
        <v>685.87111111111153</v>
      </c>
      <c r="AJ6" s="4">
        <v>792.23870967741891</v>
      </c>
      <c r="AK6" s="4">
        <v>840.43370370370371</v>
      </c>
      <c r="AL6" s="4">
        <v>722.02903225806483</v>
      </c>
      <c r="AM6" s="4">
        <v>710.56003584229393</v>
      </c>
      <c r="AN6" s="4">
        <v>762.76249999999982</v>
      </c>
      <c r="AO6" s="4">
        <v>865.37903225806417</v>
      </c>
      <c r="AP6" s="4">
        <v>912.74444444444453</v>
      </c>
      <c r="AQ6" s="4"/>
      <c r="AR6" s="4"/>
      <c r="AS6" s="4"/>
      <c r="AT6" s="4"/>
      <c r="AU6" s="4"/>
      <c r="AV6" s="4"/>
      <c r="AW6" s="4"/>
      <c r="AX6" s="4"/>
    </row>
    <row r="7" spans="1:50">
      <c r="A7" s="6" t="s">
        <v>2</v>
      </c>
      <c r="B7" s="6" t="s">
        <v>1</v>
      </c>
      <c r="C7" s="4">
        <v>425</v>
      </c>
      <c r="D7" s="4">
        <v>455</v>
      </c>
      <c r="E7" s="4">
        <v>505</v>
      </c>
      <c r="F7" s="4">
        <v>525</v>
      </c>
      <c r="G7" s="4">
        <v>527.5</v>
      </c>
      <c r="H7" s="4">
        <v>422.5</v>
      </c>
      <c r="I7" s="4">
        <v>365</v>
      </c>
      <c r="J7" s="4">
        <v>365</v>
      </c>
      <c r="K7" s="4">
        <v>355</v>
      </c>
      <c r="L7" s="4">
        <v>427.5</v>
      </c>
      <c r="M7" s="4">
        <v>437.5</v>
      </c>
      <c r="N7" s="4">
        <v>447.5</v>
      </c>
      <c r="O7" s="4">
        <v>577.5</v>
      </c>
      <c r="P7" s="4">
        <v>525</v>
      </c>
      <c r="Q7" s="4">
        <v>455</v>
      </c>
      <c r="R7" s="4">
        <v>235</v>
      </c>
      <c r="S7" s="4">
        <v>340</v>
      </c>
      <c r="T7" s="4">
        <v>340</v>
      </c>
      <c r="U7" s="4">
        <v>350</v>
      </c>
      <c r="V7" s="4">
        <v>355</v>
      </c>
      <c r="W7" s="7">
        <v>360</v>
      </c>
      <c r="X7" s="7">
        <v>377.5</v>
      </c>
      <c r="Y7" s="7">
        <v>435</v>
      </c>
      <c r="Z7" s="7">
        <v>455</v>
      </c>
      <c r="AA7" s="4">
        <v>540</v>
      </c>
      <c r="AB7" s="4">
        <v>595</v>
      </c>
      <c r="AC7" s="4">
        <v>610</v>
      </c>
      <c r="AD7" s="4">
        <v>545</v>
      </c>
      <c r="AE7" s="4">
        <v>485</v>
      </c>
      <c r="AF7" s="4">
        <v>527.5</v>
      </c>
      <c r="AG7" s="4">
        <v>620</v>
      </c>
      <c r="AH7" s="4">
        <v>657.5</v>
      </c>
      <c r="AI7" s="7">
        <v>665</v>
      </c>
      <c r="AJ7" s="7">
        <v>797.5</v>
      </c>
      <c r="AK7" s="7">
        <v>850</v>
      </c>
      <c r="AL7" s="7">
        <v>772.5</v>
      </c>
      <c r="AM7" s="4">
        <v>725</v>
      </c>
      <c r="AN7" s="4">
        <v>775</v>
      </c>
      <c r="AO7" s="4">
        <v>907.5</v>
      </c>
      <c r="AP7" s="4">
        <v>950</v>
      </c>
      <c r="AQ7" s="4">
        <v>897.5</v>
      </c>
      <c r="AR7" s="4">
        <v>857.5</v>
      </c>
      <c r="AS7" s="4">
        <v>817.5</v>
      </c>
      <c r="AT7" s="4">
        <v>807.5</v>
      </c>
      <c r="AU7" s="7">
        <v>802.5</v>
      </c>
      <c r="AV7" s="7">
        <v>805</v>
      </c>
      <c r="AW7" s="7">
        <v>812.5</v>
      </c>
      <c r="AX7" s="7">
        <v>817.5</v>
      </c>
    </row>
    <row r="8" spans="1:50">
      <c r="A8" s="6" t="s">
        <v>25</v>
      </c>
      <c r="B8" s="6" t="s">
        <v>1</v>
      </c>
      <c r="C8" s="4">
        <v>33.311334458848997</v>
      </c>
      <c r="D8" s="4">
        <v>22.763008373233362</v>
      </c>
      <c r="E8" s="4">
        <v>25.55011883510107</v>
      </c>
      <c r="F8" s="4">
        <v>37.100652041732637</v>
      </c>
      <c r="G8" s="4">
        <v>50.536948609520671</v>
      </c>
      <c r="H8" s="4">
        <v>57.228748010386276</v>
      </c>
      <c r="I8" s="4">
        <v>71.131427197954366</v>
      </c>
      <c r="J8" s="4">
        <v>58.850819737923651</v>
      </c>
      <c r="K8" s="4">
        <v>51.84703052829969</v>
      </c>
      <c r="L8" s="4">
        <v>63.487039157100781</v>
      </c>
      <c r="M8" s="4">
        <v>69.834085723041454</v>
      </c>
      <c r="N8" s="4">
        <v>64.737689303480266</v>
      </c>
      <c r="O8" s="4">
        <v>62.332029146729774</v>
      </c>
      <c r="P8" s="4">
        <v>66.968497758681224</v>
      </c>
      <c r="Q8" s="4">
        <v>56.890710938223968</v>
      </c>
      <c r="R8" s="4">
        <v>48.263248731637681</v>
      </c>
      <c r="S8" s="4">
        <v>49.996736296568677</v>
      </c>
      <c r="T8" s="4">
        <v>28.99316048962875</v>
      </c>
      <c r="U8" s="4">
        <v>25.224263834277334</v>
      </c>
      <c r="V8" s="4">
        <v>47.33086018555197</v>
      </c>
      <c r="W8" s="18">
        <v>50.882396555502986</v>
      </c>
      <c r="X8" s="18">
        <v>49.9802311900715</v>
      </c>
      <c r="Y8" s="18">
        <v>56.390072883991444</v>
      </c>
      <c r="Z8" s="18">
        <v>75.90437756985763</v>
      </c>
      <c r="AA8" s="4">
        <v>96.385659506031359</v>
      </c>
      <c r="AB8" s="4">
        <v>59.152588863309582</v>
      </c>
      <c r="AC8" s="4">
        <v>29.738867542551464</v>
      </c>
      <c r="AD8" s="4">
        <v>39.270680924593336</v>
      </c>
      <c r="AE8" s="4">
        <v>47.368711664034308</v>
      </c>
      <c r="AF8" s="4">
        <v>49.538193261119503</v>
      </c>
      <c r="AG8" s="4">
        <v>38.791480156809754</v>
      </c>
      <c r="AH8" s="4">
        <v>38.362486524596207</v>
      </c>
      <c r="AI8" s="4">
        <v>39.265766787581924</v>
      </c>
      <c r="AJ8" s="4">
        <v>39.617665801352494</v>
      </c>
      <c r="AK8" s="4">
        <v>49.20335088135414</v>
      </c>
      <c r="AL8" s="4">
        <v>58.840620095086742</v>
      </c>
      <c r="AM8" s="4">
        <v>64.79871819094673</v>
      </c>
      <c r="AN8" s="4">
        <v>52.011849701388861</v>
      </c>
      <c r="AO8" s="33">
        <v>45.159386744064783</v>
      </c>
      <c r="AP8" s="33">
        <v>55.433822912464073</v>
      </c>
      <c r="AQ8" s="32">
        <f>64*0.8</f>
        <v>51.2</v>
      </c>
      <c r="AR8" s="32">
        <f t="shared" ref="AR8:AX8" si="3">AQ8</f>
        <v>51.2</v>
      </c>
      <c r="AS8" s="32">
        <f t="shared" si="3"/>
        <v>51.2</v>
      </c>
      <c r="AT8" s="32">
        <f t="shared" si="3"/>
        <v>51.2</v>
      </c>
      <c r="AU8" s="32">
        <f t="shared" si="3"/>
        <v>51.2</v>
      </c>
      <c r="AV8" s="32">
        <f t="shared" si="3"/>
        <v>51.2</v>
      </c>
      <c r="AW8" s="32">
        <f t="shared" si="3"/>
        <v>51.2</v>
      </c>
      <c r="AX8" s="32">
        <f t="shared" si="3"/>
        <v>51.2</v>
      </c>
    </row>
    <row r="9" spans="1:50">
      <c r="A9" s="6" t="s">
        <v>4</v>
      </c>
      <c r="B9" s="6" t="s">
        <v>0</v>
      </c>
      <c r="C9" s="4">
        <v>2.9032258064516136E-3</v>
      </c>
      <c r="D9" s="4">
        <v>3.000000000000002E-2</v>
      </c>
      <c r="E9" s="4">
        <v>3.000000000000002E-2</v>
      </c>
      <c r="F9" s="4">
        <v>3.000000000000002E-2</v>
      </c>
      <c r="G9" s="4">
        <v>3.000000000000002E-2</v>
      </c>
      <c r="H9" s="4">
        <v>4.000000000000001E-3</v>
      </c>
      <c r="I9" s="4">
        <v>-3.000000000000002E-2</v>
      </c>
      <c r="J9" s="4">
        <v>-3.000000000000002E-2</v>
      </c>
      <c r="K9" s="12">
        <v>-3.000000000000002E-2</v>
      </c>
      <c r="L9" s="4">
        <v>1.6451612903225814E-2</v>
      </c>
      <c r="M9" s="4">
        <v>3.000000000000002E-2</v>
      </c>
      <c r="N9" s="4">
        <v>3.000000000000002E-2</v>
      </c>
      <c r="O9" s="4">
        <v>3.000000000000002E-2</v>
      </c>
      <c r="P9" s="4">
        <v>3.000000000000002E-2</v>
      </c>
      <c r="Q9" s="4">
        <v>1.451612903225807E-2</v>
      </c>
      <c r="R9" s="4">
        <v>-3.000000000000002E-2</v>
      </c>
      <c r="S9" s="4">
        <v>-3.000000000000002E-2</v>
      </c>
      <c r="T9" s="4">
        <v>-3.000000000000002E-2</v>
      </c>
      <c r="U9" s="4">
        <v>-3.000000000000002E-2</v>
      </c>
      <c r="V9" s="4">
        <v>-3.000000000000002E-2</v>
      </c>
      <c r="W9" s="4">
        <v>-3.000000000000002E-2</v>
      </c>
      <c r="X9" s="4">
        <v>-6.7741935483870974E-3</v>
      </c>
      <c r="Y9" s="4">
        <v>3.000000000000002E-2</v>
      </c>
      <c r="Z9" s="4">
        <v>3.000000000000002E-2</v>
      </c>
      <c r="AA9" s="12">
        <f t="shared" ref="AA9:AL9" si="4">IF(ABS(AA3-AA12)&gt;0.03,IF(AA12&gt;AA3,0.03,-0.03),0)</f>
        <v>0.03</v>
      </c>
      <c r="AB9" s="12">
        <f t="shared" si="4"/>
        <v>0.03</v>
      </c>
      <c r="AC9" s="12">
        <f t="shared" si="4"/>
        <v>0.03</v>
      </c>
      <c r="AD9" s="12">
        <f t="shared" si="4"/>
        <v>0.03</v>
      </c>
      <c r="AE9" s="12">
        <f t="shared" si="4"/>
        <v>0.03</v>
      </c>
      <c r="AF9" s="12">
        <f t="shared" si="4"/>
        <v>0.03</v>
      </c>
      <c r="AG9" s="12">
        <f t="shared" si="4"/>
        <v>0.03</v>
      </c>
      <c r="AH9" s="12">
        <f t="shared" si="4"/>
        <v>0.03</v>
      </c>
      <c r="AI9" s="12">
        <f t="shared" si="4"/>
        <v>0.03</v>
      </c>
      <c r="AJ9" s="12">
        <f t="shared" si="4"/>
        <v>0.03</v>
      </c>
      <c r="AK9" s="12">
        <f t="shared" si="4"/>
        <v>0.03</v>
      </c>
      <c r="AL9" s="12">
        <f t="shared" si="4"/>
        <v>0.03</v>
      </c>
      <c r="AM9" s="12">
        <f t="shared" ref="AM9:AX9" si="5">IF(ABS(AM3-AM12)&gt;0.03,IF(AM12&gt;AM3,0.03,-0.03),0)</f>
        <v>0.03</v>
      </c>
      <c r="AN9" s="12">
        <f t="shared" si="5"/>
        <v>0.03</v>
      </c>
      <c r="AO9" s="12">
        <f t="shared" si="5"/>
        <v>0.03</v>
      </c>
      <c r="AP9" s="12">
        <f t="shared" si="5"/>
        <v>0.03</v>
      </c>
      <c r="AQ9" s="12">
        <f t="shared" si="5"/>
        <v>0.03</v>
      </c>
      <c r="AR9" s="12">
        <f t="shared" si="5"/>
        <v>0.03</v>
      </c>
      <c r="AS9" s="12">
        <f t="shared" si="5"/>
        <v>0.03</v>
      </c>
      <c r="AT9" s="12">
        <f t="shared" si="5"/>
        <v>0.03</v>
      </c>
      <c r="AU9" s="12">
        <f t="shared" si="5"/>
        <v>0.03</v>
      </c>
      <c r="AV9" s="12">
        <f t="shared" si="5"/>
        <v>0.03</v>
      </c>
      <c r="AW9" s="12">
        <f t="shared" si="5"/>
        <v>0.03</v>
      </c>
      <c r="AX9" s="12">
        <f t="shared" si="5"/>
        <v>0.03</v>
      </c>
    </row>
    <row r="10" spans="1:50">
      <c r="A10" s="6" t="s">
        <v>18</v>
      </c>
      <c r="B10" s="6" t="s">
        <v>1</v>
      </c>
      <c r="C10" s="3">
        <f>C6+C8</f>
        <v>453.68512478142958</v>
      </c>
      <c r="D10" s="3">
        <f t="shared" ref="D10:F10" si="6">D6+D8</f>
        <v>472.84157980180476</v>
      </c>
      <c r="E10" s="3">
        <f t="shared" si="6"/>
        <v>519.95173173832688</v>
      </c>
      <c r="F10" s="3">
        <f t="shared" si="6"/>
        <v>557.40620759728847</v>
      </c>
      <c r="G10" s="3">
        <f>G7+G8</f>
        <v>578.03694860952066</v>
      </c>
      <c r="H10" s="3">
        <f>H6+H8</f>
        <v>449.76874801038605</v>
      </c>
      <c r="I10" s="3">
        <f>I6+I8</f>
        <v>424.01341644526633</v>
      </c>
      <c r="J10" s="3">
        <f t="shared" ref="J10:K10" si="7">J6+J8</f>
        <v>410.09508497089854</v>
      </c>
      <c r="K10" s="3">
        <f t="shared" si="7"/>
        <v>412.08036386163309</v>
      </c>
      <c r="L10" s="3">
        <f t="shared" ref="L10:Q10" si="8">L6+L8</f>
        <v>490.8483294796813</v>
      </c>
      <c r="M10" s="3">
        <f t="shared" si="8"/>
        <v>497.88519683415234</v>
      </c>
      <c r="N10" s="3">
        <f t="shared" si="8"/>
        <v>512.84414091638371</v>
      </c>
      <c r="O10" s="3">
        <f t="shared" si="8"/>
        <v>604.74923344780518</v>
      </c>
      <c r="P10" s="3">
        <f t="shared" si="8"/>
        <v>542.71543262458158</v>
      </c>
      <c r="Q10" s="3">
        <f t="shared" si="8"/>
        <v>433.14716255112722</v>
      </c>
      <c r="R10" s="3">
        <f>R6+R8</f>
        <v>296.28361910200812</v>
      </c>
      <c r="S10" s="3">
        <f t="shared" ref="S10:U10" si="9">S6+S8</f>
        <v>344.83544597398804</v>
      </c>
      <c r="T10" s="3">
        <f t="shared" si="9"/>
        <v>345.38149382296211</v>
      </c>
      <c r="U10" s="3">
        <f t="shared" si="9"/>
        <v>345.27426383427758</v>
      </c>
      <c r="V10" s="3">
        <f>V6+V8</f>
        <v>384.66419351888538</v>
      </c>
      <c r="W10" s="3">
        <f t="shared" ref="W10:AP10" si="10">W6+W8</f>
        <v>398.9190632221696</v>
      </c>
      <c r="X10" s="3">
        <f t="shared" si="10"/>
        <v>427.54474731910369</v>
      </c>
      <c r="Y10" s="3">
        <f t="shared" si="10"/>
        <v>491.0034062173246</v>
      </c>
      <c r="Z10" s="3">
        <f t="shared" si="10"/>
        <v>512.57427004297585</v>
      </c>
      <c r="AA10" s="3">
        <f t="shared" si="10"/>
        <v>609.86630466732186</v>
      </c>
      <c r="AB10" s="3">
        <f t="shared" si="10"/>
        <v>629.29842219664283</v>
      </c>
      <c r="AC10" s="3">
        <f t="shared" si="10"/>
        <v>591.97417220204966</v>
      </c>
      <c r="AD10" s="3">
        <f t="shared" si="10"/>
        <v>551.58975499866756</v>
      </c>
      <c r="AE10" s="3">
        <f t="shared" si="10"/>
        <v>525.68555754217084</v>
      </c>
      <c r="AF10" s="3">
        <f t="shared" si="10"/>
        <v>581.07374881667522</v>
      </c>
      <c r="AG10" s="3">
        <f t="shared" si="10"/>
        <v>670.51872030017876</v>
      </c>
      <c r="AH10" s="3">
        <f t="shared" si="10"/>
        <v>693.20908150667515</v>
      </c>
      <c r="AI10" s="3">
        <f t="shared" si="10"/>
        <v>725.13687789869346</v>
      </c>
      <c r="AJ10" s="3">
        <f t="shared" si="10"/>
        <v>831.85637547877138</v>
      </c>
      <c r="AK10" s="3">
        <f t="shared" si="10"/>
        <v>889.63705458505785</v>
      </c>
      <c r="AL10" s="3">
        <f t="shared" si="10"/>
        <v>780.86965235315154</v>
      </c>
      <c r="AM10" s="3">
        <f t="shared" si="10"/>
        <v>775.35875403324064</v>
      </c>
      <c r="AN10" s="3">
        <f t="shared" si="10"/>
        <v>814.7743497013887</v>
      </c>
      <c r="AO10" s="3">
        <f t="shared" si="10"/>
        <v>910.53841900212899</v>
      </c>
      <c r="AP10" s="3">
        <f t="shared" si="10"/>
        <v>968.17826735690858</v>
      </c>
      <c r="AQ10" s="21">
        <f t="shared" ref="AP10:AX10" si="11">AQ7+AQ8</f>
        <v>948.7</v>
      </c>
      <c r="AR10" s="21">
        <f t="shared" si="11"/>
        <v>908.7</v>
      </c>
      <c r="AS10" s="21">
        <f t="shared" si="11"/>
        <v>868.7</v>
      </c>
      <c r="AT10" s="21">
        <f t="shared" si="11"/>
        <v>858.7</v>
      </c>
      <c r="AU10" s="21">
        <f t="shared" si="11"/>
        <v>853.7</v>
      </c>
      <c r="AV10" s="21">
        <f t="shared" si="11"/>
        <v>856.2</v>
      </c>
      <c r="AW10" s="21">
        <f t="shared" si="11"/>
        <v>863.7</v>
      </c>
      <c r="AX10" s="21">
        <f t="shared" si="11"/>
        <v>868.7</v>
      </c>
    </row>
    <row r="11" spans="1:50">
      <c r="A11" s="6" t="s">
        <v>3</v>
      </c>
      <c r="B11" s="6" t="s">
        <v>0</v>
      </c>
      <c r="C11" s="2">
        <v>4.2374193548387069E-2</v>
      </c>
      <c r="D11" s="2">
        <v>0.37958928571428568</v>
      </c>
      <c r="E11" s="2">
        <v>1.879306451612903</v>
      </c>
      <c r="F11" s="2">
        <v>3.1914166666666657</v>
      </c>
      <c r="G11" s="2">
        <v>3.1249193548387106</v>
      </c>
      <c r="H11" s="5">
        <v>-0.28176333333333353</v>
      </c>
      <c r="I11" s="5">
        <v>-1.3928000000000005</v>
      </c>
      <c r="J11" s="5">
        <v>-1.7409838709677419</v>
      </c>
      <c r="K11" s="5">
        <v>-1.7541000000000004</v>
      </c>
      <c r="L11" s="2">
        <v>0.55204193548387115</v>
      </c>
      <c r="M11" s="2">
        <v>0.63435999999999981</v>
      </c>
      <c r="N11" s="2">
        <v>1.0728096774193547</v>
      </c>
      <c r="O11" s="2">
        <v>3.8487935483870954</v>
      </c>
      <c r="P11" s="2">
        <v>2.3803448275862071</v>
      </c>
      <c r="Q11" s="2">
        <v>-0.59306129032258081</v>
      </c>
      <c r="R11" s="2">
        <v>-4.5861799999999988</v>
      </c>
      <c r="S11" s="2">
        <v>-3.2362096774193536</v>
      </c>
      <c r="T11" s="2">
        <v>-3.5166666666666644</v>
      </c>
      <c r="U11" s="2">
        <v>-3.6712032258064502</v>
      </c>
      <c r="V11" s="2">
        <v>-1.720399999999999</v>
      </c>
      <c r="W11" s="2">
        <v>-1.3032499999999994</v>
      </c>
      <c r="X11" s="2">
        <v>-0.38192903225806429</v>
      </c>
      <c r="Y11" s="2">
        <v>2.179520000000001</v>
      </c>
      <c r="Z11" s="2">
        <v>2.5214935483870966</v>
      </c>
      <c r="AA11" s="19">
        <f>IF(AA9=0,0,(AA12-AA3)-AA9)</f>
        <v>5.3596719526369752</v>
      </c>
      <c r="AB11" s="19">
        <f t="shared" ref="AB11:AL11" si="12">IF(AB9=0,0,(AB12-AB3)-AB9)</f>
        <v>5.8808148231236279</v>
      </c>
      <c r="AC11" s="19">
        <f t="shared" si="12"/>
        <v>4.9278133756931402</v>
      </c>
      <c r="AD11" s="19">
        <f t="shared" si="12"/>
        <v>4.174070471461035</v>
      </c>
      <c r="AE11" s="19">
        <f t="shared" si="12"/>
        <v>3.0813804767018733</v>
      </c>
      <c r="AF11" s="19">
        <f t="shared" si="12"/>
        <v>4.8349684063715186</v>
      </c>
      <c r="AG11" s="19">
        <f t="shared" si="12"/>
        <v>8.1135521065553711</v>
      </c>
      <c r="AH11" s="19">
        <f t="shared" si="12"/>
        <v>9.4017801510685555</v>
      </c>
      <c r="AI11" s="19">
        <f t="shared" si="12"/>
        <v>10.335915319623938</v>
      </c>
      <c r="AJ11" s="19">
        <f t="shared" si="12"/>
        <v>14.40159567674789</v>
      </c>
      <c r="AK11" s="19">
        <f t="shared" si="12"/>
        <v>15.308156689313524</v>
      </c>
      <c r="AL11" s="19">
        <f t="shared" si="12"/>
        <v>11.795709914151374</v>
      </c>
      <c r="AM11" s="19">
        <f>IF(AM9=0,0,(AM12-AM3)-AM9)</f>
        <v>11.655855407660543</v>
      </c>
      <c r="AN11" s="19">
        <f t="shared" ref="AN11:AX11" si="13">IF(AN9=0,0,(AN12-AN3)-AN9)</f>
        <v>12.469539840355948</v>
      </c>
      <c r="AO11" s="19">
        <f t="shared" si="13"/>
        <v>15.395004272360401</v>
      </c>
      <c r="AP11" s="19">
        <f t="shared" si="13"/>
        <v>17.963962675970329</v>
      </c>
      <c r="AQ11" s="19">
        <f t="shared" si="13"/>
        <v>17.50029935012272</v>
      </c>
      <c r="AR11" s="19">
        <f t="shared" si="13"/>
        <v>16.048968350122724</v>
      </c>
      <c r="AS11" s="19">
        <f t="shared" si="13"/>
        <v>14.720968350122726</v>
      </c>
      <c r="AT11" s="19">
        <f t="shared" si="13"/>
        <v>13.653285105642709</v>
      </c>
      <c r="AU11" s="19">
        <f t="shared" si="13"/>
        <v>13.359980105642709</v>
      </c>
      <c r="AV11" s="19">
        <f t="shared" si="13"/>
        <v>13.416544105642707</v>
      </c>
      <c r="AW11" s="19">
        <f t="shared" si="13"/>
        <v>12.872454664599083</v>
      </c>
      <c r="AX11" s="19">
        <f t="shared" si="13"/>
        <v>13.036804664599082</v>
      </c>
    </row>
    <row r="12" spans="1:50">
      <c r="A12" s="26" t="s">
        <v>21</v>
      </c>
      <c r="B12" s="26" t="s">
        <v>0</v>
      </c>
      <c r="C12" s="5">
        <f>C10*C5/1000</f>
        <v>14.694308264957323</v>
      </c>
      <c r="D12" s="5">
        <f t="shared" ref="D12:Z12" si="14">D10*D5/1000</f>
        <v>14.975500658915855</v>
      </c>
      <c r="E12" s="5">
        <f t="shared" si="14"/>
        <v>16.471237745978591</v>
      </c>
      <c r="F12" s="5">
        <f t="shared" si="14"/>
        <v>17.785507182960316</v>
      </c>
      <c r="G12" s="5">
        <f t="shared" si="14"/>
        <v>18.502223915041384</v>
      </c>
      <c r="H12" s="5">
        <f t="shared" si="14"/>
        <v>14.28782963810368</v>
      </c>
      <c r="I12" s="5">
        <f t="shared" si="14"/>
        <v>13.149492383835824</v>
      </c>
      <c r="J12" s="5">
        <f t="shared" si="14"/>
        <v>12.718977942684237</v>
      </c>
      <c r="K12" s="5">
        <f t="shared" si="14"/>
        <v>12.708174499953772</v>
      </c>
      <c r="L12" s="5">
        <f t="shared" si="14"/>
        <v>15.059357658917605</v>
      </c>
      <c r="M12" s="5">
        <f t="shared" si="14"/>
        <v>15.163243698990097</v>
      </c>
      <c r="N12" s="5">
        <f t="shared" si="14"/>
        <v>15.603617328674142</v>
      </c>
      <c r="O12" s="5">
        <f t="shared" si="14"/>
        <v>18.380544342396799</v>
      </c>
      <c r="P12" s="5">
        <f t="shared" si="14"/>
        <v>16.809300169285201</v>
      </c>
      <c r="Q12" s="5">
        <f t="shared" si="14"/>
        <v>13.751949581966649</v>
      </c>
      <c r="R12" s="5">
        <f t="shared" si="14"/>
        <v>9.7001959062011114</v>
      </c>
      <c r="S12" s="5">
        <f t="shared" si="14"/>
        <v>11.231322116187895</v>
      </c>
      <c r="T12" s="5">
        <f t="shared" si="14"/>
        <v>10.989893753421578</v>
      </c>
      <c r="U12" s="5">
        <f t="shared" si="14"/>
        <v>10.790613650461244</v>
      </c>
      <c r="V12" s="5">
        <f t="shared" si="14"/>
        <v>12.120752365424176</v>
      </c>
      <c r="W12" s="5">
        <f t="shared" si="14"/>
        <v>12.535848206735398</v>
      </c>
      <c r="X12" s="5">
        <f t="shared" si="14"/>
        <v>13.48321331197554</v>
      </c>
      <c r="Y12" s="5">
        <f t="shared" si="14"/>
        <v>15.292659228160122</v>
      </c>
      <c r="Z12" s="5">
        <f t="shared" si="14"/>
        <v>15.577731447808898</v>
      </c>
      <c r="AA12" s="5">
        <f t="shared" ref="AA12:AL12" si="15">AA10*AA5/1000</f>
        <v>18.414871952636975</v>
      </c>
      <c r="AB12" s="5">
        <f t="shared" si="15"/>
        <v>18.987614823123629</v>
      </c>
      <c r="AC12" s="5">
        <f t="shared" si="15"/>
        <v>18.034613375693141</v>
      </c>
      <c r="AD12" s="5">
        <f t="shared" si="15"/>
        <v>17.280870471461036</v>
      </c>
      <c r="AE12" s="5">
        <f t="shared" si="15"/>
        <v>16.529980476701873</v>
      </c>
      <c r="AF12" s="5">
        <f t="shared" si="15"/>
        <v>18.283568406371518</v>
      </c>
      <c r="AG12" s="5">
        <f t="shared" si="15"/>
        <v>21.56215210655537</v>
      </c>
      <c r="AH12" s="5">
        <f t="shared" si="15"/>
        <v>23.018480151068555</v>
      </c>
      <c r="AI12" s="5">
        <f t="shared" si="15"/>
        <v>23.952615319623938</v>
      </c>
      <c r="AJ12" s="5">
        <f t="shared" si="15"/>
        <v>28.01829567674789</v>
      </c>
      <c r="AK12" s="5">
        <f t="shared" si="15"/>
        <v>29.693056689313522</v>
      </c>
      <c r="AL12" s="5">
        <f t="shared" si="15"/>
        <v>26.180609914151372</v>
      </c>
      <c r="AM12" s="5">
        <f t="shared" ref="AM12:AX12" si="16">AM10*AM5/1000</f>
        <v>26.040755407660541</v>
      </c>
      <c r="AN12" s="5">
        <f t="shared" si="16"/>
        <v>27.057339840355947</v>
      </c>
      <c r="AO12" s="5">
        <f t="shared" si="16"/>
        <v>29.982804272360401</v>
      </c>
      <c r="AP12" s="5">
        <f t="shared" si="16"/>
        <v>32.55176267597033</v>
      </c>
      <c r="AQ12" s="5">
        <f t="shared" si="16"/>
        <v>31.620170999999999</v>
      </c>
      <c r="AR12" s="5">
        <f t="shared" si="16"/>
        <v>30.168840000000003</v>
      </c>
      <c r="AS12" s="5">
        <f t="shared" si="16"/>
        <v>28.840840000000004</v>
      </c>
      <c r="AT12" s="5">
        <f t="shared" si="16"/>
        <v>28.380034999999999</v>
      </c>
      <c r="AU12" s="5">
        <f t="shared" si="16"/>
        <v>28.086729999999999</v>
      </c>
      <c r="AV12" s="5">
        <f t="shared" si="16"/>
        <v>28.143293999999997</v>
      </c>
      <c r="AW12" s="5">
        <f t="shared" si="16"/>
        <v>28.389818999999999</v>
      </c>
      <c r="AX12" s="5">
        <f t="shared" si="16"/>
        <v>28.554168999999998</v>
      </c>
    </row>
    <row r="13" spans="1:50">
      <c r="A13" s="6" t="s">
        <v>5</v>
      </c>
      <c r="B13" s="6" t="s">
        <v>0</v>
      </c>
      <c r="C13" s="2">
        <v>2.17</v>
      </c>
      <c r="D13" s="2">
        <v>2.17</v>
      </c>
      <c r="E13" s="2">
        <v>2.17</v>
      </c>
      <c r="F13" s="2">
        <v>2.17</v>
      </c>
      <c r="G13" s="2">
        <v>2.17</v>
      </c>
      <c r="H13" s="2">
        <v>2.17</v>
      </c>
      <c r="I13" s="2">
        <v>2.17</v>
      </c>
      <c r="J13" s="2">
        <v>2.17</v>
      </c>
      <c r="K13" s="2">
        <v>2.17</v>
      </c>
      <c r="L13" s="2">
        <v>2.17</v>
      </c>
      <c r="M13" s="2">
        <v>2.17</v>
      </c>
      <c r="N13" s="2">
        <v>2.17</v>
      </c>
      <c r="O13" s="2">
        <v>2.17</v>
      </c>
      <c r="P13" s="2">
        <v>2.17</v>
      </c>
      <c r="Q13" s="2">
        <v>2.17</v>
      </c>
      <c r="R13" s="2">
        <v>2.17</v>
      </c>
      <c r="S13" s="2">
        <v>2.17</v>
      </c>
      <c r="T13" s="2">
        <v>2.17</v>
      </c>
      <c r="U13" s="2">
        <v>2.17</v>
      </c>
      <c r="V13" s="2">
        <v>2.17</v>
      </c>
      <c r="W13" s="2">
        <v>2.17</v>
      </c>
      <c r="X13" s="2">
        <v>2.17</v>
      </c>
      <c r="Y13" s="2">
        <v>2.17</v>
      </c>
      <c r="Z13" s="2">
        <v>2.17</v>
      </c>
      <c r="AA13" s="2">
        <v>2.17</v>
      </c>
      <c r="AB13" s="2">
        <v>2.17</v>
      </c>
      <c r="AC13" s="2">
        <v>2.17</v>
      </c>
      <c r="AD13" s="2">
        <v>2.17</v>
      </c>
      <c r="AE13" s="2">
        <v>2.17</v>
      </c>
      <c r="AF13" s="2">
        <v>2.17</v>
      </c>
      <c r="AG13" s="2">
        <v>2.17</v>
      </c>
      <c r="AH13" s="2">
        <v>2.17</v>
      </c>
      <c r="AI13" s="2">
        <v>2.17</v>
      </c>
      <c r="AJ13" s="2">
        <v>2.17</v>
      </c>
      <c r="AK13" s="2">
        <v>2.17</v>
      </c>
      <c r="AL13" s="2">
        <v>2.17</v>
      </c>
      <c r="AM13" s="2">
        <v>2.17</v>
      </c>
      <c r="AN13" s="2">
        <v>2.17</v>
      </c>
      <c r="AO13" s="2">
        <v>2.17</v>
      </c>
      <c r="AP13" s="2">
        <v>2.17</v>
      </c>
      <c r="AQ13" s="2">
        <v>2.17</v>
      </c>
      <c r="AR13" s="2">
        <v>2.17</v>
      </c>
      <c r="AS13" s="2">
        <v>2.17</v>
      </c>
      <c r="AT13" s="2">
        <v>2.17</v>
      </c>
      <c r="AU13" s="2">
        <v>2.17</v>
      </c>
      <c r="AV13" s="2">
        <v>2.17</v>
      </c>
      <c r="AW13" s="2">
        <v>2.17</v>
      </c>
      <c r="AX13" s="2">
        <v>2.17</v>
      </c>
    </row>
    <row r="14" spans="1:50">
      <c r="A14" s="6" t="s">
        <v>6</v>
      </c>
      <c r="B14" s="6" t="s">
        <v>0</v>
      </c>
      <c r="C14" s="5">
        <f>C13*10%</f>
        <v>0.217</v>
      </c>
      <c r="D14" s="5">
        <f t="shared" ref="D14:Z14" si="17">D13*10%</f>
        <v>0.217</v>
      </c>
      <c r="E14" s="5">
        <f t="shared" si="17"/>
        <v>0.217</v>
      </c>
      <c r="F14" s="5">
        <f t="shared" si="17"/>
        <v>0.217</v>
      </c>
      <c r="G14" s="5">
        <f t="shared" si="17"/>
        <v>0.217</v>
      </c>
      <c r="H14" s="5">
        <f t="shared" si="17"/>
        <v>0.217</v>
      </c>
      <c r="I14" s="5">
        <f t="shared" si="17"/>
        <v>0.217</v>
      </c>
      <c r="J14" s="5">
        <f t="shared" si="17"/>
        <v>0.217</v>
      </c>
      <c r="K14" s="5">
        <f t="shared" si="17"/>
        <v>0.217</v>
      </c>
      <c r="L14" s="5">
        <f t="shared" si="17"/>
        <v>0.217</v>
      </c>
      <c r="M14" s="5">
        <f t="shared" si="17"/>
        <v>0.217</v>
      </c>
      <c r="N14" s="5">
        <f t="shared" si="17"/>
        <v>0.217</v>
      </c>
      <c r="O14" s="5">
        <f t="shared" si="17"/>
        <v>0.217</v>
      </c>
      <c r="P14" s="5">
        <f t="shared" si="17"/>
        <v>0.217</v>
      </c>
      <c r="Q14" s="5">
        <f t="shared" si="17"/>
        <v>0.217</v>
      </c>
      <c r="R14" s="5">
        <f t="shared" si="17"/>
        <v>0.217</v>
      </c>
      <c r="S14" s="5">
        <f t="shared" si="17"/>
        <v>0.217</v>
      </c>
      <c r="T14" s="5">
        <f t="shared" si="17"/>
        <v>0.217</v>
      </c>
      <c r="U14" s="5">
        <f t="shared" si="17"/>
        <v>0.217</v>
      </c>
      <c r="V14" s="5">
        <f t="shared" si="17"/>
        <v>0.217</v>
      </c>
      <c r="W14" s="5">
        <f t="shared" si="17"/>
        <v>0.217</v>
      </c>
      <c r="X14" s="5">
        <f t="shared" si="17"/>
        <v>0.217</v>
      </c>
      <c r="Y14" s="5">
        <f t="shared" si="17"/>
        <v>0.217</v>
      </c>
      <c r="Z14" s="5">
        <f t="shared" si="17"/>
        <v>0.217</v>
      </c>
      <c r="AA14" s="5">
        <f t="shared" ref="AA14:AL14" si="18">AA13*10%</f>
        <v>0.217</v>
      </c>
      <c r="AB14" s="5">
        <f t="shared" si="18"/>
        <v>0.217</v>
      </c>
      <c r="AC14" s="5">
        <f t="shared" si="18"/>
        <v>0.217</v>
      </c>
      <c r="AD14" s="5">
        <f t="shared" si="18"/>
        <v>0.217</v>
      </c>
      <c r="AE14" s="5">
        <f t="shared" si="18"/>
        <v>0.217</v>
      </c>
      <c r="AF14" s="5">
        <f t="shared" si="18"/>
        <v>0.217</v>
      </c>
      <c r="AG14" s="5">
        <f t="shared" si="18"/>
        <v>0.217</v>
      </c>
      <c r="AH14" s="5">
        <f t="shared" si="18"/>
        <v>0.217</v>
      </c>
      <c r="AI14" s="5">
        <f t="shared" si="18"/>
        <v>0.217</v>
      </c>
      <c r="AJ14" s="5">
        <f t="shared" si="18"/>
        <v>0.217</v>
      </c>
      <c r="AK14" s="5">
        <f t="shared" si="18"/>
        <v>0.217</v>
      </c>
      <c r="AL14" s="5">
        <f t="shared" si="18"/>
        <v>0.217</v>
      </c>
      <c r="AM14" s="5">
        <f t="shared" ref="AM14:AX14" si="19">AM13*10%</f>
        <v>0.217</v>
      </c>
      <c r="AN14" s="5">
        <f t="shared" si="19"/>
        <v>0.217</v>
      </c>
      <c r="AO14" s="5">
        <f t="shared" si="19"/>
        <v>0.217</v>
      </c>
      <c r="AP14" s="5">
        <f t="shared" si="19"/>
        <v>0.217</v>
      </c>
      <c r="AQ14" s="5">
        <f t="shared" si="19"/>
        <v>0.217</v>
      </c>
      <c r="AR14" s="5">
        <f t="shared" si="19"/>
        <v>0.217</v>
      </c>
      <c r="AS14" s="5">
        <f t="shared" si="19"/>
        <v>0.217</v>
      </c>
      <c r="AT14" s="5">
        <f t="shared" si="19"/>
        <v>0.217</v>
      </c>
      <c r="AU14" s="5">
        <f t="shared" si="19"/>
        <v>0.217</v>
      </c>
      <c r="AV14" s="5">
        <f t="shared" si="19"/>
        <v>0.217</v>
      </c>
      <c r="AW14" s="5">
        <f t="shared" si="19"/>
        <v>0.217</v>
      </c>
      <c r="AX14" s="5">
        <f t="shared" si="19"/>
        <v>0.217</v>
      </c>
    </row>
    <row r="15" spans="1:50">
      <c r="A15" s="6" t="s">
        <v>7</v>
      </c>
      <c r="B15" s="6" t="s">
        <v>0</v>
      </c>
      <c r="C15" s="1">
        <f t="shared" ref="C15:Z15" si="20">(C20-C12-C13-C14-C18-7%*(C12+C13+C14+C18))/1.07</f>
        <v>9.8166501397815728E-2</v>
      </c>
      <c r="D15" s="1">
        <f t="shared" si="20"/>
        <v>-0.18302589256071672</v>
      </c>
      <c r="E15" s="1">
        <f t="shared" si="20"/>
        <v>-1.6787629796234529</v>
      </c>
      <c r="F15" s="1">
        <f t="shared" si="20"/>
        <v>-2.9930324166051774</v>
      </c>
      <c r="G15" s="1">
        <f t="shared" si="20"/>
        <v>-3.7097491486862455</v>
      </c>
      <c r="H15" s="1">
        <f t="shared" si="20"/>
        <v>0.50464512825145824</v>
      </c>
      <c r="I15" s="1">
        <f t="shared" si="20"/>
        <v>1.6429823825193146</v>
      </c>
      <c r="J15" s="1">
        <f t="shared" si="20"/>
        <v>2.0734968236709013</v>
      </c>
      <c r="K15" s="1">
        <f t="shared" si="20"/>
        <v>2.0843002664013666</v>
      </c>
      <c r="L15" s="1">
        <f t="shared" si="20"/>
        <v>-0.26688289256246644</v>
      </c>
      <c r="M15" s="1">
        <f t="shared" si="20"/>
        <v>-0.37076893263495836</v>
      </c>
      <c r="N15" s="1">
        <f t="shared" si="20"/>
        <v>-0.81114256231900361</v>
      </c>
      <c r="O15" s="1">
        <f t="shared" si="20"/>
        <v>-3.5880695760416605</v>
      </c>
      <c r="P15" s="1">
        <f t="shared" si="20"/>
        <v>-2.0168254029300625</v>
      </c>
      <c r="Q15" s="1">
        <f t="shared" si="20"/>
        <v>0.31701493416238075</v>
      </c>
      <c r="R15" s="1">
        <f t="shared" si="20"/>
        <v>2.2886040937988859</v>
      </c>
      <c r="S15" s="1">
        <f t="shared" si="20"/>
        <v>0.75747788381210202</v>
      </c>
      <c r="T15" s="1">
        <f t="shared" si="20"/>
        <v>0.99890624657841942</v>
      </c>
      <c r="U15" s="1">
        <f t="shared" si="20"/>
        <v>1.198186349538753</v>
      </c>
      <c r="V15" s="1">
        <f t="shared" si="20"/>
        <v>-0.13195236542417832</v>
      </c>
      <c r="W15" s="1">
        <f t="shared" si="20"/>
        <v>-0.54704820673540111</v>
      </c>
      <c r="X15" s="1">
        <f t="shared" si="20"/>
        <v>-1.4944133119755425</v>
      </c>
      <c r="Y15" s="1">
        <f t="shared" si="20"/>
        <v>-3.3038592281601251</v>
      </c>
      <c r="Z15" s="1">
        <f t="shared" si="20"/>
        <v>-3.5889314478089003</v>
      </c>
      <c r="AA15" s="1">
        <f t="shared" ref="AA15:AL15" si="21">(AA20-AA12-AA13-AA14-AA18-7%*(AA12+AA13+AA14+AA18))/1.07</f>
        <v>-6.4260719526369741</v>
      </c>
      <c r="AB15" s="1">
        <f t="shared" si="21"/>
        <v>-6.9988148231236282</v>
      </c>
      <c r="AC15" s="1">
        <f t="shared" si="21"/>
        <v>-6.0458133756931405</v>
      </c>
      <c r="AD15" s="1">
        <f t="shared" si="21"/>
        <v>-5.2920704714610389</v>
      </c>
      <c r="AE15" s="1">
        <f t="shared" si="21"/>
        <v>-4.541180476701876</v>
      </c>
      <c r="AF15" s="1">
        <f t="shared" si="21"/>
        <v>-6.2947684063715208</v>
      </c>
      <c r="AG15" s="1">
        <f t="shared" si="21"/>
        <v>-9.5733521065553706</v>
      </c>
      <c r="AH15" s="1">
        <f t="shared" si="21"/>
        <v>-11.029680151068558</v>
      </c>
      <c r="AI15" s="1">
        <f t="shared" si="21"/>
        <v>-11.963815319623938</v>
      </c>
      <c r="AJ15" s="1">
        <f t="shared" si="21"/>
        <v>-16.029495676747896</v>
      </c>
      <c r="AK15" s="1">
        <f t="shared" si="21"/>
        <v>-17.704256689313524</v>
      </c>
      <c r="AL15" s="1">
        <f t="shared" si="21"/>
        <v>-14.191809914151374</v>
      </c>
      <c r="AM15" s="1">
        <f t="shared" ref="AM15:AX15" si="22">(AM20-AM12-AM13-AM14-AM18-7%*(AM12+AM13+AM14+AM18))/1.07</f>
        <v>-14.051955407660541</v>
      </c>
      <c r="AN15" s="1">
        <f t="shared" si="22"/>
        <v>-15.068539840355946</v>
      </c>
      <c r="AO15" s="1">
        <f t="shared" si="22"/>
        <v>-17.994004272360399</v>
      </c>
      <c r="AP15" s="1">
        <f t="shared" si="22"/>
        <v>-19.628383236717994</v>
      </c>
      <c r="AQ15" s="1">
        <f t="shared" si="22"/>
        <v>-17.762212121495324</v>
      </c>
      <c r="AR15" s="1">
        <f t="shared" si="22"/>
        <v>-15.376301682242993</v>
      </c>
      <c r="AS15" s="1">
        <f t="shared" si="22"/>
        <v>-14.048301682242993</v>
      </c>
      <c r="AT15" s="1">
        <f t="shared" si="22"/>
        <v>-13.587496682242991</v>
      </c>
      <c r="AU15" s="1">
        <f t="shared" si="22"/>
        <v>-13.294191682242991</v>
      </c>
      <c r="AV15" s="1">
        <f t="shared" si="22"/>
        <v>-13.350755682242989</v>
      </c>
      <c r="AW15" s="1">
        <f t="shared" si="22"/>
        <v>-13.597280682242989</v>
      </c>
      <c r="AX15" s="1">
        <f t="shared" si="22"/>
        <v>-13.761630682242988</v>
      </c>
    </row>
    <row r="16" spans="1:50">
      <c r="A16" s="6" t="s">
        <v>9</v>
      </c>
      <c r="B16" s="6" t="s">
        <v>0</v>
      </c>
      <c r="C16" s="1">
        <f t="shared" ref="C16:Z16" si="23">C12+C13+C14+C15</f>
        <v>17.179474766355138</v>
      </c>
      <c r="D16" s="1">
        <f t="shared" si="23"/>
        <v>17.179474766355138</v>
      </c>
      <c r="E16" s="1">
        <f t="shared" si="23"/>
        <v>17.179474766355138</v>
      </c>
      <c r="F16" s="1">
        <f t="shared" si="23"/>
        <v>17.179474766355138</v>
      </c>
      <c r="G16" s="1">
        <f t="shared" si="23"/>
        <v>17.179474766355138</v>
      </c>
      <c r="H16" s="1">
        <f t="shared" si="23"/>
        <v>17.179474766355138</v>
      </c>
      <c r="I16" s="1">
        <f t="shared" si="23"/>
        <v>17.179474766355138</v>
      </c>
      <c r="J16" s="1">
        <f t="shared" si="23"/>
        <v>17.179474766355138</v>
      </c>
      <c r="K16" s="1">
        <f t="shared" si="23"/>
        <v>17.179474766355138</v>
      </c>
      <c r="L16" s="1">
        <f t="shared" si="23"/>
        <v>17.179474766355138</v>
      </c>
      <c r="M16" s="1">
        <f t="shared" si="23"/>
        <v>17.179474766355135</v>
      </c>
      <c r="N16" s="1">
        <f t="shared" si="23"/>
        <v>17.179474766355138</v>
      </c>
      <c r="O16" s="1">
        <f t="shared" si="23"/>
        <v>17.179474766355135</v>
      </c>
      <c r="P16" s="1">
        <f t="shared" si="23"/>
        <v>17.179474766355138</v>
      </c>
      <c r="Q16" s="1">
        <f t="shared" si="23"/>
        <v>16.455964516129029</v>
      </c>
      <c r="R16" s="1">
        <f t="shared" si="23"/>
        <v>14.375799999999998</v>
      </c>
      <c r="S16" s="1">
        <f t="shared" si="23"/>
        <v>14.375799999999998</v>
      </c>
      <c r="T16" s="1">
        <f t="shared" si="23"/>
        <v>14.375799999999998</v>
      </c>
      <c r="U16" s="1">
        <f t="shared" si="23"/>
        <v>14.375799999999998</v>
      </c>
      <c r="V16" s="1">
        <f t="shared" si="23"/>
        <v>14.375799999999998</v>
      </c>
      <c r="W16" s="1">
        <f t="shared" si="23"/>
        <v>14.375799999999998</v>
      </c>
      <c r="X16" s="1">
        <f t="shared" si="23"/>
        <v>14.375799999999998</v>
      </c>
      <c r="Y16" s="1">
        <f t="shared" si="23"/>
        <v>14.375799999999995</v>
      </c>
      <c r="Z16" s="1">
        <f t="shared" si="23"/>
        <v>14.375799999999995</v>
      </c>
      <c r="AA16" s="1">
        <f t="shared" ref="AA16:AL16" si="24">AA12+AA13+AA14+AA15</f>
        <v>14.375799999999998</v>
      </c>
      <c r="AB16" s="1">
        <f t="shared" si="24"/>
        <v>14.375800000000002</v>
      </c>
      <c r="AC16" s="1">
        <f t="shared" si="24"/>
        <v>14.375800000000002</v>
      </c>
      <c r="AD16" s="1">
        <f t="shared" si="24"/>
        <v>14.375799999999998</v>
      </c>
      <c r="AE16" s="1">
        <f t="shared" si="24"/>
        <v>14.375799999999998</v>
      </c>
      <c r="AF16" s="1">
        <f t="shared" si="24"/>
        <v>14.375799999999995</v>
      </c>
      <c r="AG16" s="1">
        <f t="shared" si="24"/>
        <v>14.375799999999996</v>
      </c>
      <c r="AH16" s="1">
        <f t="shared" si="24"/>
        <v>14.375799999999995</v>
      </c>
      <c r="AI16" s="1">
        <f t="shared" si="24"/>
        <v>14.3758</v>
      </c>
      <c r="AJ16" s="1">
        <f t="shared" si="24"/>
        <v>14.375799999999995</v>
      </c>
      <c r="AK16" s="1">
        <f t="shared" si="24"/>
        <v>14.375799999999998</v>
      </c>
      <c r="AL16" s="1">
        <f t="shared" si="24"/>
        <v>14.375799999999995</v>
      </c>
      <c r="AM16" s="1">
        <f t="shared" ref="AM16:AX16" si="25">AM12+AM13+AM14+AM15</f>
        <v>14.3758</v>
      </c>
      <c r="AN16" s="1">
        <f t="shared" si="25"/>
        <v>14.375799999999998</v>
      </c>
      <c r="AO16" s="1">
        <f t="shared" si="25"/>
        <v>14.375799999999998</v>
      </c>
      <c r="AP16" s="1">
        <f t="shared" si="25"/>
        <v>15.310379439252337</v>
      </c>
      <c r="AQ16" s="1">
        <f t="shared" si="25"/>
        <v>16.244958878504676</v>
      </c>
      <c r="AR16" s="1">
        <f t="shared" si="25"/>
        <v>17.179538317757011</v>
      </c>
      <c r="AS16" s="1">
        <f t="shared" si="25"/>
        <v>17.179538317757007</v>
      </c>
      <c r="AT16" s="1">
        <f t="shared" si="25"/>
        <v>17.179538317757007</v>
      </c>
      <c r="AU16" s="1">
        <f t="shared" si="25"/>
        <v>17.179538317757007</v>
      </c>
      <c r="AV16" s="1">
        <f t="shared" si="25"/>
        <v>17.179538317757007</v>
      </c>
      <c r="AW16" s="1">
        <f t="shared" si="25"/>
        <v>17.179538317757007</v>
      </c>
      <c r="AX16" s="1">
        <f t="shared" si="25"/>
        <v>17.179538317757007</v>
      </c>
    </row>
    <row r="17" spans="1:53">
      <c r="A17" s="6" t="s">
        <v>8</v>
      </c>
      <c r="B17" s="6" t="s">
        <v>0</v>
      </c>
      <c r="C17" s="5">
        <f>C16*7%</f>
        <v>1.2025632336448597</v>
      </c>
      <c r="D17" s="5">
        <f t="shared" ref="D17:Z17" si="26">D16*7%</f>
        <v>1.2025632336448597</v>
      </c>
      <c r="E17" s="5">
        <f t="shared" si="26"/>
        <v>1.2025632336448597</v>
      </c>
      <c r="F17" s="5">
        <f t="shared" si="26"/>
        <v>1.2025632336448597</v>
      </c>
      <c r="G17" s="5">
        <f t="shared" si="26"/>
        <v>1.2025632336448597</v>
      </c>
      <c r="H17" s="5">
        <f t="shared" si="26"/>
        <v>1.2025632336448597</v>
      </c>
      <c r="I17" s="5">
        <f t="shared" si="26"/>
        <v>1.2025632336448597</v>
      </c>
      <c r="J17" s="5">
        <f t="shared" si="26"/>
        <v>1.2025632336448597</v>
      </c>
      <c r="K17" s="5">
        <f t="shared" si="26"/>
        <v>1.2025632336448597</v>
      </c>
      <c r="L17" s="5">
        <f t="shared" si="26"/>
        <v>1.2025632336448597</v>
      </c>
      <c r="M17" s="5">
        <f t="shared" si="26"/>
        <v>1.2025632336448595</v>
      </c>
      <c r="N17" s="5">
        <f t="shared" si="26"/>
        <v>1.2025632336448597</v>
      </c>
      <c r="O17" s="5">
        <f t="shared" si="26"/>
        <v>1.2025632336448595</v>
      </c>
      <c r="P17" s="5">
        <f t="shared" si="26"/>
        <v>1.2025632336448597</v>
      </c>
      <c r="Q17" s="5">
        <f t="shared" si="26"/>
        <v>1.151917516129032</v>
      </c>
      <c r="R17" s="5">
        <f t="shared" si="26"/>
        <v>1.0063059999999999</v>
      </c>
      <c r="S17" s="5">
        <f t="shared" si="26"/>
        <v>1.0063059999999999</v>
      </c>
      <c r="T17" s="5">
        <f t="shared" si="26"/>
        <v>1.0063059999999999</v>
      </c>
      <c r="U17" s="5">
        <f t="shared" si="26"/>
        <v>1.0063059999999999</v>
      </c>
      <c r="V17" s="5">
        <f t="shared" si="26"/>
        <v>1.0063059999999999</v>
      </c>
      <c r="W17" s="5">
        <f t="shared" si="26"/>
        <v>1.0063059999999999</v>
      </c>
      <c r="X17" s="5">
        <f t="shared" si="26"/>
        <v>1.0063059999999999</v>
      </c>
      <c r="Y17" s="5">
        <f t="shared" si="26"/>
        <v>1.0063059999999997</v>
      </c>
      <c r="Z17" s="5">
        <f t="shared" si="26"/>
        <v>1.0063059999999997</v>
      </c>
      <c r="AA17" s="5">
        <f t="shared" ref="AA17:AL17" si="27">AA16*7%</f>
        <v>1.0063059999999999</v>
      </c>
      <c r="AB17" s="5">
        <f t="shared" si="27"/>
        <v>1.0063060000000001</v>
      </c>
      <c r="AC17" s="5">
        <f t="shared" si="27"/>
        <v>1.0063060000000001</v>
      </c>
      <c r="AD17" s="5">
        <f t="shared" si="27"/>
        <v>1.0063059999999999</v>
      </c>
      <c r="AE17" s="5">
        <f t="shared" si="27"/>
        <v>1.0063059999999999</v>
      </c>
      <c r="AF17" s="5">
        <f t="shared" si="27"/>
        <v>1.0063059999999997</v>
      </c>
      <c r="AG17" s="5">
        <f t="shared" si="27"/>
        <v>1.0063059999999999</v>
      </c>
      <c r="AH17" s="5">
        <f t="shared" si="27"/>
        <v>1.0063059999999997</v>
      </c>
      <c r="AI17" s="5">
        <f t="shared" si="27"/>
        <v>1.0063060000000001</v>
      </c>
      <c r="AJ17" s="5">
        <f t="shared" si="27"/>
        <v>1.0063059999999997</v>
      </c>
      <c r="AK17" s="5">
        <f t="shared" si="27"/>
        <v>1.0063059999999999</v>
      </c>
      <c r="AL17" s="5">
        <f t="shared" si="27"/>
        <v>1.0063059999999997</v>
      </c>
      <c r="AM17" s="5">
        <f t="shared" ref="AM17:AX17" si="28">AM16*7%</f>
        <v>1.0063060000000001</v>
      </c>
      <c r="AN17" s="5">
        <f t="shared" si="28"/>
        <v>1.0063059999999999</v>
      </c>
      <c r="AO17" s="5">
        <f t="shared" si="28"/>
        <v>1.0063059999999999</v>
      </c>
      <c r="AP17" s="5">
        <f t="shared" si="28"/>
        <v>1.0717265607476636</v>
      </c>
      <c r="AQ17" s="5">
        <f t="shared" si="28"/>
        <v>1.1371471214953275</v>
      </c>
      <c r="AR17" s="5">
        <f t="shared" si="28"/>
        <v>1.2025676822429909</v>
      </c>
      <c r="AS17" s="5">
        <f t="shared" si="28"/>
        <v>1.2025676822429907</v>
      </c>
      <c r="AT17" s="5">
        <f t="shared" si="28"/>
        <v>1.2025676822429907</v>
      </c>
      <c r="AU17" s="5">
        <f t="shared" si="28"/>
        <v>1.2025676822429907</v>
      </c>
      <c r="AV17" s="5">
        <f t="shared" si="28"/>
        <v>1.2025676822429907</v>
      </c>
      <c r="AW17" s="5">
        <f t="shared" si="28"/>
        <v>1.2025676822429907</v>
      </c>
      <c r="AX17" s="5">
        <f t="shared" si="28"/>
        <v>1.2025676822429907</v>
      </c>
    </row>
    <row r="18" spans="1:53">
      <c r="A18" s="6" t="s">
        <v>10</v>
      </c>
      <c r="B18" s="6" t="s">
        <v>0</v>
      </c>
      <c r="C18" s="2">
        <v>3.2566000000000002</v>
      </c>
      <c r="D18" s="2">
        <v>3.2566000000000002</v>
      </c>
      <c r="E18" s="2">
        <v>3.2566000000000002</v>
      </c>
      <c r="F18" s="2">
        <v>3.2566000000000002</v>
      </c>
      <c r="G18" s="2">
        <v>3.2566000000000002</v>
      </c>
      <c r="H18" s="2">
        <v>3.2566000000000002</v>
      </c>
      <c r="I18" s="2">
        <v>3.2566000000000002</v>
      </c>
      <c r="J18" s="2">
        <v>3.2566000000000002</v>
      </c>
      <c r="K18" s="2">
        <v>3.2566000000000002</v>
      </c>
      <c r="L18" s="2">
        <v>3.2566000000000002</v>
      </c>
      <c r="M18" s="2">
        <v>3.2566000000000002</v>
      </c>
      <c r="N18" s="2">
        <v>3.2566000000000002</v>
      </c>
      <c r="O18" s="2">
        <v>3.2566000000000002</v>
      </c>
      <c r="P18" s="2">
        <v>3.2566000000000002</v>
      </c>
      <c r="Q18" s="2">
        <v>3.2566000000000002</v>
      </c>
      <c r="R18" s="2">
        <v>3.2566000000000002</v>
      </c>
      <c r="S18" s="2">
        <v>3.2566000000000002</v>
      </c>
      <c r="T18" s="2">
        <v>3.2566000000000002</v>
      </c>
      <c r="U18" s="2">
        <v>3.2566000000000002</v>
      </c>
      <c r="V18" s="2">
        <v>3.2566000000000002</v>
      </c>
      <c r="W18" s="2">
        <v>3.2566000000000002</v>
      </c>
      <c r="X18" s="2">
        <v>3.2566000000000002</v>
      </c>
      <c r="Y18" s="2">
        <v>3.2566000000000002</v>
      </c>
      <c r="Z18" s="2">
        <v>3.2566000000000002</v>
      </c>
      <c r="AA18" s="2">
        <v>3.2566000000000002</v>
      </c>
      <c r="AB18" s="2">
        <v>3.2566000000000002</v>
      </c>
      <c r="AC18" s="2">
        <v>3.2566000000000002</v>
      </c>
      <c r="AD18" s="2">
        <v>3.2566000000000002</v>
      </c>
      <c r="AE18" s="2">
        <v>3.2566000000000002</v>
      </c>
      <c r="AF18" s="2">
        <v>3.2566000000000002</v>
      </c>
      <c r="AG18" s="2">
        <v>3.2566000000000002</v>
      </c>
      <c r="AH18" s="2">
        <v>3.2566000000000002</v>
      </c>
      <c r="AI18" s="2">
        <v>3.2566000000000002</v>
      </c>
      <c r="AJ18" s="2">
        <v>3.2566000000000002</v>
      </c>
      <c r="AK18" s="2">
        <v>3.2566000000000002</v>
      </c>
      <c r="AL18" s="2">
        <v>3.2566000000000002</v>
      </c>
      <c r="AM18" s="2">
        <v>3.2566000000000002</v>
      </c>
      <c r="AN18" s="2">
        <v>3.2566000000000002</v>
      </c>
      <c r="AO18" s="2">
        <v>3.2566000000000002</v>
      </c>
      <c r="AP18" s="2">
        <v>3.2566000000000002</v>
      </c>
      <c r="AQ18" s="2">
        <v>3.2566000000000002</v>
      </c>
      <c r="AR18" s="2">
        <v>3.2566000000000002</v>
      </c>
      <c r="AS18" s="2">
        <v>3.2566000000000002</v>
      </c>
      <c r="AT18" s="2">
        <v>3.2566000000000002</v>
      </c>
      <c r="AU18" s="2">
        <v>3.2566000000000002</v>
      </c>
      <c r="AV18" s="2">
        <v>3.2566000000000002</v>
      </c>
      <c r="AW18" s="2">
        <v>3.2566000000000002</v>
      </c>
      <c r="AX18" s="2">
        <v>3.2566000000000002</v>
      </c>
    </row>
    <row r="19" spans="1:53">
      <c r="A19" s="6" t="s">
        <v>11</v>
      </c>
      <c r="B19" s="6" t="s">
        <v>0</v>
      </c>
      <c r="C19" s="5">
        <f>C18*7%</f>
        <v>0.22796200000000003</v>
      </c>
      <c r="D19" s="5">
        <f t="shared" ref="D19:Z19" si="29">D18*7%</f>
        <v>0.22796200000000003</v>
      </c>
      <c r="E19" s="5">
        <f t="shared" si="29"/>
        <v>0.22796200000000003</v>
      </c>
      <c r="F19" s="5">
        <f t="shared" si="29"/>
        <v>0.22796200000000003</v>
      </c>
      <c r="G19" s="5">
        <f t="shared" si="29"/>
        <v>0.22796200000000003</v>
      </c>
      <c r="H19" s="5">
        <f t="shared" si="29"/>
        <v>0.22796200000000003</v>
      </c>
      <c r="I19" s="5">
        <f t="shared" si="29"/>
        <v>0.22796200000000003</v>
      </c>
      <c r="J19" s="5">
        <f t="shared" si="29"/>
        <v>0.22796200000000003</v>
      </c>
      <c r="K19" s="5">
        <f t="shared" si="29"/>
        <v>0.22796200000000003</v>
      </c>
      <c r="L19" s="5">
        <f t="shared" si="29"/>
        <v>0.22796200000000003</v>
      </c>
      <c r="M19" s="5">
        <f t="shared" si="29"/>
        <v>0.22796200000000003</v>
      </c>
      <c r="N19" s="5">
        <f t="shared" si="29"/>
        <v>0.22796200000000003</v>
      </c>
      <c r="O19" s="5">
        <f t="shared" si="29"/>
        <v>0.22796200000000003</v>
      </c>
      <c r="P19" s="5">
        <f t="shared" si="29"/>
        <v>0.22796200000000003</v>
      </c>
      <c r="Q19" s="5">
        <f t="shared" si="29"/>
        <v>0.22796200000000003</v>
      </c>
      <c r="R19" s="5">
        <f t="shared" si="29"/>
        <v>0.22796200000000003</v>
      </c>
      <c r="S19" s="5">
        <f t="shared" si="29"/>
        <v>0.22796200000000003</v>
      </c>
      <c r="T19" s="5">
        <f t="shared" si="29"/>
        <v>0.22796200000000003</v>
      </c>
      <c r="U19" s="5">
        <f t="shared" si="29"/>
        <v>0.22796200000000003</v>
      </c>
      <c r="V19" s="5">
        <f t="shared" si="29"/>
        <v>0.22796200000000003</v>
      </c>
      <c r="W19" s="5">
        <f t="shared" si="29"/>
        <v>0.22796200000000003</v>
      </c>
      <c r="X19" s="5">
        <f t="shared" si="29"/>
        <v>0.22796200000000003</v>
      </c>
      <c r="Y19" s="5">
        <f t="shared" si="29"/>
        <v>0.22796200000000003</v>
      </c>
      <c r="Z19" s="5">
        <f t="shared" si="29"/>
        <v>0.22796200000000003</v>
      </c>
      <c r="AA19" s="5">
        <f t="shared" ref="AA19:AL19" si="30">AA18*7%</f>
        <v>0.22796200000000003</v>
      </c>
      <c r="AB19" s="5">
        <f t="shared" si="30"/>
        <v>0.22796200000000003</v>
      </c>
      <c r="AC19" s="5">
        <f t="shared" si="30"/>
        <v>0.22796200000000003</v>
      </c>
      <c r="AD19" s="5">
        <f t="shared" si="30"/>
        <v>0.22796200000000003</v>
      </c>
      <c r="AE19" s="5">
        <f t="shared" si="30"/>
        <v>0.22796200000000003</v>
      </c>
      <c r="AF19" s="5">
        <f t="shared" si="30"/>
        <v>0.22796200000000003</v>
      </c>
      <c r="AG19" s="5">
        <f t="shared" si="30"/>
        <v>0.22796200000000003</v>
      </c>
      <c r="AH19" s="5">
        <f t="shared" si="30"/>
        <v>0.22796200000000003</v>
      </c>
      <c r="AI19" s="5">
        <f t="shared" si="30"/>
        <v>0.22796200000000003</v>
      </c>
      <c r="AJ19" s="5">
        <f t="shared" si="30"/>
        <v>0.22796200000000003</v>
      </c>
      <c r="AK19" s="5">
        <f t="shared" si="30"/>
        <v>0.22796200000000003</v>
      </c>
      <c r="AL19" s="5">
        <f t="shared" si="30"/>
        <v>0.22796200000000003</v>
      </c>
      <c r="AM19" s="5">
        <f t="shared" ref="AM19:AX19" si="31">AM18*7%</f>
        <v>0.22796200000000003</v>
      </c>
      <c r="AN19" s="5">
        <f t="shared" si="31"/>
        <v>0.22796200000000003</v>
      </c>
      <c r="AO19" s="5">
        <f t="shared" si="31"/>
        <v>0.22796200000000003</v>
      </c>
      <c r="AP19" s="5">
        <f t="shared" si="31"/>
        <v>0.22796200000000003</v>
      </c>
      <c r="AQ19" s="5">
        <f t="shared" si="31"/>
        <v>0.22796200000000003</v>
      </c>
      <c r="AR19" s="5">
        <f t="shared" si="31"/>
        <v>0.22796200000000003</v>
      </c>
      <c r="AS19" s="5">
        <f t="shared" si="31"/>
        <v>0.22796200000000003</v>
      </c>
      <c r="AT19" s="5">
        <f t="shared" si="31"/>
        <v>0.22796200000000003</v>
      </c>
      <c r="AU19" s="5">
        <f t="shared" si="31"/>
        <v>0.22796200000000003</v>
      </c>
      <c r="AV19" s="5">
        <f t="shared" si="31"/>
        <v>0.22796200000000003</v>
      </c>
      <c r="AW19" s="5">
        <f t="shared" si="31"/>
        <v>0.22796200000000003</v>
      </c>
      <c r="AX19" s="5">
        <f t="shared" si="31"/>
        <v>0.22796200000000003</v>
      </c>
    </row>
    <row r="20" spans="1:53">
      <c r="A20" s="6" t="s">
        <v>12</v>
      </c>
      <c r="B20" s="6" t="s">
        <v>0</v>
      </c>
      <c r="C20" s="2">
        <v>21.866599999999998</v>
      </c>
      <c r="D20" s="2">
        <v>21.866599999999998</v>
      </c>
      <c r="E20" s="2">
        <v>21.866599999999998</v>
      </c>
      <c r="F20" s="2">
        <v>21.866599999999998</v>
      </c>
      <c r="G20" s="2">
        <v>21.866599999999998</v>
      </c>
      <c r="H20" s="2">
        <v>21.866599999999998</v>
      </c>
      <c r="I20" s="2">
        <v>21.866599999999998</v>
      </c>
      <c r="J20" s="2">
        <v>21.866599999999998</v>
      </c>
      <c r="K20" s="2">
        <v>21.866599999999998</v>
      </c>
      <c r="L20" s="2">
        <v>21.866599999999998</v>
      </c>
      <c r="M20" s="2">
        <v>21.866599999999998</v>
      </c>
      <c r="N20" s="2">
        <v>21.866599999999998</v>
      </c>
      <c r="O20" s="2">
        <v>21.866599999999998</v>
      </c>
      <c r="P20" s="2">
        <v>21.866599999999998</v>
      </c>
      <c r="Q20" s="2">
        <v>21.092444032258062</v>
      </c>
      <c r="R20" s="2">
        <v>18.866667999999997</v>
      </c>
      <c r="S20" s="2">
        <v>18.866667999999997</v>
      </c>
      <c r="T20" s="2">
        <v>18.866667999999997</v>
      </c>
      <c r="U20" s="2">
        <v>18.866667999999997</v>
      </c>
      <c r="V20" s="2">
        <v>18.866667999999997</v>
      </c>
      <c r="W20" s="2">
        <v>18.866667999999997</v>
      </c>
      <c r="X20" s="2">
        <v>18.866667999999997</v>
      </c>
      <c r="Y20" s="2">
        <v>18.866667999999997</v>
      </c>
      <c r="Z20" s="2">
        <v>18.866667999999997</v>
      </c>
      <c r="AA20" s="2">
        <v>18.866668000000001</v>
      </c>
      <c r="AB20" s="2">
        <v>18.866668000000001</v>
      </c>
      <c r="AC20" s="2">
        <v>18.866668000000001</v>
      </c>
      <c r="AD20" s="2">
        <v>18.866667999999997</v>
      </c>
      <c r="AE20" s="2">
        <v>18.866667999999997</v>
      </c>
      <c r="AF20" s="2">
        <v>18.866667999999997</v>
      </c>
      <c r="AG20" s="2">
        <v>18.866667999999997</v>
      </c>
      <c r="AH20" s="2">
        <v>18.866667999999997</v>
      </c>
      <c r="AI20" s="2">
        <v>18.866667999999997</v>
      </c>
      <c r="AJ20" s="2">
        <v>18.866667999999997</v>
      </c>
      <c r="AK20" s="2">
        <v>18.866667999999997</v>
      </c>
      <c r="AL20" s="2">
        <v>18.866667999999997</v>
      </c>
      <c r="AM20" s="2">
        <v>18.866668000000001</v>
      </c>
      <c r="AN20" s="2">
        <v>18.866668000000001</v>
      </c>
      <c r="AO20" s="2">
        <v>18.866668000000001</v>
      </c>
      <c r="AP20" s="34">
        <f>AO20+1</f>
        <v>19.866668000000001</v>
      </c>
      <c r="AQ20" s="35">
        <f t="shared" ref="AQ20:AR20" si="32">AP20+1</f>
        <v>20.866668000000001</v>
      </c>
      <c r="AR20" s="36">
        <f t="shared" si="32"/>
        <v>21.866668000000001</v>
      </c>
      <c r="AS20" s="19">
        <f>AR20</f>
        <v>21.866668000000001</v>
      </c>
      <c r="AT20" s="19">
        <f t="shared" ref="AT20:AX20" si="33">AS20</f>
        <v>21.866668000000001</v>
      </c>
      <c r="AU20" s="19">
        <f t="shared" si="33"/>
        <v>21.866668000000001</v>
      </c>
      <c r="AV20" s="19">
        <f t="shared" si="33"/>
        <v>21.866668000000001</v>
      </c>
      <c r="AW20" s="19">
        <f t="shared" si="33"/>
        <v>21.866668000000001</v>
      </c>
      <c r="AX20" s="19">
        <f t="shared" si="33"/>
        <v>21.866668000000001</v>
      </c>
      <c r="BA20" s="14"/>
    </row>
    <row r="21" spans="1:53">
      <c r="A21" s="6" t="s">
        <v>28</v>
      </c>
      <c r="B21" s="6" t="s">
        <v>16</v>
      </c>
      <c r="C21" s="10"/>
      <c r="D21" s="8">
        <f>(D8-C8)/C8</f>
        <v>-0.31665876666233411</v>
      </c>
      <c r="E21" s="8">
        <f t="shared" ref="E21" si="34">(E8-D8)/D8</f>
        <v>0.12244033899952456</v>
      </c>
      <c r="F21" s="8">
        <f t="shared" ref="F21" si="35">(F8-E8)/E8</f>
        <v>0.4520735610342172</v>
      </c>
      <c r="G21" s="8">
        <f t="shared" ref="G21" si="36">(G8-F8)/F8</f>
        <v>0.36215796295639835</v>
      </c>
      <c r="H21" s="8">
        <f t="shared" ref="H21" si="37">(H8-G8)/G8</f>
        <v>0.13241399777755744</v>
      </c>
      <c r="I21" s="8">
        <f t="shared" ref="I21" si="38">(I8-H8)/H8</f>
        <v>0.24293173747300803</v>
      </c>
      <c r="J21" s="8">
        <f t="shared" ref="J21" si="39">(J8-I8)/I8</f>
        <v>-0.17264671810751869</v>
      </c>
      <c r="K21" s="8">
        <f t="shared" ref="K21" si="40">(K8-J8)/J8</f>
        <v>-0.11900920396374184</v>
      </c>
      <c r="L21" s="8">
        <f t="shared" ref="L21" si="41">(L8-K8)/K8</f>
        <v>0.22450675593557126</v>
      </c>
      <c r="M21" s="8">
        <f t="shared" ref="M21" si="42">(M8-L8)/L8</f>
        <v>9.9973894675332006E-2</v>
      </c>
      <c r="N21" s="8">
        <f t="shared" ref="N21" si="43">(N8-M8)/M8</f>
        <v>-7.2978637391677828E-2</v>
      </c>
      <c r="O21" s="8">
        <f t="shared" ref="O21" si="44">(O8-N8)/N8</f>
        <v>-3.7160117740272287E-2</v>
      </c>
      <c r="P21" s="8">
        <f t="shared" ref="P21" si="45">(P8-O8)/O8</f>
        <v>7.4383405697208888E-2</v>
      </c>
      <c r="Q21" s="8">
        <f t="shared" ref="Q21" si="46">(Q8-P8)/P8</f>
        <v>-0.15048548433581754</v>
      </c>
      <c r="R21" s="8">
        <f t="shared" ref="R21" si="47">(R8-Q8)/Q8</f>
        <v>-0.1516497520298983</v>
      </c>
      <c r="S21" s="8">
        <f t="shared" ref="S21" si="48">(S8-R8)/R8</f>
        <v>3.591734105115587E-2</v>
      </c>
      <c r="T21" s="8">
        <f t="shared" ref="T21" si="49">(T8-S8)/S8</f>
        <v>-0.42009893770568824</v>
      </c>
      <c r="U21" s="8">
        <f t="shared" ref="U21" si="50">(U8-T8)/T8</f>
        <v>-0.12999261176440566</v>
      </c>
      <c r="V21" s="8">
        <f>(V8-U8)/U8</f>
        <v>0.87640204275194389</v>
      </c>
      <c r="W21" s="8">
        <f t="shared" ref="W21" si="51">(W8-V8)/V8</f>
        <v>7.5036379140963588E-2</v>
      </c>
      <c r="X21" s="8">
        <f t="shared" ref="X21" si="52">(X8-W8)/W8</f>
        <v>-1.7730402388719955E-2</v>
      </c>
      <c r="Y21" s="8">
        <f t="shared" ref="Y21" si="53">(Y8-X8)/X8</f>
        <v>0.12824753990320176</v>
      </c>
      <c r="Z21" s="8">
        <f t="shared" ref="Z21" si="54">(Z8-Y8)/Y8</f>
        <v>0.34605922084924445</v>
      </c>
      <c r="AA21" s="8">
        <f t="shared" ref="AA21:AG21" si="55">(AA8-Z8)/Z8</f>
        <v>0.26983004922639731</v>
      </c>
      <c r="AB21" s="8">
        <f t="shared" si="55"/>
        <v>-0.38629263765520955</v>
      </c>
      <c r="AC21" s="8">
        <f t="shared" si="55"/>
        <v>-0.4972516315173906</v>
      </c>
      <c r="AD21" s="8">
        <f t="shared" si="55"/>
        <v>0.32051702602338178</v>
      </c>
      <c r="AE21" s="8">
        <f t="shared" si="55"/>
        <v>0.20621060161881649</v>
      </c>
      <c r="AF21" s="8">
        <f t="shared" si="55"/>
        <v>4.5799886061339078E-2</v>
      </c>
      <c r="AG21" s="8">
        <f t="shared" si="55"/>
        <v>-0.21693793004647996</v>
      </c>
      <c r="AH21" s="8">
        <f>(AH8-AG8)/AG8</f>
        <v>-1.1058965279989159E-2</v>
      </c>
      <c r="AI21" s="8">
        <f>(AI8-AH8)/AH8</f>
        <v>2.3545925846245052E-2</v>
      </c>
      <c r="AJ21" s="8">
        <f>(AJ8-AI8)/AI8</f>
        <v>8.961979927050872E-3</v>
      </c>
      <c r="AK21" s="8">
        <f>(AK8-AJ8)/AJ8</f>
        <v>0.24195481702696386</v>
      </c>
      <c r="AL21" s="8">
        <f>(AL8-AK8)/AK8</f>
        <v>0.19586611564263792</v>
      </c>
      <c r="AM21" s="8">
        <f t="shared" ref="AM21:AN21" si="56">(AM8-AL8)/AL8</f>
        <v>0.10125824789459512</v>
      </c>
      <c r="AN21" s="8">
        <f t="shared" si="56"/>
        <v>-0.19733212085890256</v>
      </c>
      <c r="AO21" s="8">
        <f t="shared" ref="AO21" si="57">(AO8-AN8)/AN8</f>
        <v>-0.13174811118361551</v>
      </c>
      <c r="AP21" s="8">
        <f t="shared" ref="AP21" si="58">(AP8-AO8)/AO8</f>
        <v>0.2275149622077107</v>
      </c>
      <c r="AQ21" s="20">
        <f t="shared" ref="AQ21" si="59">(AQ24-AP24)/AP24</f>
        <v>3.4482758620689641E-2</v>
      </c>
      <c r="AR21" s="20">
        <f t="shared" ref="AR21" si="60">(AR24-AQ24)/AQ24</f>
        <v>0</v>
      </c>
      <c r="AS21" s="20">
        <f t="shared" ref="AS21" si="61">(AS24-AR24)/AR24</f>
        <v>4.4444444444444328E-2</v>
      </c>
      <c r="AT21" s="20">
        <f t="shared" ref="AT21" si="62">(AT24-AS24)/AS24</f>
        <v>0</v>
      </c>
      <c r="AU21" s="20">
        <f t="shared" ref="AU21" si="63">(AU24-AT24)/AT24</f>
        <v>4.2553191489361736E-2</v>
      </c>
      <c r="AV21" s="20">
        <f t="shared" ref="AV21" si="64">(AV24-AU24)/AU24</f>
        <v>7.1428571428571452E-2</v>
      </c>
      <c r="AW21" s="20">
        <f t="shared" ref="AW21" si="65">(AW24-AV24)/AV24</f>
        <v>4.7619047619047686E-2</v>
      </c>
      <c r="AX21" s="20">
        <f t="shared" ref="AX21" si="66">(AX24-AW24)/AW24</f>
        <v>0.18181818181818171</v>
      </c>
      <c r="BA21" s="15"/>
    </row>
    <row r="22" spans="1:53">
      <c r="A22" s="6" t="s">
        <v>13</v>
      </c>
      <c r="B22" s="6" t="s">
        <v>15</v>
      </c>
      <c r="C22" s="7">
        <v>59.08</v>
      </c>
      <c r="D22" s="13">
        <v>64.569999999999993</v>
      </c>
      <c r="E22" s="13">
        <v>66.930000000000007</v>
      </c>
      <c r="F22" s="13">
        <v>70.95</v>
      </c>
      <c r="G22" s="13">
        <v>69.38</v>
      </c>
      <c r="H22" s="13">
        <v>61.76</v>
      </c>
      <c r="I22" s="13">
        <v>63.25</v>
      </c>
      <c r="J22" s="13">
        <v>59.11</v>
      </c>
      <c r="K22" s="13">
        <v>61.12</v>
      </c>
      <c r="L22" s="13">
        <v>59.37</v>
      </c>
      <c r="M22" s="13">
        <v>61.97</v>
      </c>
      <c r="N22" s="13">
        <v>64.89</v>
      </c>
      <c r="O22" s="13">
        <v>64.286428571428573</v>
      </c>
      <c r="P22" s="13">
        <v>54.218999999999994</v>
      </c>
      <c r="Q22" s="13">
        <v>33.700227272727282</v>
      </c>
      <c r="R22" s="13">
        <v>20.386666666666667</v>
      </c>
      <c r="S22" s="13">
        <v>30.502941176470593</v>
      </c>
      <c r="T22" s="13">
        <v>40.790909090909082</v>
      </c>
      <c r="U22" s="13">
        <v>43.279047619047631</v>
      </c>
      <c r="V22" s="13">
        <v>44.043500000000009</v>
      </c>
      <c r="W22" s="13">
        <v>41.533863636363634</v>
      </c>
      <c r="X22" s="13">
        <v>40.638095238095239</v>
      </c>
      <c r="Y22" s="13">
        <v>43.211250000000007</v>
      </c>
      <c r="Z22" s="13">
        <v>49.52058823529412</v>
      </c>
      <c r="AA22" s="13">
        <v>54.77300000000001</v>
      </c>
      <c r="AB22" s="13">
        <v>60.855789473684212</v>
      </c>
      <c r="AC22" s="13">
        <v>64.414999999999992</v>
      </c>
      <c r="AD22" s="13">
        <v>62.730476190476189</v>
      </c>
      <c r="AE22" s="13">
        <v>66.314736842105262</v>
      </c>
      <c r="AF22" s="13">
        <v>71.573636363636354</v>
      </c>
      <c r="AG22" s="13">
        <v>72.902857142857158</v>
      </c>
      <c r="AH22" s="13">
        <v>69.485238095238103</v>
      </c>
      <c r="AI22" s="13">
        <v>72.608181818181819</v>
      </c>
      <c r="AJ22" s="13">
        <v>81.585952380952364</v>
      </c>
      <c r="AK22" s="13">
        <v>80.276904761904774</v>
      </c>
      <c r="AL22" s="13">
        <v>73.186363636363637</v>
      </c>
      <c r="AM22" s="13">
        <v>83.455476190476176</v>
      </c>
      <c r="AN22" s="13">
        <v>92.340277777777771</v>
      </c>
      <c r="AO22" s="13">
        <v>110.89369565217393</v>
      </c>
      <c r="AP22" s="13">
        <v>115.6</v>
      </c>
      <c r="AQ22" s="13">
        <v>114.8</v>
      </c>
      <c r="AR22" s="13">
        <v>110.6</v>
      </c>
      <c r="AS22" s="13">
        <v>108.4</v>
      </c>
      <c r="AT22" s="13">
        <v>110.4</v>
      </c>
      <c r="AU22" s="13">
        <v>108.4</v>
      </c>
      <c r="AV22" s="13">
        <v>104.4</v>
      </c>
      <c r="AW22" s="13">
        <v>100.7</v>
      </c>
      <c r="AX22" s="13">
        <v>98.2</v>
      </c>
    </row>
    <row r="23" spans="1:53">
      <c r="A23" s="6" t="s">
        <v>20</v>
      </c>
      <c r="B23" s="6" t="s">
        <v>16</v>
      </c>
      <c r="C23" s="8">
        <f>C7/(C22*11.648)</f>
        <v>0.61758548661900059</v>
      </c>
      <c r="D23" s="8">
        <f t="shared" ref="D23" si="67">D7/(D22*11.648)</f>
        <v>0.60496360538949989</v>
      </c>
      <c r="E23" s="8">
        <f t="shared" ref="E23" si="68">E7/(E22*11.648)</f>
        <v>0.64776755442376233</v>
      </c>
      <c r="F23" s="8">
        <f t="shared" ref="F23" si="69">F7/(F22*11.648)</f>
        <v>0.63526589689380386</v>
      </c>
      <c r="G23" s="8">
        <f t="shared" ref="G23" si="70">G7/(G22*11.648)</f>
        <v>0.65273485882811344</v>
      </c>
      <c r="H23" s="8">
        <f t="shared" ref="H23" si="71">H7/(H22*11.648)</f>
        <v>0.58731090396002972</v>
      </c>
      <c r="I23" s="8">
        <f t="shared" ref="I23" si="72">I7/(I22*11.648)</f>
        <v>0.49542848455891936</v>
      </c>
      <c r="J23" s="8">
        <f t="shared" ref="J23" si="73">J7/(J22*11.648)</f>
        <v>0.53012775585098371</v>
      </c>
      <c r="K23" s="8">
        <f t="shared" ref="K23" si="74">K7/(K22*11.648)</f>
        <v>0.49864749942465914</v>
      </c>
      <c r="L23" s="8">
        <f t="shared" ref="L23" si="75">L7/(L22*11.648)</f>
        <v>0.61818392572561354</v>
      </c>
      <c r="M23" s="8">
        <f t="shared" ref="M23" si="76">M7/(M22*11.648)</f>
        <v>0.60610127729298302</v>
      </c>
      <c r="N23" s="8">
        <f t="shared" ref="N23" si="77">N7/(N22*11.648)</f>
        <v>0.59205752253602462</v>
      </c>
      <c r="O23" s="8">
        <f t="shared" ref="O23" si="78">O7/(O22*11.648)</f>
        <v>0.77122540518780558</v>
      </c>
      <c r="P23" s="8">
        <f t="shared" ref="P23" si="79">P7/(P22*11.648)</f>
        <v>0.83129743050619509</v>
      </c>
      <c r="Q23" s="8">
        <f t="shared" ref="Q23" si="80">Q7/(Q22*11.648)</f>
        <v>1.1591168119988398</v>
      </c>
      <c r="R23" s="8">
        <f t="shared" ref="R23" si="81">R7/(R22*11.648)</f>
        <v>0.98962413485794787</v>
      </c>
      <c r="S23" s="8">
        <f t="shared" ref="S23" si="82">S7/(S22*11.648)</f>
        <v>0.95694248861735109</v>
      </c>
      <c r="T23" s="8">
        <f t="shared" ref="T23" si="83">T7/(T22*11.648)</f>
        <v>0.7155898480837195</v>
      </c>
      <c r="U23" s="8">
        <f t="shared" ref="U23" si="84">U7/(U22*11.648)</f>
        <v>0.6942869258022305</v>
      </c>
      <c r="V23" s="8">
        <f t="shared" ref="V23" si="85">V7/(V22*11.648)</f>
        <v>0.69198258914108002</v>
      </c>
      <c r="W23" s="8">
        <f t="shared" ref="W23" si="86">W7/(W22*11.648)</f>
        <v>0.7441299869712612</v>
      </c>
      <c r="X23" s="8">
        <f t="shared" ref="X23" si="87">X7/(X22*11.648)</f>
        <v>0.79750286185574448</v>
      </c>
      <c r="Y23" s="8">
        <f t="shared" ref="Y23" si="88">Y7/(Y22*11.648)</f>
        <v>0.86425333756757861</v>
      </c>
      <c r="Z23" s="8">
        <f t="shared" ref="Z23:AK23" si="89">Z7/(Z22*11.648)</f>
        <v>0.78881332778998625</v>
      </c>
      <c r="AA23" s="8">
        <f t="shared" si="89"/>
        <v>0.84640041826976986</v>
      </c>
      <c r="AB23" s="8">
        <f t="shared" si="89"/>
        <v>0.83938982980937205</v>
      </c>
      <c r="AC23" s="8">
        <f t="shared" si="89"/>
        <v>0.81300171535365218</v>
      </c>
      <c r="AD23" s="8">
        <f t="shared" si="89"/>
        <v>0.74587586756996327</v>
      </c>
      <c r="AE23" s="8">
        <f t="shared" si="89"/>
        <v>0.62788531529106772</v>
      </c>
      <c r="AF23" s="8">
        <f t="shared" si="89"/>
        <v>0.63272940717181247</v>
      </c>
      <c r="AG23" s="8">
        <f t="shared" si="89"/>
        <v>0.7301225776888105</v>
      </c>
      <c r="AH23" s="8">
        <f t="shared" si="89"/>
        <v>0.81236619947737077</v>
      </c>
      <c r="AI23" s="8">
        <f t="shared" si="89"/>
        <v>0.78629356532861028</v>
      </c>
      <c r="AJ23" s="8">
        <f t="shared" si="89"/>
        <v>0.83919703775406662</v>
      </c>
      <c r="AK23" s="8">
        <f t="shared" si="89"/>
        <v>0.90902733875124075</v>
      </c>
      <c r="AL23" s="8">
        <f t="shared" ref="AL23:AW23" si="90">AL7/(AL22*11.648)</f>
        <v>0.90618518336517218</v>
      </c>
      <c r="AM23" s="8">
        <f t="shared" si="90"/>
        <v>0.74581618721921672</v>
      </c>
      <c r="AN23" s="8">
        <f t="shared" si="90"/>
        <v>0.72054177303481659</v>
      </c>
      <c r="AO23" s="8">
        <f t="shared" si="90"/>
        <v>0.7025680803667359</v>
      </c>
      <c r="AP23" s="8">
        <f t="shared" si="90"/>
        <v>0.70552825202479186</v>
      </c>
      <c r="AQ23" s="8">
        <f t="shared" si="90"/>
        <v>0.67118340065857485</v>
      </c>
      <c r="AR23" s="8">
        <f t="shared" si="90"/>
        <v>0.66562195715676742</v>
      </c>
      <c r="AS23" s="8">
        <f t="shared" si="90"/>
        <v>0.64745131482908236</v>
      </c>
      <c r="AT23" s="8">
        <f t="shared" si="90"/>
        <v>0.62794570691989171</v>
      </c>
      <c r="AU23" s="8">
        <f t="shared" si="90"/>
        <v>0.63557147419001658</v>
      </c>
      <c r="AV23" s="8">
        <f t="shared" si="90"/>
        <v>0.66197870615974064</v>
      </c>
      <c r="AW23" s="8">
        <f t="shared" si="90"/>
        <v>0.69269577244999292</v>
      </c>
      <c r="AX23" s="8">
        <f t="shared" ref="AX23" si="91">AX7/(AX22*11.648)</f>
        <v>0.71470185873189951</v>
      </c>
    </row>
    <row r="24" spans="1:53">
      <c r="A24" s="6" t="s">
        <v>22</v>
      </c>
      <c r="B24" s="6" t="s">
        <v>15</v>
      </c>
      <c r="C24" s="27">
        <v>0.92</v>
      </c>
      <c r="D24" s="28">
        <v>0.85</v>
      </c>
      <c r="E24" s="28">
        <v>0.93</v>
      </c>
      <c r="F24" s="28">
        <v>0.66</v>
      </c>
      <c r="G24" s="28">
        <v>0.59</v>
      </c>
      <c r="H24" s="28">
        <v>0.67</v>
      </c>
      <c r="I24" s="28">
        <v>0.7</v>
      </c>
      <c r="J24" s="28">
        <v>0.7</v>
      </c>
      <c r="K24" s="28">
        <v>1.0900000000000001</v>
      </c>
      <c r="L24" s="28">
        <v>1.6</v>
      </c>
      <c r="M24" s="28">
        <v>1.37</v>
      </c>
      <c r="N24" s="28">
        <v>1.64</v>
      </c>
      <c r="O24" s="27">
        <v>2.2599999999999998</v>
      </c>
      <c r="P24" s="28">
        <v>1.37</v>
      </c>
      <c r="Q24" s="28">
        <v>1.38</v>
      </c>
      <c r="R24" s="28">
        <v>2.39</v>
      </c>
      <c r="S24" s="28">
        <v>1.1599999999999999</v>
      </c>
      <c r="T24" s="28">
        <v>1.22</v>
      </c>
      <c r="U24" s="28">
        <v>0.85</v>
      </c>
      <c r="V24" s="27">
        <v>0.62</v>
      </c>
      <c r="W24" s="28">
        <v>0.56999999999999995</v>
      </c>
      <c r="X24" s="28">
        <v>0.74894962499999995</v>
      </c>
      <c r="Y24" s="28">
        <v>0.46067467500000003</v>
      </c>
      <c r="Z24" s="28">
        <v>0.44145634500000003</v>
      </c>
      <c r="AA24" s="27">
        <v>0.60622526249999997</v>
      </c>
      <c r="AB24" s="28">
        <v>0.47590488749999998</v>
      </c>
      <c r="AC24" s="28">
        <v>0.45580728749999999</v>
      </c>
      <c r="AD24" s="28">
        <v>0.55719292499999995</v>
      </c>
      <c r="AE24" s="28">
        <v>0.49592249999999999</v>
      </c>
      <c r="AF24" s="28">
        <v>0.53943569999999996</v>
      </c>
      <c r="AG24" s="28">
        <v>0.49720229999999987</v>
      </c>
      <c r="AH24" s="27">
        <v>0.49</v>
      </c>
      <c r="AI24" s="28">
        <v>0.55863269999999998</v>
      </c>
      <c r="AJ24" s="28">
        <v>0.62998155</v>
      </c>
      <c r="AK24" s="28">
        <v>0.69189187500000005</v>
      </c>
      <c r="AL24" s="28">
        <v>0.63990000000000002</v>
      </c>
      <c r="AM24" s="27">
        <v>0.67499932499999993</v>
      </c>
      <c r="AN24" s="28">
        <v>0.57552389999999998</v>
      </c>
      <c r="AO24" s="28">
        <v>0.53321624999999995</v>
      </c>
      <c r="AP24" s="28">
        <v>0.76048875000000005</v>
      </c>
      <c r="AQ24" s="28">
        <v>0.78671250000000004</v>
      </c>
      <c r="AR24" s="28">
        <v>0.78671250000000004</v>
      </c>
      <c r="AS24" s="28">
        <v>0.82167749999999995</v>
      </c>
      <c r="AT24" s="27">
        <v>0.82167749999999995</v>
      </c>
      <c r="AU24" s="28">
        <v>0.85664249999999997</v>
      </c>
      <c r="AV24" s="28">
        <v>0.91783124999999999</v>
      </c>
      <c r="AW24" s="28">
        <v>0.96153750000000004</v>
      </c>
      <c r="AX24" s="28">
        <v>1.1363624999999999</v>
      </c>
    </row>
    <row r="25" spans="1:53">
      <c r="A25" s="29" t="s">
        <v>26</v>
      </c>
      <c r="B25" s="29" t="s">
        <v>16</v>
      </c>
      <c r="C25" s="22"/>
      <c r="D25" s="22">
        <f t="shared" ref="D25:T26" si="92">(D7-C7)/C7</f>
        <v>7.0588235294117646E-2</v>
      </c>
      <c r="E25" s="22">
        <f t="shared" si="92"/>
        <v>0.10989010989010989</v>
      </c>
      <c r="F25" s="22">
        <f t="shared" si="92"/>
        <v>3.9603960396039604E-2</v>
      </c>
      <c r="G25" s="22">
        <f t="shared" si="92"/>
        <v>4.7619047619047623E-3</v>
      </c>
      <c r="H25" s="22">
        <f t="shared" si="92"/>
        <v>-0.1990521327014218</v>
      </c>
      <c r="I25" s="22">
        <f t="shared" si="92"/>
        <v>-0.13609467455621302</v>
      </c>
      <c r="J25" s="22">
        <f t="shared" si="92"/>
        <v>0</v>
      </c>
      <c r="K25" s="22">
        <f t="shared" si="92"/>
        <v>-2.7397260273972601E-2</v>
      </c>
      <c r="L25" s="22">
        <f t="shared" si="92"/>
        <v>0.20422535211267606</v>
      </c>
      <c r="M25" s="22">
        <f t="shared" si="92"/>
        <v>2.3391812865497075E-2</v>
      </c>
      <c r="N25" s="22">
        <f t="shared" si="92"/>
        <v>2.2857142857142857E-2</v>
      </c>
      <c r="O25" s="22">
        <f t="shared" si="92"/>
        <v>0.29050279329608941</v>
      </c>
      <c r="P25" s="22">
        <f t="shared" si="92"/>
        <v>-9.0909090909090912E-2</v>
      </c>
      <c r="Q25" s="22">
        <f t="shared" si="92"/>
        <v>-0.13333333333333333</v>
      </c>
      <c r="R25" s="22">
        <f t="shared" si="92"/>
        <v>-0.48351648351648352</v>
      </c>
      <c r="S25" s="22">
        <f t="shared" si="92"/>
        <v>0.44680851063829785</v>
      </c>
      <c r="T25" s="22">
        <f t="shared" si="92"/>
        <v>0</v>
      </c>
      <c r="U25" s="22">
        <f t="shared" ref="U25:AI26" si="93">(U7-T7)/T7</f>
        <v>2.9411764705882353E-2</v>
      </c>
      <c r="V25" s="22">
        <f t="shared" si="93"/>
        <v>1.4285714285714285E-2</v>
      </c>
      <c r="W25" s="22">
        <f t="shared" si="93"/>
        <v>1.4084507042253521E-2</v>
      </c>
      <c r="X25" s="22">
        <f t="shared" si="93"/>
        <v>4.8611111111111112E-2</v>
      </c>
      <c r="Y25" s="22">
        <f t="shared" si="93"/>
        <v>0.15231788079470199</v>
      </c>
      <c r="Z25" s="22">
        <f t="shared" si="93"/>
        <v>4.5977011494252873E-2</v>
      </c>
      <c r="AA25" s="30">
        <f>(AA7-Z7)/Z7</f>
        <v>0.18681318681318682</v>
      </c>
      <c r="AB25" s="30">
        <f t="shared" ref="AB25:AL26" si="94">(AB7-AA7)/AA7</f>
        <v>0.10185185185185185</v>
      </c>
      <c r="AC25" s="22">
        <f t="shared" si="94"/>
        <v>2.5210084033613446E-2</v>
      </c>
      <c r="AD25" s="22">
        <f t="shared" si="94"/>
        <v>-0.10655737704918032</v>
      </c>
      <c r="AE25" s="22">
        <f t="shared" si="94"/>
        <v>-0.11009174311926606</v>
      </c>
      <c r="AF25" s="22">
        <f t="shared" si="94"/>
        <v>8.7628865979381437E-2</v>
      </c>
      <c r="AG25" s="22">
        <f t="shared" si="94"/>
        <v>0.17535545023696683</v>
      </c>
      <c r="AH25" s="22">
        <f t="shared" si="94"/>
        <v>6.0483870967741937E-2</v>
      </c>
      <c r="AI25" s="30">
        <f t="shared" si="94"/>
        <v>1.1406844106463879E-2</v>
      </c>
      <c r="AJ25" s="30">
        <f t="shared" si="94"/>
        <v>0.19924812030075187</v>
      </c>
      <c r="AK25" s="22">
        <f t="shared" si="94"/>
        <v>6.5830721003134793E-2</v>
      </c>
      <c r="AL25" s="22">
        <f t="shared" si="94"/>
        <v>-9.1176470588235289E-2</v>
      </c>
      <c r="AM25" s="30">
        <f>(AM7-AL7)/AL7</f>
        <v>-6.1488673139158574E-2</v>
      </c>
      <c r="AN25" s="30">
        <f t="shared" ref="AN25:AN26" si="95">(AN7-AM7)/AM7</f>
        <v>6.8965517241379309E-2</v>
      </c>
      <c r="AO25" s="22">
        <f t="shared" ref="AO25:AO26" si="96">(AO7-AN7)/AN7</f>
        <v>0.17096774193548386</v>
      </c>
      <c r="AP25" s="22">
        <f t="shared" ref="AP25:AP26" si="97">(AP7-AO7)/AO7</f>
        <v>4.6831955922865015E-2</v>
      </c>
      <c r="AQ25" s="22">
        <f t="shared" ref="AQ25:AQ26" si="98">(AQ7-AP7)/AP7</f>
        <v>-5.526315789473684E-2</v>
      </c>
      <c r="AR25" s="22">
        <f t="shared" ref="AR25:AR26" si="99">(AR7-AQ7)/AQ7</f>
        <v>-4.456824512534819E-2</v>
      </c>
      <c r="AS25" s="22">
        <f t="shared" ref="AS25:AS26" si="100">(AS7-AR7)/AR7</f>
        <v>-4.6647230320699708E-2</v>
      </c>
      <c r="AT25" s="22">
        <f t="shared" ref="AT25:AT26" si="101">(AT7-AS7)/AS7</f>
        <v>-1.2232415902140673E-2</v>
      </c>
      <c r="AU25" s="22">
        <f t="shared" ref="AU25:AU26" si="102">(AU7-AT7)/AT7</f>
        <v>-6.1919504643962852E-3</v>
      </c>
      <c r="AV25" s="22">
        <f t="shared" ref="AV25:AV26" si="103">(AV7-AU7)/AU7</f>
        <v>3.1152647975077881E-3</v>
      </c>
      <c r="AW25" s="22">
        <f t="shared" ref="AW25:AW26" si="104">(AW7-AV7)/AV7</f>
        <v>9.316770186335404E-3</v>
      </c>
      <c r="AX25" s="22">
        <f t="shared" ref="AX25:AX26" si="105">(AX7-AW7)/AW7</f>
        <v>6.1538461538461538E-3</v>
      </c>
    </row>
    <row r="26" spans="1:53">
      <c r="A26" s="29" t="s">
        <v>27</v>
      </c>
      <c r="B26" s="29" t="s">
        <v>16</v>
      </c>
      <c r="C26" s="6"/>
      <c r="D26" s="22">
        <f t="shared" si="92"/>
        <v>-0.31665876666233411</v>
      </c>
      <c r="E26" s="22">
        <f t="shared" si="92"/>
        <v>0.12244033899952456</v>
      </c>
      <c r="F26" s="22">
        <f t="shared" si="92"/>
        <v>0.4520735610342172</v>
      </c>
      <c r="G26" s="22">
        <f t="shared" si="92"/>
        <v>0.36215796295639835</v>
      </c>
      <c r="H26" s="22">
        <f t="shared" si="92"/>
        <v>0.13241399777755744</v>
      </c>
      <c r="I26" s="22">
        <f t="shared" si="92"/>
        <v>0.24293173747300803</v>
      </c>
      <c r="J26" s="22">
        <f t="shared" si="92"/>
        <v>-0.17264671810751869</v>
      </c>
      <c r="K26" s="22">
        <f t="shared" si="92"/>
        <v>-0.11900920396374184</v>
      </c>
      <c r="L26" s="22">
        <f t="shared" si="92"/>
        <v>0.22450675593557126</v>
      </c>
      <c r="M26" s="22">
        <f t="shared" si="92"/>
        <v>9.9973894675332006E-2</v>
      </c>
      <c r="N26" s="22">
        <f t="shared" si="92"/>
        <v>-7.2978637391677828E-2</v>
      </c>
      <c r="O26" s="22">
        <f t="shared" si="92"/>
        <v>-3.7160117740272287E-2</v>
      </c>
      <c r="P26" s="22">
        <f t="shared" si="92"/>
        <v>7.4383405697208888E-2</v>
      </c>
      <c r="Q26" s="22">
        <f t="shared" si="92"/>
        <v>-0.15048548433581754</v>
      </c>
      <c r="R26" s="22">
        <f t="shared" si="92"/>
        <v>-0.1516497520298983</v>
      </c>
      <c r="S26" s="22">
        <f t="shared" si="92"/>
        <v>3.591734105115587E-2</v>
      </c>
      <c r="T26" s="22">
        <f t="shared" si="92"/>
        <v>-0.42009893770568824</v>
      </c>
      <c r="U26" s="22">
        <f t="shared" si="93"/>
        <v>-0.12999261176440566</v>
      </c>
      <c r="V26" s="22">
        <f t="shared" si="93"/>
        <v>0.87640204275194389</v>
      </c>
      <c r="W26" s="22">
        <f t="shared" si="93"/>
        <v>7.5036379140963588E-2</v>
      </c>
      <c r="X26" s="22">
        <f t="shared" si="93"/>
        <v>-1.7730402388719955E-2</v>
      </c>
      <c r="Y26" s="22">
        <f t="shared" si="93"/>
        <v>0.12824753990320176</v>
      </c>
      <c r="Z26" s="22">
        <f t="shared" si="93"/>
        <v>0.34605922084924445</v>
      </c>
      <c r="AA26" s="30">
        <f t="shared" si="93"/>
        <v>0.26983004922639731</v>
      </c>
      <c r="AB26" s="30">
        <f t="shared" si="93"/>
        <v>-0.38629263765520955</v>
      </c>
      <c r="AC26" s="30">
        <f t="shared" si="93"/>
        <v>-0.4972516315173906</v>
      </c>
      <c r="AD26" s="30">
        <f t="shared" si="93"/>
        <v>0.32051702602338178</v>
      </c>
      <c r="AE26" s="30">
        <f t="shared" si="93"/>
        <v>0.20621060161881649</v>
      </c>
      <c r="AF26" s="30">
        <f t="shared" si="93"/>
        <v>4.5799886061339078E-2</v>
      </c>
      <c r="AG26" s="30">
        <f t="shared" si="93"/>
        <v>-0.21693793004647996</v>
      </c>
      <c r="AH26" s="30">
        <f t="shared" si="93"/>
        <v>-1.1058965279989159E-2</v>
      </c>
      <c r="AI26" s="30">
        <f t="shared" si="93"/>
        <v>2.3545925846245052E-2</v>
      </c>
      <c r="AJ26" s="30">
        <f t="shared" si="94"/>
        <v>8.961979927050872E-3</v>
      </c>
      <c r="AK26" s="22">
        <f t="shared" si="94"/>
        <v>0.24195481702696386</v>
      </c>
      <c r="AL26" s="22">
        <f t="shared" si="94"/>
        <v>0.19586611564263792</v>
      </c>
      <c r="AM26" s="22">
        <f t="shared" ref="AM26" si="106">(AM8-AL8)/AL8</f>
        <v>0.10125824789459512</v>
      </c>
      <c r="AN26" s="22">
        <f t="shared" si="95"/>
        <v>-0.19733212085890256</v>
      </c>
      <c r="AO26" s="22">
        <f t="shared" si="96"/>
        <v>-0.13174811118361551</v>
      </c>
      <c r="AP26" s="22">
        <f t="shared" si="97"/>
        <v>0.2275149622077107</v>
      </c>
      <c r="AQ26" s="22">
        <f t="shared" si="98"/>
        <v>-7.6376166932411088E-2</v>
      </c>
      <c r="AR26" s="22">
        <f t="shared" si="99"/>
        <v>0</v>
      </c>
      <c r="AS26" s="22">
        <f t="shared" si="100"/>
        <v>0</v>
      </c>
      <c r="AT26" s="22">
        <f t="shared" si="101"/>
        <v>0</v>
      </c>
      <c r="AU26" s="22">
        <f t="shared" si="102"/>
        <v>0</v>
      </c>
      <c r="AV26" s="22">
        <f t="shared" si="103"/>
        <v>0</v>
      </c>
      <c r="AW26" s="22">
        <f t="shared" si="104"/>
        <v>0</v>
      </c>
      <c r="AX26" s="22">
        <f t="shared" si="105"/>
        <v>0</v>
      </c>
    </row>
    <row r="27" spans="1:53">
      <c r="B27" s="6"/>
      <c r="C27" s="6"/>
      <c r="M27" s="6"/>
      <c r="N27" s="6"/>
    </row>
    <row r="28" spans="1:53">
      <c r="B28" s="6"/>
      <c r="AO28" t="s">
        <v>29</v>
      </c>
    </row>
    <row r="29" spans="1:53">
      <c r="AO29" t="s">
        <v>30</v>
      </c>
    </row>
    <row r="30" spans="1:53">
      <c r="AO30" s="31" t="s">
        <v>31</v>
      </c>
    </row>
    <row r="31" spans="1:53">
      <c r="AO31" s="31" t="s">
        <v>32</v>
      </c>
    </row>
    <row r="32" spans="1:53">
      <c r="AO32" s="31" t="s">
        <v>33</v>
      </c>
    </row>
    <row r="33" spans="41:41">
      <c r="AO33" s="31"/>
    </row>
  </sheetData>
  <conditionalFormatting sqref="C21:AX21">
    <cfRule type="cellIs" dxfId="2" priority="5" operator="lessThan">
      <formula>0</formula>
    </cfRule>
  </conditionalFormatting>
  <conditionalFormatting sqref="C25:AL26 AM26:AX26">
    <cfRule type="cellIs" dxfId="1" priority="4" operator="lessThan">
      <formula>0</formula>
    </cfRule>
  </conditionalFormatting>
  <conditionalFormatting sqref="AM25:AX25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A5B1A3E0B0514C928DD8602F850BF2" ma:contentTypeVersion="13" ma:contentTypeDescription="Create a new document." ma:contentTypeScope="" ma:versionID="a83c01a412a81f3268667907c9f6bb60">
  <xsd:schema xmlns:xsd="http://www.w3.org/2001/XMLSchema" xmlns:xs="http://www.w3.org/2001/XMLSchema" xmlns:p="http://schemas.microsoft.com/office/2006/metadata/properties" xmlns:ns3="24b5089b-87bf-46f4-b2e6-cee7d96a219e" xmlns:ns4="03ffe25b-cc8b-4578-b774-25df79118f27" targetNamespace="http://schemas.microsoft.com/office/2006/metadata/properties" ma:root="true" ma:fieldsID="5f45987fffd102a75691d9fd0ed44b47" ns3:_="" ns4:_="">
    <xsd:import namespace="24b5089b-87bf-46f4-b2e6-cee7d96a219e"/>
    <xsd:import namespace="03ffe25b-cc8b-4578-b774-25df79118f2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b5089b-87bf-46f4-b2e6-cee7d96a21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ffe25b-cc8b-4578-b774-25df79118f2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2B08B76-DEE5-4B9B-9B71-9CE63807269C}">
  <ds:schemaRefs>
    <ds:schemaRef ds:uri="http://schemas.microsoft.com/office/2006/metadata/properties"/>
    <ds:schemaRef ds:uri="http://purl.org/dc/dcmitype/"/>
    <ds:schemaRef ds:uri="http://schemas.microsoft.com/office/infopath/2007/PartnerControls"/>
    <ds:schemaRef ds:uri="24b5089b-87bf-46f4-b2e6-cee7d96a219e"/>
    <ds:schemaRef ds:uri="http://purl.org/dc/elements/1.1/"/>
    <ds:schemaRef ds:uri="http://schemas.microsoft.com/office/2006/documentManagement/types"/>
    <ds:schemaRef ds:uri="03ffe25b-cc8b-4578-b774-25df79118f27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55167B9-B0C5-44AC-9887-55987F93E2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b5089b-87bf-46f4-b2e6-cee7d96a219e"/>
    <ds:schemaRef ds:uri="03ffe25b-cc8b-4578-b774-25df79118f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A40089A-32A6-4AA5-BCE8-F567BA16E1D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กบน.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NIRUT SUKPHUL</dc:creator>
  <cp:lastModifiedBy>NIRUT SUKPHUL</cp:lastModifiedBy>
  <dcterms:created xsi:type="dcterms:W3CDTF">2018-06-21T06:35:30Z</dcterms:created>
  <dcterms:modified xsi:type="dcterms:W3CDTF">2022-04-08T04:54:37Z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0x01010011A5B1A3E0B0514C928DD8602F850BF2</vt:lpwstr>
  </property>
</Properties>
</file>