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"/>
    </mc:Choice>
  </mc:AlternateContent>
  <xr:revisionPtr revIDLastSave="0" documentId="13_ncr:1_{4CD810FF-194E-4E3A-B366-B9CA59CD185F}" xr6:coauthVersionLast="47" xr6:coauthVersionMax="47" xr10:uidLastSave="{00000000-0000-0000-0000-000000000000}"/>
  <bookViews>
    <workbookView minimized="1" xWindow="2460" yWindow="2460" windowWidth="9090" windowHeight="7430" activeTab="1" xr2:uid="{FEEC7030-71D9-4DF2-AE2C-6EC1204F5596}"/>
  </bookViews>
  <sheets>
    <sheet name="Reference Price จจ" sheetId="1" r:id="rId1"/>
    <sheet name="Tab Smart Price" sheetId="2" r:id="rId2"/>
    <sheet name="ประเด็น" sheetId="3" r:id="rId3"/>
  </sheets>
  <definedNames>
    <definedName name="__123Graph_ACHART1" hidden="1">#REF!</definedName>
    <definedName name="__123Graph_ACHART10" hidden="1">#REF!</definedName>
    <definedName name="__123Graph_ACHART11" hidden="1">#REF!</definedName>
    <definedName name="__123Graph_ACHART12" hidden="1">#REF!</definedName>
    <definedName name="__123Graph_ACHART13" hidden="1">#REF!</definedName>
    <definedName name="__123Graph_ACHART14" hidden="1">#REF!</definedName>
    <definedName name="__123Graph_ACHART15" hidden="1">#REF!</definedName>
    <definedName name="__123Graph_ACHART16" hidden="1">#REF!</definedName>
    <definedName name="__123Graph_ACHART17" hidden="1">#REF!</definedName>
    <definedName name="__123Graph_ACHART18" hidden="1">#REF!</definedName>
    <definedName name="__123Graph_ACHART19" hidden="1">#REF!</definedName>
    <definedName name="__123Graph_ACHART2" hidden="1">#REF!</definedName>
    <definedName name="__123Graph_ACHART20" hidden="1">#REF!</definedName>
    <definedName name="__123Graph_ACHART21" hidden="1">#REF!</definedName>
    <definedName name="__123Graph_ACHART22" hidden="1">#REF!</definedName>
    <definedName name="__123Graph_ACHART3" hidden="1">#REF!</definedName>
    <definedName name="__123Graph_ACHART4" hidden="1">#REF!</definedName>
    <definedName name="__123Graph_ACHART5" hidden="1">#REF!</definedName>
    <definedName name="__123Graph_ACHART6" hidden="1">#REF!</definedName>
    <definedName name="__123Graph_ACHART7" hidden="1">#REF!</definedName>
    <definedName name="__123Graph_ACHART8" hidden="1">#REF!</definedName>
    <definedName name="__123Graph_ACHART9" hidden="1">#REF!</definedName>
    <definedName name="__123Graph_ASLIDE17" hidden="1">#REF!</definedName>
    <definedName name="__123Graph_ASLIDEIII15" hidden="1">#REF!</definedName>
    <definedName name="__123Graph_ASLIDEIII25" hidden="1">#REF!</definedName>
    <definedName name="__123Graph_ASLIDEIII26" hidden="1">#REF!</definedName>
    <definedName name="__123Graph_BCHART1" hidden="1">#REF!</definedName>
    <definedName name="__123Graph_BCHART10" hidden="1">#REF!</definedName>
    <definedName name="__123Graph_BCHART11" hidden="1">#REF!</definedName>
    <definedName name="__123Graph_BCHART12" hidden="1">#REF!</definedName>
    <definedName name="__123Graph_BCHART13" hidden="1">#REF!</definedName>
    <definedName name="__123Graph_BCHART14" hidden="1">#REF!</definedName>
    <definedName name="__123Graph_BCHART15" hidden="1">#REF!</definedName>
    <definedName name="__123Graph_BCHART16" hidden="1">#REF!</definedName>
    <definedName name="__123Graph_BCHART17" hidden="1">#REF!</definedName>
    <definedName name="__123Graph_BCHART18" hidden="1">#REF!</definedName>
    <definedName name="__123Graph_BCHART19" hidden="1">#REF!</definedName>
    <definedName name="__123Graph_BCHART2" hidden="1">#REF!</definedName>
    <definedName name="__123Graph_BCHART20" hidden="1">#REF!</definedName>
    <definedName name="__123Graph_BCHART22" hidden="1">#REF!</definedName>
    <definedName name="__123Graph_BCHART3" hidden="1">#REF!</definedName>
    <definedName name="__123Graph_BCHART4" hidden="1">#REF!</definedName>
    <definedName name="__123Graph_BCHART6" hidden="1">#REF!</definedName>
    <definedName name="__123Graph_BCHART7" hidden="1">#REF!</definedName>
    <definedName name="__123Graph_BCHART8" hidden="1">#REF!</definedName>
    <definedName name="__123Graph_BCHART9" hidden="1">#REF!</definedName>
    <definedName name="__123Graph_BSLIDE17" hidden="1">#REF!</definedName>
    <definedName name="__123Graph_BSLIDEIII15" hidden="1">#REF!</definedName>
    <definedName name="__123Graph_BSLIDEIII25" hidden="1">#REF!</definedName>
    <definedName name="__123Graph_BSLIDEIII26" hidden="1">#REF!</definedName>
    <definedName name="__123Graph_CCHART1" hidden="1">#REF!</definedName>
    <definedName name="__123Graph_CCHART10" hidden="1">#REF!</definedName>
    <definedName name="__123Graph_CCHART11" hidden="1">#REF!</definedName>
    <definedName name="__123Graph_CCHART14" hidden="1">#REF!</definedName>
    <definedName name="__123Graph_CCHART15" hidden="1">#REF!</definedName>
    <definedName name="__123Graph_CCHART2" hidden="1">#REF!</definedName>
    <definedName name="__123Graph_CCHART22" hidden="1">#REF!</definedName>
    <definedName name="__123Graph_CCHART3" hidden="1">#REF!</definedName>
    <definedName name="__123Graph_CCHART6" hidden="1">#REF!</definedName>
    <definedName name="__123Graph_CCHART7" hidden="1">#REF!</definedName>
    <definedName name="__123Graph_CCHART8" hidden="1">#REF!</definedName>
    <definedName name="__123Graph_CSLIDEIII25" hidden="1">#REF!</definedName>
    <definedName name="__123Graph_CSLIDEIII26" hidden="1">#REF!</definedName>
    <definedName name="__123Graph_DCHART10" hidden="1">#REF!</definedName>
    <definedName name="__123Graph_DCHART14" hidden="1">#REF!</definedName>
    <definedName name="__123Graph_DSLIDEIII25" hidden="1">#REF!</definedName>
    <definedName name="__123Graph_LBL_CCHART22" hidden="1">#REF!</definedName>
    <definedName name="__123Graph_XCHART1" hidden="1">#REF!</definedName>
    <definedName name="__123Graph_XCHART10" hidden="1">#REF!</definedName>
    <definedName name="__123Graph_XCHART11" hidden="1">#REF!</definedName>
    <definedName name="__123Graph_XCHART12" hidden="1">#REF!</definedName>
    <definedName name="__123Graph_XCHART13" hidden="1">#REF!</definedName>
    <definedName name="__123Graph_XCHART14" hidden="1">#REF!</definedName>
    <definedName name="__123Graph_XCHART15" hidden="1">#REF!</definedName>
    <definedName name="__123Graph_XCHART16" hidden="1">#REF!</definedName>
    <definedName name="__123Graph_XCHART17" hidden="1">#REF!</definedName>
    <definedName name="__123Graph_XCHART18" hidden="1">#REF!</definedName>
    <definedName name="__123Graph_XCHART19" hidden="1">#REF!</definedName>
    <definedName name="__123Graph_XCHART2" hidden="1">#REF!</definedName>
    <definedName name="__123Graph_XCHART20" hidden="1">#REF!</definedName>
    <definedName name="__123Graph_XCHART21" hidden="1">#REF!</definedName>
    <definedName name="__123Graph_XCHART22" hidden="1">#REF!</definedName>
    <definedName name="__123Graph_XCHART3" hidden="1">#REF!</definedName>
    <definedName name="__123Graph_XCHART4" hidden="1">#REF!</definedName>
    <definedName name="__123Graph_XCHART5" hidden="1">#REF!</definedName>
    <definedName name="__123Graph_XCHART6" hidden="1">#REF!</definedName>
    <definedName name="__123Graph_XCHART7" hidden="1">#REF!</definedName>
    <definedName name="__123Graph_XCHART8" hidden="1">#REF!</definedName>
    <definedName name="__123Graph_XCHART9" hidden="1">#REF!</definedName>
    <definedName name="__123Graph_XSLIDE17" hidden="1">#REF!</definedName>
    <definedName name="__123Graph_XSLIDEIII15" hidden="1">#REF!</definedName>
    <definedName name="__123Graph_XSLIDEIII2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0" i="1" l="1"/>
  <c r="Z50" i="1"/>
  <c r="X50" i="1"/>
  <c r="V50" i="1"/>
  <c r="T50" i="1"/>
  <c r="R50" i="1"/>
  <c r="P50" i="1"/>
  <c r="N50" i="1"/>
  <c r="L50" i="1"/>
  <c r="J50" i="1"/>
  <c r="H50" i="1"/>
  <c r="F50" i="1"/>
  <c r="AB49" i="1"/>
  <c r="Z49" i="1"/>
  <c r="X49" i="1"/>
  <c r="V49" i="1"/>
  <c r="T49" i="1"/>
  <c r="R49" i="1"/>
  <c r="P49" i="1"/>
  <c r="N49" i="1"/>
  <c r="L49" i="1"/>
  <c r="J49" i="1"/>
  <c r="H49" i="1"/>
  <c r="F49" i="1"/>
  <c r="L48" i="1"/>
  <c r="J48" i="1"/>
  <c r="H48" i="1"/>
  <c r="F48" i="1"/>
  <c r="AB47" i="1"/>
  <c r="Z47" i="1"/>
  <c r="X47" i="1"/>
  <c r="V47" i="1"/>
  <c r="T47" i="1"/>
  <c r="R47" i="1"/>
  <c r="P47" i="1"/>
  <c r="N47" i="1"/>
  <c r="L47" i="1"/>
  <c r="J47" i="1"/>
  <c r="H47" i="1"/>
  <c r="F47" i="1"/>
  <c r="AB46" i="1"/>
  <c r="Z46" i="1"/>
  <c r="X46" i="1"/>
  <c r="V46" i="1"/>
  <c r="T46" i="1"/>
  <c r="R46" i="1"/>
  <c r="P46" i="1"/>
  <c r="N46" i="1"/>
  <c r="L46" i="1"/>
  <c r="J46" i="1"/>
  <c r="H46" i="1"/>
  <c r="F46" i="1"/>
  <c r="AB45" i="1"/>
  <c r="Z45" i="1"/>
  <c r="X45" i="1"/>
  <c r="V45" i="1"/>
  <c r="T45" i="1"/>
  <c r="R45" i="1"/>
  <c r="P45" i="1"/>
  <c r="N45" i="1"/>
  <c r="L45" i="1"/>
  <c r="J45" i="1"/>
  <c r="H45" i="1"/>
  <c r="F45" i="1"/>
  <c r="AB44" i="1"/>
  <c r="Z44" i="1"/>
  <c r="X44" i="1"/>
  <c r="V44" i="1"/>
  <c r="T44" i="1"/>
  <c r="R44" i="1"/>
  <c r="P44" i="1"/>
  <c r="N44" i="1"/>
  <c r="N57" i="1" s="1"/>
  <c r="L44" i="1"/>
  <c r="J44" i="1"/>
  <c r="H44" i="1"/>
  <c r="F44" i="1"/>
  <c r="L43" i="1"/>
  <c r="J43" i="1"/>
  <c r="H43" i="1"/>
  <c r="F43" i="1"/>
  <c r="AB42" i="1"/>
  <c r="Z42" i="1"/>
  <c r="X42" i="1"/>
  <c r="V42" i="1"/>
  <c r="T42" i="1"/>
  <c r="R42" i="1"/>
  <c r="P42" i="1"/>
  <c r="N42" i="1"/>
  <c r="L42" i="1"/>
  <c r="J42" i="1"/>
  <c r="H42" i="1"/>
  <c r="F42" i="1"/>
  <c r="AB41" i="1"/>
  <c r="Z41" i="1"/>
  <c r="X41" i="1"/>
  <c r="V41" i="1"/>
  <c r="T41" i="1"/>
  <c r="R41" i="1"/>
  <c r="P41" i="1"/>
  <c r="N41" i="1"/>
  <c r="L41" i="1"/>
  <c r="J41" i="1"/>
  <c r="H41" i="1"/>
  <c r="F41" i="1"/>
  <c r="AB40" i="1"/>
  <c r="Z40" i="1"/>
  <c r="X40" i="1"/>
  <c r="V40" i="1"/>
  <c r="T40" i="1"/>
  <c r="R40" i="1"/>
  <c r="P40" i="1"/>
  <c r="N40" i="1"/>
  <c r="L40" i="1"/>
  <c r="J40" i="1"/>
  <c r="H40" i="1"/>
  <c r="F40" i="1"/>
  <c r="AB26" i="1"/>
  <c r="Z26" i="1"/>
  <c r="X26" i="1"/>
  <c r="V26" i="1"/>
  <c r="T26" i="1"/>
  <c r="R26" i="1"/>
  <c r="P26" i="1"/>
  <c r="N26" i="1"/>
  <c r="L26" i="1"/>
  <c r="J26" i="1"/>
  <c r="H26" i="1"/>
  <c r="F26" i="1"/>
  <c r="C26" i="1"/>
  <c r="L22" i="1"/>
  <c r="L23" i="1" s="1"/>
  <c r="J22" i="1"/>
  <c r="J23" i="1" s="1"/>
  <c r="H22" i="1"/>
  <c r="H23" i="1" s="1"/>
  <c r="F22" i="1"/>
  <c r="F23" i="1" s="1"/>
  <c r="C22" i="1"/>
  <c r="C23" i="1" s="1"/>
  <c r="AB17" i="1"/>
  <c r="AB48" i="1" s="1"/>
  <c r="Z17" i="1"/>
  <c r="Z48" i="1" s="1"/>
  <c r="X17" i="1"/>
  <c r="X48" i="1" s="1"/>
  <c r="V17" i="1"/>
  <c r="V48" i="1" s="1"/>
  <c r="T17" i="1"/>
  <c r="T48" i="1" s="1"/>
  <c r="R17" i="1"/>
  <c r="R48" i="1" s="1"/>
  <c r="P17" i="1"/>
  <c r="P48" i="1" s="1"/>
  <c r="N17" i="1"/>
  <c r="N48" i="1" s="1"/>
  <c r="AB9" i="1"/>
  <c r="AB43" i="1" s="1"/>
  <c r="Z9" i="1"/>
  <c r="Z43" i="1" s="1"/>
  <c r="X9" i="1"/>
  <c r="X43" i="1" s="1"/>
  <c r="V9" i="1"/>
  <c r="V43" i="1" s="1"/>
  <c r="T9" i="1"/>
  <c r="T43" i="1" s="1"/>
  <c r="R9" i="1"/>
  <c r="R43" i="1" s="1"/>
  <c r="P9" i="1"/>
  <c r="P43" i="1" s="1"/>
  <c r="N9" i="1"/>
  <c r="N43" i="1" s="1"/>
  <c r="AB7" i="1"/>
  <c r="Z7" i="1"/>
  <c r="X7" i="1"/>
  <c r="V7" i="1"/>
  <c r="T7" i="1"/>
  <c r="R7" i="1"/>
  <c r="P7" i="1"/>
  <c r="N7" i="1"/>
  <c r="L57" i="1" l="1"/>
  <c r="AB57" i="1"/>
  <c r="T8" i="1"/>
  <c r="T22" i="1" s="1"/>
  <c r="T23" i="1" s="1"/>
  <c r="AB8" i="1"/>
  <c r="AB22" i="1" s="1"/>
  <c r="AB23" i="1" s="1"/>
  <c r="P8" i="1"/>
  <c r="P22" i="1" s="1"/>
  <c r="P23" i="1" s="1"/>
  <c r="R8" i="1"/>
  <c r="R22" i="1" s="1"/>
  <c r="R23" i="1" s="1"/>
  <c r="J57" i="1"/>
  <c r="Z8" i="1"/>
  <c r="Z22" i="1" s="1"/>
  <c r="Z23" i="1" s="1"/>
  <c r="AC47" i="1"/>
  <c r="P57" i="1"/>
  <c r="V8" i="1"/>
  <c r="V22" i="1" s="1"/>
  <c r="V23" i="1" s="1"/>
  <c r="X8" i="1"/>
  <c r="X22" i="1" s="1"/>
  <c r="X23" i="1" s="1"/>
  <c r="AC42" i="1"/>
  <c r="R57" i="1"/>
  <c r="T57" i="1"/>
  <c r="AC40" i="1"/>
  <c r="F57" i="1"/>
  <c r="V57" i="1"/>
  <c r="H57" i="1"/>
  <c r="X57" i="1"/>
  <c r="Z57" i="1"/>
  <c r="AC41" i="1"/>
  <c r="AC43" i="1"/>
  <c r="N8" i="1"/>
  <c r="N22" i="1" s="1"/>
  <c r="N23" i="1" s="1"/>
  <c r="AC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</authors>
  <commentList>
    <comment ref="C3" authorId="0" shapeId="0" xr:uid="{D5DF69C8-B62C-4D5A-9728-941AA75FFD72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ไม่ติ๊ก คือค่าที่ Import จาก excel หรือราคาจาก smart price 
ติ๊ก
manual คุณเตยคือการแก้ที่หน้า web / หรือต้องการเอาค่านั้นๆ เลย กรณีเดือนข้างหน้า
</t>
        </r>
      </text>
    </comment>
    <comment ref="E3" authorId="0" shapeId="0" xr:uid="{9CB1B149-80DD-4031-8509-7906DB04FC59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G3" authorId="0" shapeId="0" xr:uid="{F20D327D-E709-4F36-87D6-D860DA152B6E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I3" authorId="0" shapeId="0" xr:uid="{C67FC439-37C1-49FA-99AD-3E1E4AB04109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K3" authorId="0" shapeId="0" xr:uid="{CB0704C1-28C9-4842-85B2-CC005D2474C6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M3" authorId="0" shapeId="0" xr:uid="{18A61E98-DD27-4CCD-B608-D5261C99042C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O3" authorId="0" shapeId="0" xr:uid="{0CC5FAD8-A38C-4D73-A8A5-F81F0AD41A1E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Q3" authorId="0" shapeId="0" xr:uid="{FC99B7D1-8260-46CA-B857-F336479EBE74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คือค่าที่ Import จาก excel หรือการแก้ Manual จาก web
ไม่ติ๊ก คือจะดึงราคาจาก smart price 
ไม่ติ๊ก</t>
        </r>
      </text>
    </comment>
    <comment ref="S3" authorId="0" shapeId="0" xr:uid="{E089842E-0557-475E-B861-07365FDC65E6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U3" authorId="0" shapeId="0" xr:uid="{4502DF42-2D31-4CDF-A521-66ADD5AA46C2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W3" authorId="0" shapeId="0" xr:uid="{F7487B3E-1BD4-4C64-9A93-45861BDE566A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Y3" authorId="0" shapeId="0" xr:uid="{971C6EFB-8AC6-4555-9174-2C042A40B6C2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AA3" authorId="0" shapeId="0" xr:uid="{BC6DA76D-ADD2-46DD-BB5E-4C496F8D3602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ติ๊ก คือจะดึงราคาจาก smart price 
ไม่ติ๊กคือค่าที่ Import จาก excel หรือการแก้ Manual จาก web</t>
        </r>
      </text>
    </comment>
    <comment ref="A4" authorId="0" shapeId="0" xr:uid="{C0BFEEB3-AC7E-448D-A452-C6C6C1974D22}">
      <text>
        <r>
          <rPr>
            <b/>
            <sz val="9"/>
            <color indexed="81"/>
            <rFont val="Tahoma"/>
            <family val="2"/>
          </rPr>
          <t xml:space="preserve">Chalida:
PRISM Petrochemical Price Forecast as of 13 May 2021.xlsx
</t>
        </r>
      </text>
    </comment>
    <comment ref="A5" authorId="0" shapeId="0" xr:uid="{0766B7EA-06DB-47A8-8D17-C73AE4949947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6" authorId="0" shapeId="0" xr:uid="{0F850334-3C26-4C4C-98F3-94B9C22C49B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7" authorId="0" shapeId="0" xr:uid="{17C97714-3E8B-4FB2-A20E-30356EEAB015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ต้นทางไม่มีข้อมูลที่เป็น $/Bath มาจากการคำนวณโดยใช้สูตร</t>
        </r>
      </text>
    </comment>
    <comment ref="A8" authorId="0" shapeId="0" xr:uid="{F33381BE-1E5A-4AF0-9A2B-64967AA4586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6 (LPG Platts กบน.) </t>
        </r>
      </text>
    </comment>
    <comment ref="A9" authorId="0" shapeId="0" xr:uid="{3337A4AE-CD90-40FE-B4D0-76E69942C86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0" authorId="0" shapeId="0" xr:uid="{3B91C58E-92C7-42F9-B394-34C74A03756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1" authorId="0" shapeId="0" xr:uid="{B14EB77B-202E-4BAB-9985-11DDA3BF7685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2" authorId="0" shapeId="0" xr:uid="{9ED73FBE-C354-41F4-A001-A814B8C852B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3" authorId="0" shapeId="0" xr:uid="{78652488-67D4-4A85-8636-2FEA5CC8CB07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4" authorId="0" shapeId="0" xr:uid="{E31B5903-C1FD-47E5-A924-F824547BD9B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5" authorId="0" shapeId="0" xr:uid="{B0E80ACE-B956-4F21-BABD-368EF007F34C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 
*จะต้องคำนวณเพิ่มโดย +20</t>
        </r>
      </text>
    </comment>
    <comment ref="A18" authorId="1" shapeId="0" xr:uid="{3BADEE32-C720-43D8-AFF8-C1CA40F9415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__________________________________
</t>
        </r>
        <r>
          <rPr>
            <b/>
            <sz val="9"/>
            <color indexed="81"/>
            <rFont val="Tahoma"/>
            <family val="2"/>
          </rPr>
          <t>chalida</t>
        </r>
        <r>
          <rPr>
            <sz val="9"/>
            <color indexed="81"/>
            <rFont val="Tahoma"/>
            <family val="2"/>
          </rPr>
          <t xml:space="preserve"> :ไฟล์ GSPCost_จผก_10May2021.xlsx
Row ที่ 8 (Product :X กบน.) </t>
        </r>
      </text>
    </comment>
    <comment ref="A19" authorId="0" shapeId="0" xr:uid="{35AA69C7-4DD7-403D-84C4-D81F7778EAF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4 (GSP Cost for M7 LPG) </t>
        </r>
      </text>
    </comment>
    <comment ref="A20" authorId="0" shapeId="0" xr:uid="{F40D4B7F-6734-417F-A286-050174AB53B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5 (FX กบน.) </t>
        </r>
      </text>
    </comment>
  </commentList>
</comments>
</file>

<file path=xl/sharedStrings.xml><?xml version="1.0" encoding="utf-8"?>
<sst xmlns="http://schemas.openxmlformats.org/spreadsheetml/2006/main" count="101" uniqueCount="62">
  <si>
    <t>Reference Price</t>
  </si>
  <si>
    <t>Rolling</t>
  </si>
  <si>
    <t>Product</t>
  </si>
  <si>
    <t>Unit</t>
  </si>
  <si>
    <t>กรอกข้อมูล</t>
  </si>
  <si>
    <t>Crude Dubai</t>
  </si>
  <si>
    <t>$/BBL</t>
  </si>
  <si>
    <t>Link สูตร</t>
  </si>
  <si>
    <t>Naphtha :MOPJ</t>
  </si>
  <si>
    <t>$/Ton</t>
  </si>
  <si>
    <t>รอใส่ข้อมูลใหม่</t>
  </si>
  <si>
    <t>Naphtha :MOPS</t>
  </si>
  <si>
    <t>accual สีขาวมาจาก smart price เป็นราคาประกาศจริง, forcash มาจากคำนวณ</t>
  </si>
  <si>
    <t>Updated on</t>
  </si>
  <si>
    <t>CP Platts</t>
  </si>
  <si>
    <t>Rut</t>
  </si>
  <si>
    <r>
      <t>LPG CP</t>
    </r>
    <r>
      <rPr>
        <sz val="11"/>
        <color rgb="FFFF0000"/>
        <rFont val="Tahoma"/>
        <family val="2"/>
      </rPr>
      <t xml:space="preserve"> </t>
    </r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</si>
  <si>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</si>
  <si>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</si>
  <si>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HDPE : CFR SEA</t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</si>
  <si>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</si>
  <si>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</si>
  <si>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</si>
  <si>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</si>
  <si>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</si>
  <si>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</si>
  <si>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</si>
  <si>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</si>
  <si>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B/$</t>
  </si>
  <si>
    <t>CP+X</t>
  </si>
  <si>
    <t>Oil Fund (-)นำส่ง/(+)ได้ชดเชย</t>
  </si>
  <si>
    <t>PP Yarn : CFR SEA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</si>
  <si>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</si>
  <si>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</si>
  <si>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</si>
  <si>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</si>
  <si>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</si>
  <si>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</si>
  <si>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</si>
  <si>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Rolling Cost วผก. (Full Cost และ Cash Cost) : \\pttgrp-fs01\NASDATA3\PTT\prodmkt\New PrdMkt\Sales\Revenue\Annual Sales Data\2021_2564\Cost Rolling from วผก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</si>
  <si>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</si>
  <si>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·       ข้อมูลราคา Long Term 2021 – 2040 (Business Plan) : \\pttgrp-fs01\NASDATA3\PTT\prodmkt\New PrdMkt\Sales\Revenue\Annual Sales Data\2021_2564\Business Plan\Longterm</t>
  </si>
  <si>
    <t>Graph</t>
  </si>
  <si>
    <t>0.336*E12+28)+0.42*(0.314*E14+69)+0.16*(0.344*E13+17</t>
  </si>
  <si>
    <t>0.336HDPE+0.314LLDPE+0.344LDPE</t>
  </si>
  <si>
    <t>Smart Price</t>
  </si>
  <si>
    <t>ประเด็น</t>
  </si>
  <si>
    <t>2. ตรวจสอบว่ามีอะไรที่สามารถให้ดึงได้บ้าง Cost , Revenue ,Margin</t>
  </si>
  <si>
    <t>1. ค่า For cash สามารถดึงจาก smart price ได้หรือไม่ ,ที่มาของข้อมูลจาก smart price มาจากหน่วยงานใด แหล่งใด</t>
  </si>
  <si>
    <t>manual</t>
  </si>
  <si>
    <t>daily</t>
  </si>
  <si>
    <t>weekly</t>
  </si>
  <si>
    <t>monthly</t>
  </si>
  <si>
    <t>ให้แสดงตาม smart price ตามต้นทาง version ล่าสุดของปีนั้นๆ</t>
  </si>
  <si>
    <t>สรุปการนับ Version</t>
  </si>
  <si>
    <t>นับเป็น Version ใหม่ตามที่คุณเตยแก้ทาง web เท่านั้น กรณีที่ ข้อมูล</t>
  </si>
  <si>
    <t>เรื่องวันที่ที่จะโชว์ smart price มีข้อมูลให้ล่าสุด</t>
  </si>
  <si>
    <t>tab smart price</t>
  </si>
  <si>
    <t>3. ค้างประเด็นคอนเซ็น Import Excel กับ Flow การติ๊ก manual (internal)</t>
  </si>
  <si>
    <t>กรณี save จะต้องเลือกได้ว่า Save หรือ Save AS</t>
  </si>
  <si>
    <t xml:space="preserve">กรณีย้อนหลัง จะใช้จาก smart price หากเดือนนั้นๆ เคยติ๊กไว้จะ = ไม่ติ๊ก อัตโนมัติ และกรณี เดือนย้อนหลังสามารถติ๊กได้ด้วย </t>
  </si>
  <si>
    <t>ติ๊กเพื่อบอกสถานะว่าจะใช้ Version นี้ในการคำนวณ Fullcost,selling price ข้อมูลที่เข้ามาจาก smart price จะยังไม่นับเป็น version จนกว่าคุณเตยจะพิจารณา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</si>
</sst>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B1mmm\-yy"/>
    <numFmt numFmtId="165" formatCode="_(* #,##0_);_(* \(#,##0\);_(* &quot;-&quot;??_);_(@_)"/>
    <numFmt numFmtId="166" formatCode="_-* #,##0_-;\-* #,##0_-;_-* &quot;-&quot;??_-;_-@_-"/>
  </numFmts>
  <fonts count="3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8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charset val="222"/>
      <scheme val="minor"/>
    </font>
    <font>
      <sz val="11"/>
      <color rgb="FF0000FF"/>
      <name val="Calibri"/>
      <family val="2"/>
      <charset val="222"/>
      <scheme val="minor"/>
    </font>
    <font>
      <sz val="11"/>
      <color theme="1"/>
      <name val="Tahoma"/>
      <family val="2"/>
    </font>
    <font>
      <sz val="11"/>
      <name val="Tahoma"/>
      <family val="2"/>
    </font>
    <font>
      <sz val="11"/>
      <color rgb="FF0033CC"/>
      <name val="Tahoma"/>
      <family val="2"/>
    </font>
    <font>
      <sz val="11"/>
      <color rgb="FFFF0000"/>
      <name val="Tahoma"/>
      <family val="2"/>
    </font>
    <font>
      <sz val="11"/>
      <color rgb="FF0000FF"/>
      <name val="Tahoma"/>
      <family val="2"/>
    </font>
    <font>
      <b/>
      <sz val="10"/>
      <color rgb="FF002060"/>
      <name val="Arial"/>
      <family val="2"/>
    </font>
    <font>
      <sz val="11"/>
      <color rgb="FFFF000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11"/>
      <color rgb="FF960000"/>
      <name val="Tahoma"/>
      <family val="2"/>
    </font>
    <font>
      <b/>
      <sz val="11"/>
      <color rgb="FFFF0000"/>
      <name val="Calibri"/>
      <family val="2"/>
      <scheme val="minor"/>
    </font>
    <font>
      <i/>
      <sz val="11"/>
      <color rgb="FF0000FF"/>
      <name val="Tahoma"/>
      <family val="2"/>
    </font>
    <font>
      <sz val="11"/>
      <color theme="1"/>
      <name val="Arial"/>
      <family val="2"/>
    </font>
    <font>
      <b/>
      <sz val="9"/>
      <color theme="1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u/>
      <sz val="11"/>
      <color theme="10"/>
      <name val="Calibri"/>
      <family val="2"/>
      <charset val="222"/>
      <scheme val="minor"/>
    </font>
    <font>
      <b/>
      <sz val="12"/>
      <color theme="1"/>
      <name val="Tahoma"/>
      <family val="2"/>
    </font>
    <font>
      <sz val="11"/>
      <color rgb="FF000000"/>
      <name val="Symbol"/>
      <family val="1"/>
      <charset val="2"/>
    </font>
    <font>
      <sz val="11"/>
      <color theme="10"/>
      <name val="Calibri"/>
      <family val="2"/>
      <charset val="222"/>
      <scheme val="minor"/>
    </font>
    <font>
      <b/>
      <sz val="16"/>
      <color rgb="FF0000FF"/>
      <name val="Calibri"/>
      <family val="2"/>
      <scheme val="minor"/>
    </font>
    <font>
      <sz val="1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84">
    <xf numFmtId="0" fontId="0" fillId="0" borderId="0" xfId="0"/>
    <xf numFmtId="0" fontId="4" fillId="2" borderId="0" xfId="0" applyFont="1" applyFill="1" applyAlignment="1">
      <alignment horizontal="left"/>
    </xf>
    <xf numFmtId="0" fontId="2" fillId="2" borderId="0" xfId="0" applyFont="1" applyFill="1"/>
    <xf numFmtId="164" fontId="5" fillId="2" borderId="0" xfId="0" applyNumberFormat="1" applyFont="1" applyFill="1"/>
    <xf numFmtId="43" fontId="2" fillId="2" borderId="0" xfId="0" applyNumberFormat="1" applyFont="1" applyFill="1"/>
    <xf numFmtId="0" fontId="6" fillId="2" borderId="0" xfId="0" applyFont="1" applyFill="1"/>
    <xf numFmtId="16" fontId="9" fillId="0" borderId="0" xfId="0" applyNumberFormat="1" applyFont="1"/>
    <xf numFmtId="17" fontId="8" fillId="0" borderId="1" xfId="0" applyNumberFormat="1" applyFont="1" applyBorder="1" applyAlignment="1">
      <alignment horizontal="center" vertical="center"/>
    </xf>
    <xf numFmtId="17" fontId="8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5" fontId="12" fillId="0" borderId="1" xfId="1" applyNumberFormat="1" applyFont="1" applyFill="1" applyBorder="1" applyAlignment="1" applyProtection="1">
      <alignment horizontal="center"/>
    </xf>
    <xf numFmtId="165" fontId="12" fillId="0" borderId="1" xfId="1" applyNumberFormat="1" applyFont="1" applyFill="1" applyBorder="1" applyAlignment="1" applyProtection="1"/>
    <xf numFmtId="165" fontId="13" fillId="2" borderId="1" xfId="1" applyNumberFormat="1" applyFont="1" applyFill="1" applyBorder="1" applyAlignment="1" applyProtection="1"/>
    <xf numFmtId="0" fontId="0" fillId="5" borderId="0" xfId="0" applyFill="1"/>
    <xf numFmtId="165" fontId="14" fillId="0" borderId="1" xfId="1" applyNumberFormat="1" applyFont="1" applyFill="1" applyBorder="1" applyAlignment="1" applyProtection="1">
      <alignment horizontal="center"/>
    </xf>
    <xf numFmtId="165" fontId="15" fillId="0" borderId="1" xfId="1" applyNumberFormat="1" applyFont="1" applyFill="1" applyBorder="1" applyAlignment="1" applyProtection="1"/>
    <xf numFmtId="0" fontId="16" fillId="0" borderId="0" xfId="0" applyFont="1"/>
    <xf numFmtId="165" fontId="13" fillId="2" borderId="1" xfId="1" applyNumberFormat="1" applyFont="1" applyFill="1" applyBorder="1" applyAlignment="1" applyProtection="1">
      <alignment horizontal="center"/>
    </xf>
    <xf numFmtId="0" fontId="17" fillId="0" borderId="0" xfId="0" applyFont="1"/>
    <xf numFmtId="165" fontId="15" fillId="0" borderId="1" xfId="1" applyNumberFormat="1" applyFont="1" applyFill="1" applyBorder="1" applyAlignment="1" applyProtection="1">
      <alignment horizontal="center"/>
    </xf>
    <xf numFmtId="165" fontId="13" fillId="0" borderId="1" xfId="1" applyNumberFormat="1" applyFont="1" applyFill="1" applyBorder="1" applyAlignment="1" applyProtection="1">
      <alignment horizontal="center"/>
    </xf>
    <xf numFmtId="0" fontId="18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166" fontId="12" fillId="0" borderId="1" xfId="1" applyNumberFormat="1" applyFont="1" applyFill="1" applyBorder="1" applyAlignment="1" applyProtection="1">
      <alignment horizontal="center"/>
    </xf>
    <xf numFmtId="166" fontId="11" fillId="5" borderId="1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5" fontId="15" fillId="0" borderId="1" xfId="1" applyNumberFormat="1" applyFont="1" applyFill="1" applyBorder="1"/>
    <xf numFmtId="0" fontId="19" fillId="6" borderId="1" xfId="0" applyFont="1" applyFill="1" applyBorder="1" applyAlignment="1">
      <alignment vertical="center"/>
    </xf>
    <xf numFmtId="165" fontId="11" fillId="5" borderId="1" xfId="1" applyNumberFormat="1" applyFont="1" applyFill="1" applyBorder="1" applyAlignment="1" applyProtection="1">
      <alignment horizontal="center"/>
    </xf>
    <xf numFmtId="14" fontId="0" fillId="7" borderId="0" xfId="0" applyNumberFormat="1" applyFill="1" applyAlignment="1">
      <alignment horizontal="center"/>
    </xf>
    <xf numFmtId="0" fontId="18" fillId="8" borderId="1" xfId="0" applyFont="1" applyFill="1" applyBorder="1" applyAlignment="1">
      <alignment vertical="center"/>
    </xf>
    <xf numFmtId="14" fontId="0" fillId="2" borderId="0" xfId="0" applyNumberFormat="1" applyFill="1" applyAlignment="1">
      <alignment horizontal="center"/>
    </xf>
    <xf numFmtId="165" fontId="11" fillId="9" borderId="1" xfId="1" applyNumberFormat="1" applyFont="1" applyFill="1" applyBorder="1" applyAlignment="1" applyProtection="1"/>
    <xf numFmtId="165" fontId="14" fillId="9" borderId="1" xfId="1" applyNumberFormat="1" applyFont="1" applyFill="1" applyBorder="1" applyAlignment="1" applyProtection="1">
      <alignment horizontal="center"/>
    </xf>
    <xf numFmtId="165" fontId="13" fillId="9" borderId="1" xfId="1" applyNumberFormat="1" applyFont="1" applyFill="1" applyBorder="1" applyAlignment="1" applyProtection="1">
      <alignment horizontal="center"/>
    </xf>
    <xf numFmtId="165" fontId="13" fillId="2" borderId="1" xfId="1" applyNumberFormat="1" applyFont="1" applyFill="1" applyBorder="1"/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165" fontId="12" fillId="0" borderId="1" xfId="1" applyNumberFormat="1" applyFont="1" applyFill="1" applyBorder="1"/>
    <xf numFmtId="0" fontId="12" fillId="0" borderId="1" xfId="1" applyNumberFormat="1" applyFont="1" applyFill="1" applyBorder="1" applyAlignment="1" applyProtection="1">
      <alignment horizontal="center"/>
    </xf>
    <xf numFmtId="43" fontId="12" fillId="0" borderId="1" xfId="1" applyFont="1" applyFill="1" applyBorder="1" applyAlignment="1" applyProtection="1">
      <alignment horizontal="center"/>
    </xf>
    <xf numFmtId="0" fontId="12" fillId="6" borderId="1" xfId="0" applyFont="1" applyFill="1" applyBorder="1"/>
    <xf numFmtId="43" fontId="12" fillId="0" borderId="1" xfId="1" applyFont="1" applyFill="1" applyBorder="1" applyAlignment="1" applyProtection="1"/>
    <xf numFmtId="165" fontId="15" fillId="7" borderId="1" xfId="1" applyNumberFormat="1" applyFont="1" applyFill="1" applyBorder="1" applyAlignment="1" applyProtection="1"/>
    <xf numFmtId="165" fontId="15" fillId="7" borderId="1" xfId="1" applyNumberFormat="1" applyFont="1" applyFill="1" applyBorder="1"/>
    <xf numFmtId="43" fontId="15" fillId="0" borderId="1" xfId="1" applyFont="1" applyFill="1" applyBorder="1" applyAlignment="1" applyProtection="1">
      <alignment horizontal="center"/>
    </xf>
    <xf numFmtId="43" fontId="15" fillId="0" borderId="1" xfId="1" applyFont="1" applyFill="1" applyBorder="1" applyAlignment="1" applyProtection="1"/>
    <xf numFmtId="43" fontId="15" fillId="0" borderId="1" xfId="1" applyFont="1" applyFill="1" applyBorder="1"/>
    <xf numFmtId="0" fontId="12" fillId="0" borderId="1" xfId="0" applyFont="1" applyBorder="1" applyAlignment="1">
      <alignment horizontal="center"/>
    </xf>
    <xf numFmtId="43" fontId="15" fillId="7" borderId="1" xfId="1" applyFont="1" applyFill="1" applyBorder="1" applyAlignment="1" applyProtection="1"/>
    <xf numFmtId="43" fontId="15" fillId="7" borderId="1" xfId="1" applyFont="1" applyFill="1" applyBorder="1"/>
    <xf numFmtId="0" fontId="20" fillId="0" borderId="0" xfId="0" applyFont="1"/>
    <xf numFmtId="43" fontId="21" fillId="0" borderId="1" xfId="1" applyFont="1" applyFill="1" applyBorder="1"/>
    <xf numFmtId="0" fontId="12" fillId="0" borderId="0" xfId="0" applyFont="1"/>
    <xf numFmtId="165" fontId="0" fillId="0" borderId="0" xfId="1" applyNumberFormat="1" applyFont="1"/>
    <xf numFmtId="0" fontId="0" fillId="0" borderId="0" xfId="0" quotePrefix="1"/>
    <xf numFmtId="43" fontId="0" fillId="0" borderId="0" xfId="0" applyNumberFormat="1"/>
    <xf numFmtId="0" fontId="22" fillId="0" borderId="0" xfId="0" applyFont="1"/>
    <xf numFmtId="0" fontId="23" fillId="0" borderId="0" xfId="0" applyFont="1" applyAlignment="1">
      <alignment horizontal="left" vertical="center" indent="2"/>
    </xf>
    <xf numFmtId="0" fontId="25" fillId="0" borderId="0" xfId="0" applyFont="1" applyAlignment="1">
      <alignment horizontal="left" vertical="center" indent="4"/>
    </xf>
    <xf numFmtId="0" fontId="27" fillId="0" borderId="0" xfId="2" applyAlignment="1">
      <alignment horizontal="left" vertical="center" indent="10"/>
    </xf>
    <xf numFmtId="0" fontId="23" fillId="0" borderId="0" xfId="0" applyFont="1" applyAlignment="1">
      <alignment horizontal="left" indent="4"/>
    </xf>
    <xf numFmtId="0" fontId="27" fillId="0" borderId="0" xfId="2" applyAlignment="1">
      <alignment horizontal="left" indent="13"/>
    </xf>
    <xf numFmtId="0" fontId="29" fillId="0" borderId="0" xfId="0" applyFont="1" applyAlignment="1">
      <alignment horizontal="left" vertical="center" indent="4"/>
    </xf>
    <xf numFmtId="0" fontId="30" fillId="0" borderId="0" xfId="2" applyFont="1" applyAlignment="1">
      <alignment horizontal="left" vertical="center" indent="9"/>
    </xf>
    <xf numFmtId="0" fontId="8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5" fontId="32" fillId="0" borderId="0" xfId="1" applyNumberFormat="1" applyFont="1"/>
    <xf numFmtId="1" fontId="0" fillId="0" borderId="0" xfId="0" applyNumberFormat="1"/>
    <xf numFmtId="165" fontId="0" fillId="0" borderId="0" xfId="0" applyNumberFormat="1"/>
    <xf numFmtId="17" fontId="8" fillId="0" borderId="1" xfId="0" applyNumberFormat="1" applyFont="1" applyBorder="1" applyAlignment="1">
      <alignment horizontal="center" vertical="center" wrapText="1"/>
    </xf>
    <xf numFmtId="17" fontId="8" fillId="0" borderId="1" xfId="0" applyNumberFormat="1" applyFont="1" applyBorder="1" applyAlignment="1">
      <alignment horizontal="center" vertical="top" wrapText="1"/>
    </xf>
    <xf numFmtId="0" fontId="1" fillId="2" borderId="0" xfId="0" applyFont="1" applyFill="1"/>
    <xf numFmtId="164" fontId="8" fillId="3" borderId="4" xfId="0" applyNumberFormat="1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จจ'!$F$44:$AB$44</c:f>
              <c:numCache>
                <c:formatCode>_(* #,##0_);_(* \(#,##0\);_(* "-"??_);_(@_)</c:formatCode>
                <c:ptCount val="23"/>
                <c:pt idx="0">
                  <c:v>1061.25</c:v>
                </c:pt>
                <c:pt idx="2">
                  <c:v>1088.75</c:v>
                </c:pt>
                <c:pt idx="4">
                  <c:v>1285.625</c:v>
                </c:pt>
                <c:pt idx="6">
                  <c:v>1283</c:v>
                </c:pt>
                <c:pt idx="8">
                  <c:v>1155</c:v>
                </c:pt>
                <c:pt idx="10">
                  <c:v>1130</c:v>
                </c:pt>
                <c:pt idx="12">
                  <c:v>1108</c:v>
                </c:pt>
                <c:pt idx="14">
                  <c:v>1093</c:v>
                </c:pt>
                <c:pt idx="16">
                  <c:v>1078</c:v>
                </c:pt>
                <c:pt idx="18">
                  <c:v>1073</c:v>
                </c:pt>
                <c:pt idx="20">
                  <c:v>1097</c:v>
                </c:pt>
                <c:pt idx="22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7-4398-A1CB-86C7F0AAA678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จจ'!$F$45:$AB$45</c:f>
              <c:numCache>
                <c:formatCode>_(* #,##0_);_(* \(#,##0\);_(* "-"??_);_(@_)</c:formatCode>
                <c:ptCount val="23"/>
                <c:pt idx="0">
                  <c:v>1443.75</c:v>
                </c:pt>
                <c:pt idx="2">
                  <c:v>1475</c:v>
                </c:pt>
                <c:pt idx="4">
                  <c:v>1680</c:v>
                </c:pt>
                <c:pt idx="6">
                  <c:v>1690</c:v>
                </c:pt>
                <c:pt idx="8">
                  <c:v>1545</c:v>
                </c:pt>
                <c:pt idx="10">
                  <c:v>1523</c:v>
                </c:pt>
                <c:pt idx="12">
                  <c:v>1507</c:v>
                </c:pt>
                <c:pt idx="14">
                  <c:v>1487</c:v>
                </c:pt>
                <c:pt idx="16">
                  <c:v>1464</c:v>
                </c:pt>
                <c:pt idx="18">
                  <c:v>1443</c:v>
                </c:pt>
                <c:pt idx="20">
                  <c:v>1472</c:v>
                </c:pt>
                <c:pt idx="22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7-4398-A1CB-86C7F0AAA678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จจ'!$F$46:$AB$46</c:f>
              <c:numCache>
                <c:formatCode>_(* #,##0_);_(* \(#,##0\);_(* "-"??_);_(@_)</c:formatCode>
                <c:ptCount val="23"/>
                <c:pt idx="0">
                  <c:v>1060</c:v>
                </c:pt>
                <c:pt idx="2">
                  <c:v>1096.25</c:v>
                </c:pt>
                <c:pt idx="4">
                  <c:v>1281.25</c:v>
                </c:pt>
                <c:pt idx="6">
                  <c:v>1274</c:v>
                </c:pt>
                <c:pt idx="8">
                  <c:v>1150</c:v>
                </c:pt>
                <c:pt idx="10">
                  <c:v>1127</c:v>
                </c:pt>
                <c:pt idx="12">
                  <c:v>1116</c:v>
                </c:pt>
                <c:pt idx="14">
                  <c:v>1106</c:v>
                </c:pt>
                <c:pt idx="16">
                  <c:v>1095</c:v>
                </c:pt>
                <c:pt idx="18">
                  <c:v>1085</c:v>
                </c:pt>
                <c:pt idx="20">
                  <c:v>1123</c:v>
                </c:pt>
                <c:pt idx="22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7-4398-A1CB-86C7F0AAA678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จจ'!$F$47:$AB$47</c:f>
              <c:numCache>
                <c:formatCode>_(* #,##0_);_(* \(#,##0\);_(* "-"??_);_(@_)</c:formatCode>
                <c:ptCount val="23"/>
                <c:pt idx="0">
                  <c:v>1235</c:v>
                </c:pt>
                <c:pt idx="2">
                  <c:v>1339.6875</c:v>
                </c:pt>
                <c:pt idx="4">
                  <c:v>1520</c:v>
                </c:pt>
                <c:pt idx="6">
                  <c:v>1427.5</c:v>
                </c:pt>
                <c:pt idx="8">
                  <c:v>1310</c:v>
                </c:pt>
                <c:pt idx="10">
                  <c:v>1280</c:v>
                </c:pt>
                <c:pt idx="12">
                  <c:v>1268</c:v>
                </c:pt>
                <c:pt idx="14">
                  <c:v>1235</c:v>
                </c:pt>
                <c:pt idx="16">
                  <c:v>1205</c:v>
                </c:pt>
                <c:pt idx="18">
                  <c:v>1232</c:v>
                </c:pt>
                <c:pt idx="20">
                  <c:v>1236</c:v>
                </c:pt>
                <c:pt idx="22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7-4398-A1CB-86C7F0AAA6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จจ'!$F$41:$AB$41</c:f>
              <c:numCache>
                <c:formatCode>_(* #,##0_);_(* \(#,##0\);_(* "-"??_);_(@_)</c:formatCode>
                <c:ptCount val="23"/>
                <c:pt idx="0">
                  <c:v>513.28125</c:v>
                </c:pt>
                <c:pt idx="2">
                  <c:v>564.63157894736844</c:v>
                </c:pt>
                <c:pt idx="4">
                  <c:v>593.39673913043475</c:v>
                </c:pt>
                <c:pt idx="6">
                  <c:v>571.10714285714289</c:v>
                </c:pt>
                <c:pt idx="8">
                  <c:v>594.9</c:v>
                </c:pt>
                <c:pt idx="10">
                  <c:v>600</c:v>
                </c:pt>
                <c:pt idx="12">
                  <c:v>620</c:v>
                </c:pt>
                <c:pt idx="14">
                  <c:v>592.20000000000005</c:v>
                </c:pt>
                <c:pt idx="16">
                  <c:v>589.5</c:v>
                </c:pt>
                <c:pt idx="18">
                  <c:v>587.70000000000005</c:v>
                </c:pt>
                <c:pt idx="20">
                  <c:v>592.20000000000005</c:v>
                </c:pt>
                <c:pt idx="22">
                  <c:v>597.6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87B-8E61-46FDBA1542C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จจ'!$F$42:$AB$42</c:f>
              <c:numCache>
                <c:formatCode>_(* #,##0_);_(* \(#,##0\);_(* "-"??_);_(@_)</c:formatCode>
                <c:ptCount val="23"/>
                <c:pt idx="0">
                  <c:v>539.06944786240945</c:v>
                </c:pt>
                <c:pt idx="2">
                  <c:v>597.43984945550153</c:v>
                </c:pt>
                <c:pt idx="4">
                  <c:v>628.09885660904092</c:v>
                </c:pt>
                <c:pt idx="6">
                  <c:v>602.75300238172554</c:v>
                </c:pt>
                <c:pt idx="8">
                  <c:v>581.4</c:v>
                </c:pt>
                <c:pt idx="10">
                  <c:v>579.6</c:v>
                </c:pt>
                <c:pt idx="12">
                  <c:v>579.6</c:v>
                </c:pt>
                <c:pt idx="14">
                  <c:v>578.70000000000005</c:v>
                </c:pt>
                <c:pt idx="16">
                  <c:v>576</c:v>
                </c:pt>
                <c:pt idx="18">
                  <c:v>574.20000000000005</c:v>
                </c:pt>
                <c:pt idx="20">
                  <c:v>578.70000000000005</c:v>
                </c:pt>
                <c:pt idx="22">
                  <c:v>584.1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87B-8E61-46FDBA1542C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จจ'!$F$43:$AB$43</c:f>
              <c:numCache>
                <c:formatCode>_(* #,##0_);_(* \(#,##0\);_(* "-"??_);_(@_)</c:formatCode>
                <c:ptCount val="23"/>
                <c:pt idx="0">
                  <c:v>540</c:v>
                </c:pt>
                <c:pt idx="2">
                  <c:v>595</c:v>
                </c:pt>
                <c:pt idx="4">
                  <c:v>610</c:v>
                </c:pt>
                <c:pt idx="6">
                  <c:v>545</c:v>
                </c:pt>
                <c:pt idx="8">
                  <c:v>485</c:v>
                </c:pt>
                <c:pt idx="10">
                  <c:v>487.5</c:v>
                </c:pt>
                <c:pt idx="12">
                  <c:v>487.5</c:v>
                </c:pt>
                <c:pt idx="14">
                  <c:v>495</c:v>
                </c:pt>
                <c:pt idx="16">
                  <c:v>510</c:v>
                </c:pt>
                <c:pt idx="18">
                  <c:v>520</c:v>
                </c:pt>
                <c:pt idx="20">
                  <c:v>525</c:v>
                </c:pt>
                <c:pt idx="22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87B-8E61-46FDBA1542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จจ'!$F$40:$AB$40</c:f>
              <c:numCache>
                <c:formatCode>_(* #,##0_);_(* \(#,##0\);_(* "-"??_);_(@_)</c:formatCode>
                <c:ptCount val="23"/>
                <c:pt idx="0">
                  <c:v>54.772000000000006</c:v>
                </c:pt>
                <c:pt idx="2">
                  <c:v>60.854999999999997</c:v>
                </c:pt>
                <c:pt idx="4">
                  <c:v>64.414347826086953</c:v>
                </c:pt>
                <c:pt idx="6">
                  <c:v>62.894285714285715</c:v>
                </c:pt>
                <c:pt idx="8">
                  <c:v>65.3</c:v>
                </c:pt>
                <c:pt idx="10">
                  <c:v>65.3</c:v>
                </c:pt>
                <c:pt idx="12">
                  <c:v>77</c:v>
                </c:pt>
                <c:pt idx="14">
                  <c:v>65.3</c:v>
                </c:pt>
                <c:pt idx="16">
                  <c:v>64.900000000000006</c:v>
                </c:pt>
                <c:pt idx="18">
                  <c:v>64.7</c:v>
                </c:pt>
                <c:pt idx="20">
                  <c:v>65.099999999999994</c:v>
                </c:pt>
                <c:pt idx="22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D-42A4-B237-56CD8B71B3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0-4F8E-9AD3-2800991B9234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0-4F8E-9AD3-2800991B9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จจ'!$F$47:$AB$47</c:f>
              <c:numCache>
                <c:formatCode>_(* #,##0_);_(* \(#,##0\);_(* "-"??_);_(@_)</c:formatCode>
                <c:ptCount val="23"/>
                <c:pt idx="0">
                  <c:v>1235</c:v>
                </c:pt>
                <c:pt idx="2">
                  <c:v>1339.6875</c:v>
                </c:pt>
                <c:pt idx="4">
                  <c:v>1520</c:v>
                </c:pt>
                <c:pt idx="6">
                  <c:v>1427.5</c:v>
                </c:pt>
                <c:pt idx="8">
                  <c:v>1310</c:v>
                </c:pt>
                <c:pt idx="10">
                  <c:v>1280</c:v>
                </c:pt>
                <c:pt idx="12">
                  <c:v>1268</c:v>
                </c:pt>
                <c:pt idx="14">
                  <c:v>1235</c:v>
                </c:pt>
                <c:pt idx="16">
                  <c:v>1205</c:v>
                </c:pt>
                <c:pt idx="18">
                  <c:v>1232</c:v>
                </c:pt>
                <c:pt idx="20">
                  <c:v>1236</c:v>
                </c:pt>
                <c:pt idx="22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0-4F8E-9AD3-2800991B9234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F0-4F8E-9AD3-2800991B9234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F0-4F8E-9AD3-2800991B9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จจ'!$F$39:$AB$39</c:f>
              <c:numCache>
                <c:formatCode>mmm\-yy</c:formatCode>
                <c:ptCount val="23"/>
                <c:pt idx="0">
                  <c:v>23377</c:v>
                </c:pt>
                <c:pt idx="2">
                  <c:v>23408</c:v>
                </c:pt>
                <c:pt idx="4">
                  <c:v>23437</c:v>
                </c:pt>
                <c:pt idx="6">
                  <c:v>23468</c:v>
                </c:pt>
                <c:pt idx="8">
                  <c:v>23498</c:v>
                </c:pt>
                <c:pt idx="10">
                  <c:v>23529</c:v>
                </c:pt>
                <c:pt idx="12">
                  <c:v>23559</c:v>
                </c:pt>
                <c:pt idx="14">
                  <c:v>23590</c:v>
                </c:pt>
                <c:pt idx="16">
                  <c:v>23621</c:v>
                </c:pt>
                <c:pt idx="18">
                  <c:v>23651</c:v>
                </c:pt>
                <c:pt idx="20">
                  <c:v>23682</c:v>
                </c:pt>
                <c:pt idx="22">
                  <c:v>23712</c:v>
                </c:pt>
              </c:numCache>
            </c:numRef>
          </c:cat>
          <c:val>
            <c:numRef>
              <c:f>'Reference Price จจ'!$F$57:$AB$57</c:f>
              <c:numCache>
                <c:formatCode>_(* #,##0_);_(* \(#,##0\);_(* "-"??_);_(@_)</c:formatCode>
                <c:ptCount val="23"/>
                <c:pt idx="0">
                  <c:v>1186.0700000000002</c:v>
                </c:pt>
                <c:pt idx="2">
                  <c:v>1217.4425000000001</c:v>
                </c:pt>
                <c:pt idx="4">
                  <c:v>1412.2024999999999</c:v>
                </c:pt>
                <c:pt idx="6">
                  <c:v>1412.4839999999999</c:v>
                </c:pt>
                <c:pt idx="8">
                  <c:v>1280.6599999999999</c:v>
                </c:pt>
                <c:pt idx="10">
                  <c:v>1257.4699999999998</c:v>
                </c:pt>
                <c:pt idx="12">
                  <c:v>1241.1199999999999</c:v>
                </c:pt>
                <c:pt idx="14">
                  <c:v>1226.06</c:v>
                </c:pt>
                <c:pt idx="16">
                  <c:v>1209.654</c:v>
                </c:pt>
                <c:pt idx="18">
                  <c:v>1197.6100000000001</c:v>
                </c:pt>
                <c:pt idx="20">
                  <c:v>1227.5819999999999</c:v>
                </c:pt>
                <c:pt idx="22">
                  <c:v>1214.3179999999998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F0-4F8E-9AD3-2800991B92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64484</xdr:colOff>
      <xdr:row>59</xdr:row>
      <xdr:rowOff>87424</xdr:rowOff>
    </xdr:from>
    <xdr:to>
      <xdr:col>48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C9414-94D3-4A57-A9CA-CE679D2D7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69273</xdr:colOff>
      <xdr:row>36</xdr:row>
      <xdr:rowOff>128649</xdr:rowOff>
    </xdr:from>
    <xdr:to>
      <xdr:col>47</xdr:col>
      <xdr:colOff>594702</xdr:colOff>
      <xdr:row>58</xdr:row>
      <xdr:rowOff>50003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49F0A-1B14-44B2-A86E-97D801CBA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85898</xdr:colOff>
      <xdr:row>17</xdr:row>
      <xdr:rowOff>110836</xdr:rowOff>
    </xdr:from>
    <xdr:to>
      <xdr:col>48</xdr:col>
      <xdr:colOff>23498</xdr:colOff>
      <xdr:row>35</xdr:row>
      <xdr:rowOff>18337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07E10-3C10-4F87-8724-C4E6B77DC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498763</xdr:colOff>
      <xdr:row>62</xdr:row>
      <xdr:rowOff>124691</xdr:rowOff>
    </xdr:from>
    <xdr:to>
      <xdr:col>28</xdr:col>
      <xdr:colOff>0</xdr:colOff>
      <xdr:row>84</xdr:row>
      <xdr:rowOff>129173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120B1-1DD8-41FD-9705-0DA60341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231587</xdr:colOff>
      <xdr:row>3</xdr:row>
      <xdr:rowOff>44823</xdr:rowOff>
    </xdr:from>
    <xdr:to>
      <xdr:col>2</xdr:col>
      <xdr:colOff>395940</xdr:colOff>
      <xdr:row>3</xdr:row>
      <xdr:rowOff>164353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3AAE70A-F9CC-4B1A-A612-4D3A5A7F38D3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234572</xdr:colOff>
      <xdr:row>4</xdr:row>
      <xdr:rowOff>32871</xdr:rowOff>
    </xdr:from>
    <xdr:to>
      <xdr:col>2</xdr:col>
      <xdr:colOff>398925</xdr:colOff>
      <xdr:row>4</xdr:row>
      <xdr:rowOff>152401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15E52ED-AD62-47AE-A5FA-865717FE2CD0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231588</xdr:colOff>
      <xdr:row>5</xdr:row>
      <xdr:rowOff>37354</xdr:rowOff>
    </xdr:from>
    <xdr:to>
      <xdr:col>2</xdr:col>
      <xdr:colOff>395941</xdr:colOff>
      <xdr:row>5</xdr:row>
      <xdr:rowOff>156884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91883A5-2C2F-48B7-A768-4CEE96C3E646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234576</xdr:colOff>
      <xdr:row>6</xdr:row>
      <xdr:rowOff>40342</xdr:rowOff>
    </xdr:from>
    <xdr:to>
      <xdr:col>2</xdr:col>
      <xdr:colOff>398929</xdr:colOff>
      <xdr:row>6</xdr:row>
      <xdr:rowOff>159872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C95EDD-FA7F-40B0-BFD2-488EF00F998C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237564</xdr:colOff>
      <xdr:row>7</xdr:row>
      <xdr:rowOff>43330</xdr:rowOff>
    </xdr:from>
    <xdr:to>
      <xdr:col>2</xdr:col>
      <xdr:colOff>401917</xdr:colOff>
      <xdr:row>7</xdr:row>
      <xdr:rowOff>162860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E551683-23B0-4FD6-8DDE-1A2A55B3FAD2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231587</xdr:colOff>
      <xdr:row>3</xdr:row>
      <xdr:rowOff>44823</xdr:rowOff>
    </xdr:from>
    <xdr:to>
      <xdr:col>4</xdr:col>
      <xdr:colOff>395940</xdr:colOff>
      <xdr:row>3</xdr:row>
      <xdr:rowOff>164353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CD0660D-25BA-4930-ACCF-7323B2C468CA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234572</xdr:colOff>
      <xdr:row>4</xdr:row>
      <xdr:rowOff>32871</xdr:rowOff>
    </xdr:from>
    <xdr:to>
      <xdr:col>4</xdr:col>
      <xdr:colOff>398925</xdr:colOff>
      <xdr:row>4</xdr:row>
      <xdr:rowOff>152401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542BCE9-6D55-4FFA-A961-2509158A66B3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231588</xdr:colOff>
      <xdr:row>5</xdr:row>
      <xdr:rowOff>37354</xdr:rowOff>
    </xdr:from>
    <xdr:to>
      <xdr:col>4</xdr:col>
      <xdr:colOff>395941</xdr:colOff>
      <xdr:row>5</xdr:row>
      <xdr:rowOff>156884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51F0964-3AE5-4247-BC50-37FC4D0957A1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234576</xdr:colOff>
      <xdr:row>6</xdr:row>
      <xdr:rowOff>40342</xdr:rowOff>
    </xdr:from>
    <xdr:to>
      <xdr:col>4</xdr:col>
      <xdr:colOff>398929</xdr:colOff>
      <xdr:row>6</xdr:row>
      <xdr:rowOff>159872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9174F4C-2764-4C22-8416-D619491032A0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237564</xdr:colOff>
      <xdr:row>7</xdr:row>
      <xdr:rowOff>43330</xdr:rowOff>
    </xdr:from>
    <xdr:to>
      <xdr:col>4</xdr:col>
      <xdr:colOff>401917</xdr:colOff>
      <xdr:row>7</xdr:row>
      <xdr:rowOff>162860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FA63A89-C797-4C40-890B-B3CDB556F752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231587</xdr:colOff>
      <xdr:row>3</xdr:row>
      <xdr:rowOff>44823</xdr:rowOff>
    </xdr:from>
    <xdr:to>
      <xdr:col>6</xdr:col>
      <xdr:colOff>395940</xdr:colOff>
      <xdr:row>3</xdr:row>
      <xdr:rowOff>164353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7C6DF74-B867-4773-832C-3430B0D594B0}"/>
            </a:ext>
          </a:extLst>
        </xdr:cNvPr>
        <xdr:cNvSpPr/>
      </xdr:nvSpPr>
      <xdr:spPr>
        <a:xfrm>
          <a:off x="3212352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234572</xdr:colOff>
      <xdr:row>4</xdr:row>
      <xdr:rowOff>32871</xdr:rowOff>
    </xdr:from>
    <xdr:to>
      <xdr:col>6</xdr:col>
      <xdr:colOff>398925</xdr:colOff>
      <xdr:row>4</xdr:row>
      <xdr:rowOff>152401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340E706-56C1-431D-83D6-430C9641D1AF}"/>
            </a:ext>
          </a:extLst>
        </xdr:cNvPr>
        <xdr:cNvSpPr/>
      </xdr:nvSpPr>
      <xdr:spPr>
        <a:xfrm>
          <a:off x="3215337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231588</xdr:colOff>
      <xdr:row>5</xdr:row>
      <xdr:rowOff>37354</xdr:rowOff>
    </xdr:from>
    <xdr:to>
      <xdr:col>6</xdr:col>
      <xdr:colOff>395941</xdr:colOff>
      <xdr:row>5</xdr:row>
      <xdr:rowOff>156884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C9102AC-42BE-41DC-9127-28644302A497}"/>
            </a:ext>
          </a:extLst>
        </xdr:cNvPr>
        <xdr:cNvSpPr/>
      </xdr:nvSpPr>
      <xdr:spPr>
        <a:xfrm>
          <a:off x="3212353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234576</xdr:colOff>
      <xdr:row>6</xdr:row>
      <xdr:rowOff>40342</xdr:rowOff>
    </xdr:from>
    <xdr:to>
      <xdr:col>6</xdr:col>
      <xdr:colOff>398929</xdr:colOff>
      <xdr:row>6</xdr:row>
      <xdr:rowOff>159872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83FD2FF-1099-46EA-8168-2C900009DFBD}"/>
            </a:ext>
          </a:extLst>
        </xdr:cNvPr>
        <xdr:cNvSpPr/>
      </xdr:nvSpPr>
      <xdr:spPr>
        <a:xfrm>
          <a:off x="3215341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237564</xdr:colOff>
      <xdr:row>7</xdr:row>
      <xdr:rowOff>43330</xdr:rowOff>
    </xdr:from>
    <xdr:to>
      <xdr:col>6</xdr:col>
      <xdr:colOff>401917</xdr:colOff>
      <xdr:row>7</xdr:row>
      <xdr:rowOff>162860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B4CE8F2-D0BE-499F-ABB4-DEF0DF9E1563}"/>
            </a:ext>
          </a:extLst>
        </xdr:cNvPr>
        <xdr:cNvSpPr/>
      </xdr:nvSpPr>
      <xdr:spPr>
        <a:xfrm>
          <a:off x="3218329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231587</xdr:colOff>
      <xdr:row>3</xdr:row>
      <xdr:rowOff>44823</xdr:rowOff>
    </xdr:from>
    <xdr:to>
      <xdr:col>8</xdr:col>
      <xdr:colOff>395940</xdr:colOff>
      <xdr:row>3</xdr:row>
      <xdr:rowOff>164353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FEBB71C-FC0C-46E4-BBF7-F834358ABE78}"/>
            </a:ext>
          </a:extLst>
        </xdr:cNvPr>
        <xdr:cNvSpPr/>
      </xdr:nvSpPr>
      <xdr:spPr>
        <a:xfrm>
          <a:off x="4489822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234572</xdr:colOff>
      <xdr:row>4</xdr:row>
      <xdr:rowOff>32871</xdr:rowOff>
    </xdr:from>
    <xdr:to>
      <xdr:col>8</xdr:col>
      <xdr:colOff>398925</xdr:colOff>
      <xdr:row>4</xdr:row>
      <xdr:rowOff>152401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7778830-86BE-411D-A939-784F3620A790}"/>
            </a:ext>
          </a:extLst>
        </xdr:cNvPr>
        <xdr:cNvSpPr/>
      </xdr:nvSpPr>
      <xdr:spPr>
        <a:xfrm>
          <a:off x="4492807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231588</xdr:colOff>
      <xdr:row>5</xdr:row>
      <xdr:rowOff>37354</xdr:rowOff>
    </xdr:from>
    <xdr:to>
      <xdr:col>8</xdr:col>
      <xdr:colOff>395941</xdr:colOff>
      <xdr:row>5</xdr:row>
      <xdr:rowOff>156884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38B8DD-6EC5-4639-B364-A34ACFA5D51B}"/>
            </a:ext>
          </a:extLst>
        </xdr:cNvPr>
        <xdr:cNvSpPr/>
      </xdr:nvSpPr>
      <xdr:spPr>
        <a:xfrm>
          <a:off x="4489823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234576</xdr:colOff>
      <xdr:row>6</xdr:row>
      <xdr:rowOff>40342</xdr:rowOff>
    </xdr:from>
    <xdr:to>
      <xdr:col>8</xdr:col>
      <xdr:colOff>398929</xdr:colOff>
      <xdr:row>6</xdr:row>
      <xdr:rowOff>159872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732B790-3738-452D-AE9D-A86B2131A94C}"/>
            </a:ext>
          </a:extLst>
        </xdr:cNvPr>
        <xdr:cNvSpPr/>
      </xdr:nvSpPr>
      <xdr:spPr>
        <a:xfrm>
          <a:off x="4492811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237564</xdr:colOff>
      <xdr:row>7</xdr:row>
      <xdr:rowOff>43330</xdr:rowOff>
    </xdr:from>
    <xdr:to>
      <xdr:col>8</xdr:col>
      <xdr:colOff>401917</xdr:colOff>
      <xdr:row>7</xdr:row>
      <xdr:rowOff>162860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9540928-EF22-4F0A-A437-8E62CB60D83A}"/>
            </a:ext>
          </a:extLst>
        </xdr:cNvPr>
        <xdr:cNvSpPr/>
      </xdr:nvSpPr>
      <xdr:spPr>
        <a:xfrm>
          <a:off x="4495799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231587</xdr:colOff>
      <xdr:row>3</xdr:row>
      <xdr:rowOff>44823</xdr:rowOff>
    </xdr:from>
    <xdr:to>
      <xdr:col>10</xdr:col>
      <xdr:colOff>395940</xdr:colOff>
      <xdr:row>3</xdr:row>
      <xdr:rowOff>164353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E532278-327F-48CC-B9EB-36DD94E25165}"/>
            </a:ext>
          </a:extLst>
        </xdr:cNvPr>
        <xdr:cNvSpPr/>
      </xdr:nvSpPr>
      <xdr:spPr>
        <a:xfrm>
          <a:off x="5834528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234572</xdr:colOff>
      <xdr:row>4</xdr:row>
      <xdr:rowOff>32871</xdr:rowOff>
    </xdr:from>
    <xdr:to>
      <xdr:col>10</xdr:col>
      <xdr:colOff>398925</xdr:colOff>
      <xdr:row>4</xdr:row>
      <xdr:rowOff>152401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D766800-FED9-4717-82B9-79E9502E0B92}"/>
            </a:ext>
          </a:extLst>
        </xdr:cNvPr>
        <xdr:cNvSpPr/>
      </xdr:nvSpPr>
      <xdr:spPr>
        <a:xfrm>
          <a:off x="5837513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231588</xdr:colOff>
      <xdr:row>5</xdr:row>
      <xdr:rowOff>37354</xdr:rowOff>
    </xdr:from>
    <xdr:to>
      <xdr:col>10</xdr:col>
      <xdr:colOff>395941</xdr:colOff>
      <xdr:row>5</xdr:row>
      <xdr:rowOff>156884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29562F37-1323-4F9B-933B-07E1B48DFD2D}"/>
            </a:ext>
          </a:extLst>
        </xdr:cNvPr>
        <xdr:cNvSpPr/>
      </xdr:nvSpPr>
      <xdr:spPr>
        <a:xfrm>
          <a:off x="5834529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234576</xdr:colOff>
      <xdr:row>6</xdr:row>
      <xdr:rowOff>40342</xdr:rowOff>
    </xdr:from>
    <xdr:to>
      <xdr:col>10</xdr:col>
      <xdr:colOff>398929</xdr:colOff>
      <xdr:row>6</xdr:row>
      <xdr:rowOff>159872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68BB1BA-6348-4D5E-A8AC-4FC5035C6FF1}"/>
            </a:ext>
          </a:extLst>
        </xdr:cNvPr>
        <xdr:cNvSpPr/>
      </xdr:nvSpPr>
      <xdr:spPr>
        <a:xfrm>
          <a:off x="5837517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237564</xdr:colOff>
      <xdr:row>7</xdr:row>
      <xdr:rowOff>43330</xdr:rowOff>
    </xdr:from>
    <xdr:to>
      <xdr:col>10</xdr:col>
      <xdr:colOff>401917</xdr:colOff>
      <xdr:row>7</xdr:row>
      <xdr:rowOff>162860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90B618A-6869-4A06-806E-89B22E1331D3}"/>
            </a:ext>
          </a:extLst>
        </xdr:cNvPr>
        <xdr:cNvSpPr/>
      </xdr:nvSpPr>
      <xdr:spPr>
        <a:xfrm>
          <a:off x="5840505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231587</xdr:colOff>
      <xdr:row>3</xdr:row>
      <xdr:rowOff>44823</xdr:rowOff>
    </xdr:from>
    <xdr:to>
      <xdr:col>12</xdr:col>
      <xdr:colOff>395940</xdr:colOff>
      <xdr:row>3</xdr:row>
      <xdr:rowOff>164353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A565C1C-66B7-4002-97AD-8596F7706376}"/>
            </a:ext>
          </a:extLst>
        </xdr:cNvPr>
        <xdr:cNvSpPr/>
      </xdr:nvSpPr>
      <xdr:spPr>
        <a:xfrm>
          <a:off x="7179234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234572</xdr:colOff>
      <xdr:row>4</xdr:row>
      <xdr:rowOff>32871</xdr:rowOff>
    </xdr:from>
    <xdr:to>
      <xdr:col>12</xdr:col>
      <xdr:colOff>398925</xdr:colOff>
      <xdr:row>4</xdr:row>
      <xdr:rowOff>152401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25382A5-8EBB-49F2-8CF2-36FDF2C1C320}"/>
            </a:ext>
          </a:extLst>
        </xdr:cNvPr>
        <xdr:cNvSpPr/>
      </xdr:nvSpPr>
      <xdr:spPr>
        <a:xfrm>
          <a:off x="7182219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231588</xdr:colOff>
      <xdr:row>5</xdr:row>
      <xdr:rowOff>37354</xdr:rowOff>
    </xdr:from>
    <xdr:to>
      <xdr:col>12</xdr:col>
      <xdr:colOff>395941</xdr:colOff>
      <xdr:row>5</xdr:row>
      <xdr:rowOff>156884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5E87855-03D5-49F9-A75F-3AF4CB33D849}"/>
            </a:ext>
          </a:extLst>
        </xdr:cNvPr>
        <xdr:cNvSpPr/>
      </xdr:nvSpPr>
      <xdr:spPr>
        <a:xfrm>
          <a:off x="7179235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234576</xdr:colOff>
      <xdr:row>6</xdr:row>
      <xdr:rowOff>40342</xdr:rowOff>
    </xdr:from>
    <xdr:to>
      <xdr:col>12</xdr:col>
      <xdr:colOff>398929</xdr:colOff>
      <xdr:row>6</xdr:row>
      <xdr:rowOff>159872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8652E395-37EB-491C-A7C4-565B5ABE7BF3}"/>
            </a:ext>
          </a:extLst>
        </xdr:cNvPr>
        <xdr:cNvSpPr/>
      </xdr:nvSpPr>
      <xdr:spPr>
        <a:xfrm>
          <a:off x="7182223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237564</xdr:colOff>
      <xdr:row>7</xdr:row>
      <xdr:rowOff>43330</xdr:rowOff>
    </xdr:from>
    <xdr:to>
      <xdr:col>12</xdr:col>
      <xdr:colOff>401917</xdr:colOff>
      <xdr:row>7</xdr:row>
      <xdr:rowOff>162860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855AA85-F33E-4708-8AD8-37B08102FC00}"/>
            </a:ext>
          </a:extLst>
        </xdr:cNvPr>
        <xdr:cNvSpPr/>
      </xdr:nvSpPr>
      <xdr:spPr>
        <a:xfrm>
          <a:off x="7185211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231593</xdr:colOff>
      <xdr:row>8</xdr:row>
      <xdr:rowOff>29884</xdr:rowOff>
    </xdr:from>
    <xdr:to>
      <xdr:col>2</xdr:col>
      <xdr:colOff>395946</xdr:colOff>
      <xdr:row>8</xdr:row>
      <xdr:rowOff>149414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DA94365-4392-4EA8-83E5-490CA530D3B4}"/>
            </a:ext>
          </a:extLst>
        </xdr:cNvPr>
        <xdr:cNvSpPr/>
      </xdr:nvSpPr>
      <xdr:spPr>
        <a:xfrm>
          <a:off x="2091769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231587</xdr:colOff>
      <xdr:row>9</xdr:row>
      <xdr:rowOff>44823</xdr:rowOff>
    </xdr:from>
    <xdr:to>
      <xdr:col>2</xdr:col>
      <xdr:colOff>395940</xdr:colOff>
      <xdr:row>9</xdr:row>
      <xdr:rowOff>164353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6262B50-02F7-4E79-823C-14B6FB085EE2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234572</xdr:colOff>
      <xdr:row>10</xdr:row>
      <xdr:rowOff>32871</xdr:rowOff>
    </xdr:from>
    <xdr:to>
      <xdr:col>2</xdr:col>
      <xdr:colOff>398925</xdr:colOff>
      <xdr:row>10</xdr:row>
      <xdr:rowOff>152401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42969E5-F635-446B-9111-036C6140FF7F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231588</xdr:colOff>
      <xdr:row>11</xdr:row>
      <xdr:rowOff>37354</xdr:rowOff>
    </xdr:from>
    <xdr:to>
      <xdr:col>2</xdr:col>
      <xdr:colOff>395941</xdr:colOff>
      <xdr:row>11</xdr:row>
      <xdr:rowOff>156884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13674136-ADE2-4615-8E6E-3D7DFC43D73F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234576</xdr:colOff>
      <xdr:row>12</xdr:row>
      <xdr:rowOff>40342</xdr:rowOff>
    </xdr:from>
    <xdr:to>
      <xdr:col>2</xdr:col>
      <xdr:colOff>398929</xdr:colOff>
      <xdr:row>12</xdr:row>
      <xdr:rowOff>159872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7EB86807-59A3-4DF6-8D00-691EFBC1CA0A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237564</xdr:colOff>
      <xdr:row>13</xdr:row>
      <xdr:rowOff>43330</xdr:rowOff>
    </xdr:from>
    <xdr:to>
      <xdr:col>2</xdr:col>
      <xdr:colOff>401917</xdr:colOff>
      <xdr:row>13</xdr:row>
      <xdr:rowOff>162860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74493CDF-5476-432C-B76C-47CC6FBE3F13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231593</xdr:colOff>
      <xdr:row>14</xdr:row>
      <xdr:rowOff>29884</xdr:rowOff>
    </xdr:from>
    <xdr:to>
      <xdr:col>2</xdr:col>
      <xdr:colOff>395946</xdr:colOff>
      <xdr:row>14</xdr:row>
      <xdr:rowOff>149414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68A78774-CA82-469E-9A21-300E831125C6}"/>
            </a:ext>
          </a:extLst>
        </xdr:cNvPr>
        <xdr:cNvSpPr/>
      </xdr:nvSpPr>
      <xdr:spPr>
        <a:xfrm>
          <a:off x="2091769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231587</xdr:colOff>
      <xdr:row>15</xdr:row>
      <xdr:rowOff>44823</xdr:rowOff>
    </xdr:from>
    <xdr:to>
      <xdr:col>2</xdr:col>
      <xdr:colOff>395940</xdr:colOff>
      <xdr:row>15</xdr:row>
      <xdr:rowOff>164353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A6AA1028-8A33-4E6F-81A4-848E737436C1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234572</xdr:colOff>
      <xdr:row>16</xdr:row>
      <xdr:rowOff>32871</xdr:rowOff>
    </xdr:from>
    <xdr:to>
      <xdr:col>2</xdr:col>
      <xdr:colOff>398925</xdr:colOff>
      <xdr:row>16</xdr:row>
      <xdr:rowOff>152401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135DDDBD-8358-42F7-A52C-10159326872A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231588</xdr:colOff>
      <xdr:row>17</xdr:row>
      <xdr:rowOff>37354</xdr:rowOff>
    </xdr:from>
    <xdr:to>
      <xdr:col>2</xdr:col>
      <xdr:colOff>395941</xdr:colOff>
      <xdr:row>17</xdr:row>
      <xdr:rowOff>156884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31EC61C1-510F-4371-9B90-41ACDEC21272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234576</xdr:colOff>
      <xdr:row>18</xdr:row>
      <xdr:rowOff>40342</xdr:rowOff>
    </xdr:from>
    <xdr:to>
      <xdr:col>2</xdr:col>
      <xdr:colOff>398929</xdr:colOff>
      <xdr:row>18</xdr:row>
      <xdr:rowOff>159872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B579B708-AB87-4067-8545-7133E9C27793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237564</xdr:colOff>
      <xdr:row>19</xdr:row>
      <xdr:rowOff>43330</xdr:rowOff>
    </xdr:from>
    <xdr:to>
      <xdr:col>2</xdr:col>
      <xdr:colOff>401917</xdr:colOff>
      <xdr:row>19</xdr:row>
      <xdr:rowOff>162860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9E61E3A9-57B1-40A7-BAD8-FA894EE3D120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231587</xdr:colOff>
      <xdr:row>3</xdr:row>
      <xdr:rowOff>44823</xdr:rowOff>
    </xdr:from>
    <xdr:to>
      <xdr:col>4</xdr:col>
      <xdr:colOff>395940</xdr:colOff>
      <xdr:row>3</xdr:row>
      <xdr:rowOff>164353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640B352C-9615-4A75-8A86-57871D34DCF8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234572</xdr:colOff>
      <xdr:row>4</xdr:row>
      <xdr:rowOff>32871</xdr:rowOff>
    </xdr:from>
    <xdr:to>
      <xdr:col>4</xdr:col>
      <xdr:colOff>398925</xdr:colOff>
      <xdr:row>4</xdr:row>
      <xdr:rowOff>152401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343FA2F-3A66-41B6-8664-A5D8CA5DFDB2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231588</xdr:colOff>
      <xdr:row>5</xdr:row>
      <xdr:rowOff>37354</xdr:rowOff>
    </xdr:from>
    <xdr:to>
      <xdr:col>4</xdr:col>
      <xdr:colOff>395941</xdr:colOff>
      <xdr:row>5</xdr:row>
      <xdr:rowOff>156884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7F704C8-8CC6-46AC-A449-9DA732C75A9A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234576</xdr:colOff>
      <xdr:row>6</xdr:row>
      <xdr:rowOff>40342</xdr:rowOff>
    </xdr:from>
    <xdr:to>
      <xdr:col>4</xdr:col>
      <xdr:colOff>398929</xdr:colOff>
      <xdr:row>6</xdr:row>
      <xdr:rowOff>159872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87C05544-CDD8-416F-ADC9-D1DF75E91C8E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237564</xdr:colOff>
      <xdr:row>7</xdr:row>
      <xdr:rowOff>43330</xdr:rowOff>
    </xdr:from>
    <xdr:to>
      <xdr:col>4</xdr:col>
      <xdr:colOff>401917</xdr:colOff>
      <xdr:row>7</xdr:row>
      <xdr:rowOff>162860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9430D471-BAD1-47EE-9196-E5E3CDB91B43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231593</xdr:colOff>
      <xdr:row>8</xdr:row>
      <xdr:rowOff>29884</xdr:rowOff>
    </xdr:from>
    <xdr:to>
      <xdr:col>4</xdr:col>
      <xdr:colOff>395946</xdr:colOff>
      <xdr:row>8</xdr:row>
      <xdr:rowOff>149414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6B48A915-D251-4E5E-BE6C-8AF3B10783F3}"/>
            </a:ext>
          </a:extLst>
        </xdr:cNvPr>
        <xdr:cNvSpPr/>
      </xdr:nvSpPr>
      <xdr:spPr>
        <a:xfrm>
          <a:off x="2091769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231587</xdr:colOff>
      <xdr:row>9</xdr:row>
      <xdr:rowOff>44823</xdr:rowOff>
    </xdr:from>
    <xdr:to>
      <xdr:col>4</xdr:col>
      <xdr:colOff>395940</xdr:colOff>
      <xdr:row>9</xdr:row>
      <xdr:rowOff>164353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9EFF3D6-DCE1-4526-834E-1117BE35CD59}"/>
            </a:ext>
          </a:extLst>
        </xdr:cNvPr>
        <xdr:cNvSpPr/>
      </xdr:nvSpPr>
      <xdr:spPr>
        <a:xfrm>
          <a:off x="2091763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234572</xdr:colOff>
      <xdr:row>10</xdr:row>
      <xdr:rowOff>32871</xdr:rowOff>
    </xdr:from>
    <xdr:to>
      <xdr:col>4</xdr:col>
      <xdr:colOff>398925</xdr:colOff>
      <xdr:row>10</xdr:row>
      <xdr:rowOff>152401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1CA09BC6-D805-4AB8-B86D-611C9D704CB5}"/>
            </a:ext>
          </a:extLst>
        </xdr:cNvPr>
        <xdr:cNvSpPr/>
      </xdr:nvSpPr>
      <xdr:spPr>
        <a:xfrm>
          <a:off x="2094748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231588</xdr:colOff>
      <xdr:row>11</xdr:row>
      <xdr:rowOff>37354</xdr:rowOff>
    </xdr:from>
    <xdr:to>
      <xdr:col>4</xdr:col>
      <xdr:colOff>395941</xdr:colOff>
      <xdr:row>11</xdr:row>
      <xdr:rowOff>156884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CC73E70-6C39-4281-90FC-C89870073BF9}"/>
            </a:ext>
          </a:extLst>
        </xdr:cNvPr>
        <xdr:cNvSpPr/>
      </xdr:nvSpPr>
      <xdr:spPr>
        <a:xfrm>
          <a:off x="2091764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234576</xdr:colOff>
      <xdr:row>12</xdr:row>
      <xdr:rowOff>40342</xdr:rowOff>
    </xdr:from>
    <xdr:to>
      <xdr:col>4</xdr:col>
      <xdr:colOff>398929</xdr:colOff>
      <xdr:row>12</xdr:row>
      <xdr:rowOff>159872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59567B16-0B2E-4459-9DA6-DA280CF6D901}"/>
            </a:ext>
          </a:extLst>
        </xdr:cNvPr>
        <xdr:cNvSpPr/>
      </xdr:nvSpPr>
      <xdr:spPr>
        <a:xfrm>
          <a:off x="2094752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237564</xdr:colOff>
      <xdr:row>13</xdr:row>
      <xdr:rowOff>43330</xdr:rowOff>
    </xdr:from>
    <xdr:to>
      <xdr:col>4</xdr:col>
      <xdr:colOff>401917</xdr:colOff>
      <xdr:row>13</xdr:row>
      <xdr:rowOff>162860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3DE23E7C-8935-45E7-8B25-34F03021B95A}"/>
            </a:ext>
          </a:extLst>
        </xdr:cNvPr>
        <xdr:cNvSpPr/>
      </xdr:nvSpPr>
      <xdr:spPr>
        <a:xfrm>
          <a:off x="2097740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231593</xdr:colOff>
      <xdr:row>14</xdr:row>
      <xdr:rowOff>29884</xdr:rowOff>
    </xdr:from>
    <xdr:to>
      <xdr:col>4</xdr:col>
      <xdr:colOff>395946</xdr:colOff>
      <xdr:row>14</xdr:row>
      <xdr:rowOff>149414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35EE7686-62B4-42C1-9BE4-193A9663D079}"/>
            </a:ext>
          </a:extLst>
        </xdr:cNvPr>
        <xdr:cNvSpPr/>
      </xdr:nvSpPr>
      <xdr:spPr>
        <a:xfrm>
          <a:off x="2091769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231587</xdr:colOff>
      <xdr:row>15</xdr:row>
      <xdr:rowOff>44823</xdr:rowOff>
    </xdr:from>
    <xdr:to>
      <xdr:col>4</xdr:col>
      <xdr:colOff>395940</xdr:colOff>
      <xdr:row>15</xdr:row>
      <xdr:rowOff>164353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8B5E6077-C76D-4268-B78B-430394C8986B}"/>
            </a:ext>
          </a:extLst>
        </xdr:cNvPr>
        <xdr:cNvSpPr/>
      </xdr:nvSpPr>
      <xdr:spPr>
        <a:xfrm>
          <a:off x="2091763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234572</xdr:colOff>
      <xdr:row>16</xdr:row>
      <xdr:rowOff>32871</xdr:rowOff>
    </xdr:from>
    <xdr:to>
      <xdr:col>4</xdr:col>
      <xdr:colOff>398925</xdr:colOff>
      <xdr:row>16</xdr:row>
      <xdr:rowOff>152401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C33CB0F-02BC-4B54-B30B-8E40CAE0EFF5}"/>
            </a:ext>
          </a:extLst>
        </xdr:cNvPr>
        <xdr:cNvSpPr/>
      </xdr:nvSpPr>
      <xdr:spPr>
        <a:xfrm>
          <a:off x="2094748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231588</xdr:colOff>
      <xdr:row>17</xdr:row>
      <xdr:rowOff>37354</xdr:rowOff>
    </xdr:from>
    <xdr:to>
      <xdr:col>4</xdr:col>
      <xdr:colOff>395941</xdr:colOff>
      <xdr:row>17</xdr:row>
      <xdr:rowOff>156884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3AFF1C5F-D273-4F84-92E7-90C82AA405FD}"/>
            </a:ext>
          </a:extLst>
        </xdr:cNvPr>
        <xdr:cNvSpPr/>
      </xdr:nvSpPr>
      <xdr:spPr>
        <a:xfrm>
          <a:off x="2091764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234576</xdr:colOff>
      <xdr:row>18</xdr:row>
      <xdr:rowOff>40342</xdr:rowOff>
    </xdr:from>
    <xdr:to>
      <xdr:col>4</xdr:col>
      <xdr:colOff>398929</xdr:colOff>
      <xdr:row>18</xdr:row>
      <xdr:rowOff>159872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C6609991-22CD-4BBD-8D6D-00E5B23776D1}"/>
            </a:ext>
          </a:extLst>
        </xdr:cNvPr>
        <xdr:cNvSpPr/>
      </xdr:nvSpPr>
      <xdr:spPr>
        <a:xfrm>
          <a:off x="2094752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237564</xdr:colOff>
      <xdr:row>19</xdr:row>
      <xdr:rowOff>43330</xdr:rowOff>
    </xdr:from>
    <xdr:to>
      <xdr:col>4</xdr:col>
      <xdr:colOff>401917</xdr:colOff>
      <xdr:row>19</xdr:row>
      <xdr:rowOff>162860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6E5DE1B6-C904-4FE9-9403-408BE547C22F}"/>
            </a:ext>
          </a:extLst>
        </xdr:cNvPr>
        <xdr:cNvSpPr/>
      </xdr:nvSpPr>
      <xdr:spPr>
        <a:xfrm>
          <a:off x="2097740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231587</xdr:colOff>
      <xdr:row>3</xdr:row>
      <xdr:rowOff>44823</xdr:rowOff>
    </xdr:from>
    <xdr:to>
      <xdr:col>6</xdr:col>
      <xdr:colOff>395940</xdr:colOff>
      <xdr:row>3</xdr:row>
      <xdr:rowOff>164353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D6F5697B-FC5D-472D-9EA4-EE8BAA18AEB3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234572</xdr:colOff>
      <xdr:row>4</xdr:row>
      <xdr:rowOff>32871</xdr:rowOff>
    </xdr:from>
    <xdr:to>
      <xdr:col>6</xdr:col>
      <xdr:colOff>398925</xdr:colOff>
      <xdr:row>4</xdr:row>
      <xdr:rowOff>152401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16F5A4AA-E90E-4A0A-9AA1-4510F69C5B8C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231588</xdr:colOff>
      <xdr:row>5</xdr:row>
      <xdr:rowOff>37354</xdr:rowOff>
    </xdr:from>
    <xdr:to>
      <xdr:col>6</xdr:col>
      <xdr:colOff>395941</xdr:colOff>
      <xdr:row>5</xdr:row>
      <xdr:rowOff>156884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C9E8C095-F931-43C9-93C6-EFA609A5FFED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234576</xdr:colOff>
      <xdr:row>6</xdr:row>
      <xdr:rowOff>40342</xdr:rowOff>
    </xdr:from>
    <xdr:to>
      <xdr:col>6</xdr:col>
      <xdr:colOff>398929</xdr:colOff>
      <xdr:row>6</xdr:row>
      <xdr:rowOff>159872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5568983-3135-4C58-98EC-3DE1F8E15DC4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237564</xdr:colOff>
      <xdr:row>7</xdr:row>
      <xdr:rowOff>43330</xdr:rowOff>
    </xdr:from>
    <xdr:to>
      <xdr:col>6</xdr:col>
      <xdr:colOff>401917</xdr:colOff>
      <xdr:row>7</xdr:row>
      <xdr:rowOff>162860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E87E58E1-A282-4C1C-99DD-A66B25ECC16A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231593</xdr:colOff>
      <xdr:row>8</xdr:row>
      <xdr:rowOff>29884</xdr:rowOff>
    </xdr:from>
    <xdr:to>
      <xdr:col>6</xdr:col>
      <xdr:colOff>395946</xdr:colOff>
      <xdr:row>8</xdr:row>
      <xdr:rowOff>149414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BCBF8E2B-87EB-4BFC-AAA1-6146C4113771}"/>
            </a:ext>
          </a:extLst>
        </xdr:cNvPr>
        <xdr:cNvSpPr/>
      </xdr:nvSpPr>
      <xdr:spPr>
        <a:xfrm>
          <a:off x="2091769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231587</xdr:colOff>
      <xdr:row>9</xdr:row>
      <xdr:rowOff>44823</xdr:rowOff>
    </xdr:from>
    <xdr:to>
      <xdr:col>6</xdr:col>
      <xdr:colOff>395940</xdr:colOff>
      <xdr:row>9</xdr:row>
      <xdr:rowOff>164353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9336C48C-C76A-444C-B2D0-FF91A3A4CCE6}"/>
            </a:ext>
          </a:extLst>
        </xdr:cNvPr>
        <xdr:cNvSpPr/>
      </xdr:nvSpPr>
      <xdr:spPr>
        <a:xfrm>
          <a:off x="2091763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234572</xdr:colOff>
      <xdr:row>10</xdr:row>
      <xdr:rowOff>32871</xdr:rowOff>
    </xdr:from>
    <xdr:to>
      <xdr:col>6</xdr:col>
      <xdr:colOff>398925</xdr:colOff>
      <xdr:row>10</xdr:row>
      <xdr:rowOff>152401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33D8F3D9-C30D-42EF-869B-1688A03F7EF2}"/>
            </a:ext>
          </a:extLst>
        </xdr:cNvPr>
        <xdr:cNvSpPr/>
      </xdr:nvSpPr>
      <xdr:spPr>
        <a:xfrm>
          <a:off x="2094748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231588</xdr:colOff>
      <xdr:row>11</xdr:row>
      <xdr:rowOff>37354</xdr:rowOff>
    </xdr:from>
    <xdr:to>
      <xdr:col>6</xdr:col>
      <xdr:colOff>395941</xdr:colOff>
      <xdr:row>11</xdr:row>
      <xdr:rowOff>156884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BCB186C1-50CA-4F6F-9ED7-FBBBE866C3B6}"/>
            </a:ext>
          </a:extLst>
        </xdr:cNvPr>
        <xdr:cNvSpPr/>
      </xdr:nvSpPr>
      <xdr:spPr>
        <a:xfrm>
          <a:off x="2091764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234576</xdr:colOff>
      <xdr:row>12</xdr:row>
      <xdr:rowOff>40342</xdr:rowOff>
    </xdr:from>
    <xdr:to>
      <xdr:col>6</xdr:col>
      <xdr:colOff>398929</xdr:colOff>
      <xdr:row>12</xdr:row>
      <xdr:rowOff>159872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9678F212-AD0D-4007-9BCE-8F2ACF41283C}"/>
            </a:ext>
          </a:extLst>
        </xdr:cNvPr>
        <xdr:cNvSpPr/>
      </xdr:nvSpPr>
      <xdr:spPr>
        <a:xfrm>
          <a:off x="2094752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237564</xdr:colOff>
      <xdr:row>13</xdr:row>
      <xdr:rowOff>43330</xdr:rowOff>
    </xdr:from>
    <xdr:to>
      <xdr:col>6</xdr:col>
      <xdr:colOff>401917</xdr:colOff>
      <xdr:row>13</xdr:row>
      <xdr:rowOff>162860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9C9043D3-E754-4741-AA89-082D800DECE3}"/>
            </a:ext>
          </a:extLst>
        </xdr:cNvPr>
        <xdr:cNvSpPr/>
      </xdr:nvSpPr>
      <xdr:spPr>
        <a:xfrm>
          <a:off x="2097740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231593</xdr:colOff>
      <xdr:row>14</xdr:row>
      <xdr:rowOff>29884</xdr:rowOff>
    </xdr:from>
    <xdr:to>
      <xdr:col>6</xdr:col>
      <xdr:colOff>395946</xdr:colOff>
      <xdr:row>14</xdr:row>
      <xdr:rowOff>149414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4F5202F8-FEFD-4B57-8411-AF99E439DB96}"/>
            </a:ext>
          </a:extLst>
        </xdr:cNvPr>
        <xdr:cNvSpPr/>
      </xdr:nvSpPr>
      <xdr:spPr>
        <a:xfrm>
          <a:off x="2091769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231587</xdr:colOff>
      <xdr:row>15</xdr:row>
      <xdr:rowOff>44823</xdr:rowOff>
    </xdr:from>
    <xdr:to>
      <xdr:col>6</xdr:col>
      <xdr:colOff>395940</xdr:colOff>
      <xdr:row>15</xdr:row>
      <xdr:rowOff>164353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EEC84297-DAAE-486C-A8CC-E6372FF04D89}"/>
            </a:ext>
          </a:extLst>
        </xdr:cNvPr>
        <xdr:cNvSpPr/>
      </xdr:nvSpPr>
      <xdr:spPr>
        <a:xfrm>
          <a:off x="2091763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234572</xdr:colOff>
      <xdr:row>16</xdr:row>
      <xdr:rowOff>32871</xdr:rowOff>
    </xdr:from>
    <xdr:to>
      <xdr:col>6</xdr:col>
      <xdr:colOff>398925</xdr:colOff>
      <xdr:row>16</xdr:row>
      <xdr:rowOff>152401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D0010CCE-C9D6-49B4-93D6-A062CDED60D3}"/>
            </a:ext>
          </a:extLst>
        </xdr:cNvPr>
        <xdr:cNvSpPr/>
      </xdr:nvSpPr>
      <xdr:spPr>
        <a:xfrm>
          <a:off x="2094748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231588</xdr:colOff>
      <xdr:row>17</xdr:row>
      <xdr:rowOff>37354</xdr:rowOff>
    </xdr:from>
    <xdr:to>
      <xdr:col>6</xdr:col>
      <xdr:colOff>395941</xdr:colOff>
      <xdr:row>17</xdr:row>
      <xdr:rowOff>156884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61D7A67-191E-45E0-A5EC-2630B48AC85B}"/>
            </a:ext>
          </a:extLst>
        </xdr:cNvPr>
        <xdr:cNvSpPr/>
      </xdr:nvSpPr>
      <xdr:spPr>
        <a:xfrm>
          <a:off x="2091764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234576</xdr:colOff>
      <xdr:row>18</xdr:row>
      <xdr:rowOff>40342</xdr:rowOff>
    </xdr:from>
    <xdr:to>
      <xdr:col>6</xdr:col>
      <xdr:colOff>398929</xdr:colOff>
      <xdr:row>18</xdr:row>
      <xdr:rowOff>159872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4EA5972B-06C4-4F7A-920E-0FFAF83129C2}"/>
            </a:ext>
          </a:extLst>
        </xdr:cNvPr>
        <xdr:cNvSpPr/>
      </xdr:nvSpPr>
      <xdr:spPr>
        <a:xfrm>
          <a:off x="2094752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237564</xdr:colOff>
      <xdr:row>19</xdr:row>
      <xdr:rowOff>43330</xdr:rowOff>
    </xdr:from>
    <xdr:to>
      <xdr:col>6</xdr:col>
      <xdr:colOff>401917</xdr:colOff>
      <xdr:row>19</xdr:row>
      <xdr:rowOff>162860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8C014564-1905-46F1-99E8-2B6232B07042}"/>
            </a:ext>
          </a:extLst>
        </xdr:cNvPr>
        <xdr:cNvSpPr/>
      </xdr:nvSpPr>
      <xdr:spPr>
        <a:xfrm>
          <a:off x="2097740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231587</xdr:colOff>
      <xdr:row>3</xdr:row>
      <xdr:rowOff>44823</xdr:rowOff>
    </xdr:from>
    <xdr:to>
      <xdr:col>8</xdr:col>
      <xdr:colOff>395940</xdr:colOff>
      <xdr:row>3</xdr:row>
      <xdr:rowOff>164353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B802F6A0-40FF-4AB9-9793-70005028FE63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234572</xdr:colOff>
      <xdr:row>4</xdr:row>
      <xdr:rowOff>32871</xdr:rowOff>
    </xdr:from>
    <xdr:to>
      <xdr:col>8</xdr:col>
      <xdr:colOff>398925</xdr:colOff>
      <xdr:row>4</xdr:row>
      <xdr:rowOff>152401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EA7B3EAE-4DB7-472C-8EE2-6E099E2AA15C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231588</xdr:colOff>
      <xdr:row>5</xdr:row>
      <xdr:rowOff>37354</xdr:rowOff>
    </xdr:from>
    <xdr:to>
      <xdr:col>8</xdr:col>
      <xdr:colOff>395941</xdr:colOff>
      <xdr:row>5</xdr:row>
      <xdr:rowOff>156884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5973521-AB92-449B-AB6E-B94A7AFCC641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234576</xdr:colOff>
      <xdr:row>6</xdr:row>
      <xdr:rowOff>40342</xdr:rowOff>
    </xdr:from>
    <xdr:to>
      <xdr:col>8</xdr:col>
      <xdr:colOff>398929</xdr:colOff>
      <xdr:row>6</xdr:row>
      <xdr:rowOff>159872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FE53D927-BE3C-4E1D-BA86-DDEB3222DB9F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237564</xdr:colOff>
      <xdr:row>7</xdr:row>
      <xdr:rowOff>43330</xdr:rowOff>
    </xdr:from>
    <xdr:to>
      <xdr:col>8</xdr:col>
      <xdr:colOff>401917</xdr:colOff>
      <xdr:row>7</xdr:row>
      <xdr:rowOff>162860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1A4495E3-3745-428A-9A65-21CECC549BA1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231593</xdr:colOff>
      <xdr:row>8</xdr:row>
      <xdr:rowOff>29884</xdr:rowOff>
    </xdr:from>
    <xdr:to>
      <xdr:col>8</xdr:col>
      <xdr:colOff>395946</xdr:colOff>
      <xdr:row>8</xdr:row>
      <xdr:rowOff>149414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C454510C-155D-41AC-B3E9-0BE61B37431F}"/>
            </a:ext>
          </a:extLst>
        </xdr:cNvPr>
        <xdr:cNvSpPr/>
      </xdr:nvSpPr>
      <xdr:spPr>
        <a:xfrm>
          <a:off x="2091769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231587</xdr:colOff>
      <xdr:row>9</xdr:row>
      <xdr:rowOff>44823</xdr:rowOff>
    </xdr:from>
    <xdr:to>
      <xdr:col>8</xdr:col>
      <xdr:colOff>395940</xdr:colOff>
      <xdr:row>9</xdr:row>
      <xdr:rowOff>164353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473E7A8F-9046-41B4-AC06-FF2892E4E82E}"/>
            </a:ext>
          </a:extLst>
        </xdr:cNvPr>
        <xdr:cNvSpPr/>
      </xdr:nvSpPr>
      <xdr:spPr>
        <a:xfrm>
          <a:off x="2091763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234572</xdr:colOff>
      <xdr:row>10</xdr:row>
      <xdr:rowOff>32871</xdr:rowOff>
    </xdr:from>
    <xdr:to>
      <xdr:col>8</xdr:col>
      <xdr:colOff>398925</xdr:colOff>
      <xdr:row>10</xdr:row>
      <xdr:rowOff>152401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F4FA3435-D7F4-4129-857D-225CE0A7CA55}"/>
            </a:ext>
          </a:extLst>
        </xdr:cNvPr>
        <xdr:cNvSpPr/>
      </xdr:nvSpPr>
      <xdr:spPr>
        <a:xfrm>
          <a:off x="2094748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231588</xdr:colOff>
      <xdr:row>11</xdr:row>
      <xdr:rowOff>37354</xdr:rowOff>
    </xdr:from>
    <xdr:to>
      <xdr:col>8</xdr:col>
      <xdr:colOff>395941</xdr:colOff>
      <xdr:row>11</xdr:row>
      <xdr:rowOff>156884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615B433-33FB-4BFE-8812-26D5345EE6C9}"/>
            </a:ext>
          </a:extLst>
        </xdr:cNvPr>
        <xdr:cNvSpPr/>
      </xdr:nvSpPr>
      <xdr:spPr>
        <a:xfrm>
          <a:off x="2091764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234576</xdr:colOff>
      <xdr:row>12</xdr:row>
      <xdr:rowOff>40342</xdr:rowOff>
    </xdr:from>
    <xdr:to>
      <xdr:col>8</xdr:col>
      <xdr:colOff>398929</xdr:colOff>
      <xdr:row>12</xdr:row>
      <xdr:rowOff>159872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91A52D70-4608-4CC9-B3B2-62302C119B75}"/>
            </a:ext>
          </a:extLst>
        </xdr:cNvPr>
        <xdr:cNvSpPr/>
      </xdr:nvSpPr>
      <xdr:spPr>
        <a:xfrm>
          <a:off x="2094752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237564</xdr:colOff>
      <xdr:row>13</xdr:row>
      <xdr:rowOff>43330</xdr:rowOff>
    </xdr:from>
    <xdr:to>
      <xdr:col>8</xdr:col>
      <xdr:colOff>401917</xdr:colOff>
      <xdr:row>13</xdr:row>
      <xdr:rowOff>162860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48D993DF-9414-4F8F-B67D-90DA73B7469A}"/>
            </a:ext>
          </a:extLst>
        </xdr:cNvPr>
        <xdr:cNvSpPr/>
      </xdr:nvSpPr>
      <xdr:spPr>
        <a:xfrm>
          <a:off x="2097740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231593</xdr:colOff>
      <xdr:row>14</xdr:row>
      <xdr:rowOff>29884</xdr:rowOff>
    </xdr:from>
    <xdr:to>
      <xdr:col>8</xdr:col>
      <xdr:colOff>395946</xdr:colOff>
      <xdr:row>14</xdr:row>
      <xdr:rowOff>149414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9FBB1BE5-2660-4986-A990-74C01E9002F6}"/>
            </a:ext>
          </a:extLst>
        </xdr:cNvPr>
        <xdr:cNvSpPr/>
      </xdr:nvSpPr>
      <xdr:spPr>
        <a:xfrm>
          <a:off x="2091769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231587</xdr:colOff>
      <xdr:row>15</xdr:row>
      <xdr:rowOff>44823</xdr:rowOff>
    </xdr:from>
    <xdr:to>
      <xdr:col>8</xdr:col>
      <xdr:colOff>395940</xdr:colOff>
      <xdr:row>15</xdr:row>
      <xdr:rowOff>164353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465C5836-E427-4955-A788-4205448FAD1B}"/>
            </a:ext>
          </a:extLst>
        </xdr:cNvPr>
        <xdr:cNvSpPr/>
      </xdr:nvSpPr>
      <xdr:spPr>
        <a:xfrm>
          <a:off x="2091763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234572</xdr:colOff>
      <xdr:row>16</xdr:row>
      <xdr:rowOff>32871</xdr:rowOff>
    </xdr:from>
    <xdr:to>
      <xdr:col>8</xdr:col>
      <xdr:colOff>398925</xdr:colOff>
      <xdr:row>16</xdr:row>
      <xdr:rowOff>152401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EAE8A1B7-C4E9-41B2-A034-BD05FC43D5AC}"/>
            </a:ext>
          </a:extLst>
        </xdr:cNvPr>
        <xdr:cNvSpPr/>
      </xdr:nvSpPr>
      <xdr:spPr>
        <a:xfrm>
          <a:off x="2094748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231588</xdr:colOff>
      <xdr:row>17</xdr:row>
      <xdr:rowOff>37354</xdr:rowOff>
    </xdr:from>
    <xdr:to>
      <xdr:col>8</xdr:col>
      <xdr:colOff>395941</xdr:colOff>
      <xdr:row>17</xdr:row>
      <xdr:rowOff>156884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2FF0EDBF-36F0-4032-8198-601F93908AD6}"/>
            </a:ext>
          </a:extLst>
        </xdr:cNvPr>
        <xdr:cNvSpPr/>
      </xdr:nvSpPr>
      <xdr:spPr>
        <a:xfrm>
          <a:off x="2091764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234576</xdr:colOff>
      <xdr:row>18</xdr:row>
      <xdr:rowOff>40342</xdr:rowOff>
    </xdr:from>
    <xdr:to>
      <xdr:col>8</xdr:col>
      <xdr:colOff>398929</xdr:colOff>
      <xdr:row>18</xdr:row>
      <xdr:rowOff>159872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234C2376-494B-42E9-92D8-A9058C876A9E}"/>
            </a:ext>
          </a:extLst>
        </xdr:cNvPr>
        <xdr:cNvSpPr/>
      </xdr:nvSpPr>
      <xdr:spPr>
        <a:xfrm>
          <a:off x="2094752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237564</xdr:colOff>
      <xdr:row>19</xdr:row>
      <xdr:rowOff>43330</xdr:rowOff>
    </xdr:from>
    <xdr:to>
      <xdr:col>8</xdr:col>
      <xdr:colOff>401917</xdr:colOff>
      <xdr:row>19</xdr:row>
      <xdr:rowOff>162860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43E100FF-65FB-4582-812F-4DEED067D520}"/>
            </a:ext>
          </a:extLst>
        </xdr:cNvPr>
        <xdr:cNvSpPr/>
      </xdr:nvSpPr>
      <xdr:spPr>
        <a:xfrm>
          <a:off x="2097740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231587</xdr:colOff>
      <xdr:row>3</xdr:row>
      <xdr:rowOff>44823</xdr:rowOff>
    </xdr:from>
    <xdr:to>
      <xdr:col>10</xdr:col>
      <xdr:colOff>395940</xdr:colOff>
      <xdr:row>3</xdr:row>
      <xdr:rowOff>164353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75E4596B-16BC-4B5C-A243-59EC4A3236FA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234572</xdr:colOff>
      <xdr:row>4</xdr:row>
      <xdr:rowOff>32871</xdr:rowOff>
    </xdr:from>
    <xdr:to>
      <xdr:col>10</xdr:col>
      <xdr:colOff>398925</xdr:colOff>
      <xdr:row>4</xdr:row>
      <xdr:rowOff>152401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5F4DC172-30EC-487F-974D-B98664F4350B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231588</xdr:colOff>
      <xdr:row>5</xdr:row>
      <xdr:rowOff>37354</xdr:rowOff>
    </xdr:from>
    <xdr:to>
      <xdr:col>10</xdr:col>
      <xdr:colOff>395941</xdr:colOff>
      <xdr:row>5</xdr:row>
      <xdr:rowOff>156884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680F3CCC-9007-4D15-9431-BD3017837F04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234576</xdr:colOff>
      <xdr:row>6</xdr:row>
      <xdr:rowOff>40342</xdr:rowOff>
    </xdr:from>
    <xdr:to>
      <xdr:col>10</xdr:col>
      <xdr:colOff>398929</xdr:colOff>
      <xdr:row>6</xdr:row>
      <xdr:rowOff>159872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77038012-1ECA-41DE-80F7-0FD32B8D1A73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237564</xdr:colOff>
      <xdr:row>7</xdr:row>
      <xdr:rowOff>43330</xdr:rowOff>
    </xdr:from>
    <xdr:to>
      <xdr:col>10</xdr:col>
      <xdr:colOff>401917</xdr:colOff>
      <xdr:row>7</xdr:row>
      <xdr:rowOff>162860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888C9F1B-A07D-4DF8-B3E8-B6779387CF50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231593</xdr:colOff>
      <xdr:row>8</xdr:row>
      <xdr:rowOff>29884</xdr:rowOff>
    </xdr:from>
    <xdr:to>
      <xdr:col>10</xdr:col>
      <xdr:colOff>395946</xdr:colOff>
      <xdr:row>8</xdr:row>
      <xdr:rowOff>149414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3808BCEC-343E-4E09-B007-79C9D109039B}"/>
            </a:ext>
          </a:extLst>
        </xdr:cNvPr>
        <xdr:cNvSpPr/>
      </xdr:nvSpPr>
      <xdr:spPr>
        <a:xfrm>
          <a:off x="2091769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231587</xdr:colOff>
      <xdr:row>9</xdr:row>
      <xdr:rowOff>44823</xdr:rowOff>
    </xdr:from>
    <xdr:to>
      <xdr:col>10</xdr:col>
      <xdr:colOff>395940</xdr:colOff>
      <xdr:row>9</xdr:row>
      <xdr:rowOff>164353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744B483E-6803-4732-9364-6303332D34D9}"/>
            </a:ext>
          </a:extLst>
        </xdr:cNvPr>
        <xdr:cNvSpPr/>
      </xdr:nvSpPr>
      <xdr:spPr>
        <a:xfrm>
          <a:off x="2091763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234572</xdr:colOff>
      <xdr:row>10</xdr:row>
      <xdr:rowOff>32871</xdr:rowOff>
    </xdr:from>
    <xdr:to>
      <xdr:col>10</xdr:col>
      <xdr:colOff>398925</xdr:colOff>
      <xdr:row>10</xdr:row>
      <xdr:rowOff>152401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1E2BA300-038A-41F4-A1A7-4FFDDC17105E}"/>
            </a:ext>
          </a:extLst>
        </xdr:cNvPr>
        <xdr:cNvSpPr/>
      </xdr:nvSpPr>
      <xdr:spPr>
        <a:xfrm>
          <a:off x="2094748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231588</xdr:colOff>
      <xdr:row>11</xdr:row>
      <xdr:rowOff>37354</xdr:rowOff>
    </xdr:from>
    <xdr:to>
      <xdr:col>10</xdr:col>
      <xdr:colOff>395941</xdr:colOff>
      <xdr:row>11</xdr:row>
      <xdr:rowOff>156884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8DE58B4E-A4DD-48CA-BDDA-38378489A9D2}"/>
            </a:ext>
          </a:extLst>
        </xdr:cNvPr>
        <xdr:cNvSpPr/>
      </xdr:nvSpPr>
      <xdr:spPr>
        <a:xfrm>
          <a:off x="2091764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234576</xdr:colOff>
      <xdr:row>12</xdr:row>
      <xdr:rowOff>40342</xdr:rowOff>
    </xdr:from>
    <xdr:to>
      <xdr:col>10</xdr:col>
      <xdr:colOff>398929</xdr:colOff>
      <xdr:row>12</xdr:row>
      <xdr:rowOff>159872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FC39BDA-9206-45C3-B8A2-673D2ED2F5B9}"/>
            </a:ext>
          </a:extLst>
        </xdr:cNvPr>
        <xdr:cNvSpPr/>
      </xdr:nvSpPr>
      <xdr:spPr>
        <a:xfrm>
          <a:off x="2094752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237564</xdr:colOff>
      <xdr:row>13</xdr:row>
      <xdr:rowOff>43330</xdr:rowOff>
    </xdr:from>
    <xdr:to>
      <xdr:col>10</xdr:col>
      <xdr:colOff>401917</xdr:colOff>
      <xdr:row>13</xdr:row>
      <xdr:rowOff>162860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B298D6E6-C8ED-4F67-815C-E6D02F4B4983}"/>
            </a:ext>
          </a:extLst>
        </xdr:cNvPr>
        <xdr:cNvSpPr/>
      </xdr:nvSpPr>
      <xdr:spPr>
        <a:xfrm>
          <a:off x="2097740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231593</xdr:colOff>
      <xdr:row>14</xdr:row>
      <xdr:rowOff>29884</xdr:rowOff>
    </xdr:from>
    <xdr:to>
      <xdr:col>10</xdr:col>
      <xdr:colOff>395946</xdr:colOff>
      <xdr:row>14</xdr:row>
      <xdr:rowOff>149414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34E24C39-9853-422A-9A39-DCA0CBE6D0D8}"/>
            </a:ext>
          </a:extLst>
        </xdr:cNvPr>
        <xdr:cNvSpPr/>
      </xdr:nvSpPr>
      <xdr:spPr>
        <a:xfrm>
          <a:off x="2091769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231587</xdr:colOff>
      <xdr:row>15</xdr:row>
      <xdr:rowOff>44823</xdr:rowOff>
    </xdr:from>
    <xdr:to>
      <xdr:col>10</xdr:col>
      <xdr:colOff>395940</xdr:colOff>
      <xdr:row>15</xdr:row>
      <xdr:rowOff>164353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4ED5CE7C-3154-4E3A-B567-DE8EC82FFF66}"/>
            </a:ext>
          </a:extLst>
        </xdr:cNvPr>
        <xdr:cNvSpPr/>
      </xdr:nvSpPr>
      <xdr:spPr>
        <a:xfrm>
          <a:off x="2091763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234572</xdr:colOff>
      <xdr:row>16</xdr:row>
      <xdr:rowOff>32871</xdr:rowOff>
    </xdr:from>
    <xdr:to>
      <xdr:col>10</xdr:col>
      <xdr:colOff>398925</xdr:colOff>
      <xdr:row>16</xdr:row>
      <xdr:rowOff>152401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A344C7AD-D118-4D2D-B381-84D4BE9CD9E0}"/>
            </a:ext>
          </a:extLst>
        </xdr:cNvPr>
        <xdr:cNvSpPr/>
      </xdr:nvSpPr>
      <xdr:spPr>
        <a:xfrm>
          <a:off x="2094748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231588</xdr:colOff>
      <xdr:row>17</xdr:row>
      <xdr:rowOff>37354</xdr:rowOff>
    </xdr:from>
    <xdr:to>
      <xdr:col>10</xdr:col>
      <xdr:colOff>395941</xdr:colOff>
      <xdr:row>17</xdr:row>
      <xdr:rowOff>156884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65AC2977-56BA-4669-A483-F11928B5021F}"/>
            </a:ext>
          </a:extLst>
        </xdr:cNvPr>
        <xdr:cNvSpPr/>
      </xdr:nvSpPr>
      <xdr:spPr>
        <a:xfrm>
          <a:off x="2091764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234576</xdr:colOff>
      <xdr:row>18</xdr:row>
      <xdr:rowOff>40342</xdr:rowOff>
    </xdr:from>
    <xdr:to>
      <xdr:col>10</xdr:col>
      <xdr:colOff>398929</xdr:colOff>
      <xdr:row>18</xdr:row>
      <xdr:rowOff>159872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C8F89F76-4BE0-40AD-892D-E67E7A9A34AA}"/>
            </a:ext>
          </a:extLst>
        </xdr:cNvPr>
        <xdr:cNvSpPr/>
      </xdr:nvSpPr>
      <xdr:spPr>
        <a:xfrm>
          <a:off x="2094752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237564</xdr:colOff>
      <xdr:row>19</xdr:row>
      <xdr:rowOff>43330</xdr:rowOff>
    </xdr:from>
    <xdr:to>
      <xdr:col>10</xdr:col>
      <xdr:colOff>401917</xdr:colOff>
      <xdr:row>19</xdr:row>
      <xdr:rowOff>162860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326F12D3-BBFA-4A6C-B5F0-91E80FCED6BB}"/>
            </a:ext>
          </a:extLst>
        </xdr:cNvPr>
        <xdr:cNvSpPr/>
      </xdr:nvSpPr>
      <xdr:spPr>
        <a:xfrm>
          <a:off x="2097740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231587</xdr:colOff>
      <xdr:row>3</xdr:row>
      <xdr:rowOff>44823</xdr:rowOff>
    </xdr:from>
    <xdr:to>
      <xdr:col>12</xdr:col>
      <xdr:colOff>395940</xdr:colOff>
      <xdr:row>3</xdr:row>
      <xdr:rowOff>164353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B102B2B0-AD53-4E2C-A78C-B635BDAC8706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234572</xdr:colOff>
      <xdr:row>4</xdr:row>
      <xdr:rowOff>32871</xdr:rowOff>
    </xdr:from>
    <xdr:to>
      <xdr:col>12</xdr:col>
      <xdr:colOff>398925</xdr:colOff>
      <xdr:row>4</xdr:row>
      <xdr:rowOff>152401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D35539F7-157E-402A-837D-0E442760DA9D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231588</xdr:colOff>
      <xdr:row>5</xdr:row>
      <xdr:rowOff>37354</xdr:rowOff>
    </xdr:from>
    <xdr:to>
      <xdr:col>12</xdr:col>
      <xdr:colOff>395941</xdr:colOff>
      <xdr:row>5</xdr:row>
      <xdr:rowOff>156884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E680E89A-0804-4B25-91E3-5EC1BA5883CA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234576</xdr:colOff>
      <xdr:row>6</xdr:row>
      <xdr:rowOff>40342</xdr:rowOff>
    </xdr:from>
    <xdr:to>
      <xdr:col>12</xdr:col>
      <xdr:colOff>398929</xdr:colOff>
      <xdr:row>6</xdr:row>
      <xdr:rowOff>159872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F27DBB2B-5062-4416-9B29-EE75B7136CB6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237564</xdr:colOff>
      <xdr:row>7</xdr:row>
      <xdr:rowOff>43330</xdr:rowOff>
    </xdr:from>
    <xdr:to>
      <xdr:col>12</xdr:col>
      <xdr:colOff>401917</xdr:colOff>
      <xdr:row>7</xdr:row>
      <xdr:rowOff>162860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E8563AD2-6FD2-4A4F-89E9-DD46F1495B5D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231593</xdr:colOff>
      <xdr:row>8</xdr:row>
      <xdr:rowOff>29884</xdr:rowOff>
    </xdr:from>
    <xdr:to>
      <xdr:col>12</xdr:col>
      <xdr:colOff>395946</xdr:colOff>
      <xdr:row>8</xdr:row>
      <xdr:rowOff>149414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C58033A9-60D6-46B3-B3CD-61A2B50BEF46}"/>
            </a:ext>
          </a:extLst>
        </xdr:cNvPr>
        <xdr:cNvSpPr/>
      </xdr:nvSpPr>
      <xdr:spPr>
        <a:xfrm>
          <a:off x="2091769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231587</xdr:colOff>
      <xdr:row>9</xdr:row>
      <xdr:rowOff>44823</xdr:rowOff>
    </xdr:from>
    <xdr:to>
      <xdr:col>12</xdr:col>
      <xdr:colOff>395940</xdr:colOff>
      <xdr:row>9</xdr:row>
      <xdr:rowOff>164353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C75F520F-B13C-4D48-9F06-58AF792BFD86}"/>
            </a:ext>
          </a:extLst>
        </xdr:cNvPr>
        <xdr:cNvSpPr/>
      </xdr:nvSpPr>
      <xdr:spPr>
        <a:xfrm>
          <a:off x="2091763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234572</xdr:colOff>
      <xdr:row>10</xdr:row>
      <xdr:rowOff>32871</xdr:rowOff>
    </xdr:from>
    <xdr:to>
      <xdr:col>12</xdr:col>
      <xdr:colOff>398925</xdr:colOff>
      <xdr:row>10</xdr:row>
      <xdr:rowOff>152401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9796D078-D8E0-4CE1-9736-FB744A3EEB84}"/>
            </a:ext>
          </a:extLst>
        </xdr:cNvPr>
        <xdr:cNvSpPr/>
      </xdr:nvSpPr>
      <xdr:spPr>
        <a:xfrm>
          <a:off x="2094748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231588</xdr:colOff>
      <xdr:row>11</xdr:row>
      <xdr:rowOff>37354</xdr:rowOff>
    </xdr:from>
    <xdr:to>
      <xdr:col>12</xdr:col>
      <xdr:colOff>395941</xdr:colOff>
      <xdr:row>11</xdr:row>
      <xdr:rowOff>156884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8B417CB8-C72F-47C7-B3BB-7C1185919CAA}"/>
            </a:ext>
          </a:extLst>
        </xdr:cNvPr>
        <xdr:cNvSpPr/>
      </xdr:nvSpPr>
      <xdr:spPr>
        <a:xfrm>
          <a:off x="2091764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234576</xdr:colOff>
      <xdr:row>12</xdr:row>
      <xdr:rowOff>40342</xdr:rowOff>
    </xdr:from>
    <xdr:to>
      <xdr:col>12</xdr:col>
      <xdr:colOff>398929</xdr:colOff>
      <xdr:row>12</xdr:row>
      <xdr:rowOff>159872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B87C93EB-B796-4303-8293-23AA6D796710}"/>
            </a:ext>
          </a:extLst>
        </xdr:cNvPr>
        <xdr:cNvSpPr/>
      </xdr:nvSpPr>
      <xdr:spPr>
        <a:xfrm>
          <a:off x="2094752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237564</xdr:colOff>
      <xdr:row>13</xdr:row>
      <xdr:rowOff>43330</xdr:rowOff>
    </xdr:from>
    <xdr:to>
      <xdr:col>12</xdr:col>
      <xdr:colOff>401917</xdr:colOff>
      <xdr:row>13</xdr:row>
      <xdr:rowOff>162860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55CA1F73-AB1B-49F8-AD62-25652A282CB0}"/>
            </a:ext>
          </a:extLst>
        </xdr:cNvPr>
        <xdr:cNvSpPr/>
      </xdr:nvSpPr>
      <xdr:spPr>
        <a:xfrm>
          <a:off x="2097740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231593</xdr:colOff>
      <xdr:row>14</xdr:row>
      <xdr:rowOff>29884</xdr:rowOff>
    </xdr:from>
    <xdr:to>
      <xdr:col>12</xdr:col>
      <xdr:colOff>395946</xdr:colOff>
      <xdr:row>14</xdr:row>
      <xdr:rowOff>149414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4DEC4094-BA34-4B5C-8D71-26F057520AF6}"/>
            </a:ext>
          </a:extLst>
        </xdr:cNvPr>
        <xdr:cNvSpPr/>
      </xdr:nvSpPr>
      <xdr:spPr>
        <a:xfrm>
          <a:off x="2091769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231587</xdr:colOff>
      <xdr:row>15</xdr:row>
      <xdr:rowOff>44823</xdr:rowOff>
    </xdr:from>
    <xdr:to>
      <xdr:col>12</xdr:col>
      <xdr:colOff>395940</xdr:colOff>
      <xdr:row>15</xdr:row>
      <xdr:rowOff>164353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3BCBB51E-EE90-426D-96FC-FD4CC124BB1F}"/>
            </a:ext>
          </a:extLst>
        </xdr:cNvPr>
        <xdr:cNvSpPr/>
      </xdr:nvSpPr>
      <xdr:spPr>
        <a:xfrm>
          <a:off x="2091763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234572</xdr:colOff>
      <xdr:row>16</xdr:row>
      <xdr:rowOff>32871</xdr:rowOff>
    </xdr:from>
    <xdr:to>
      <xdr:col>12</xdr:col>
      <xdr:colOff>398925</xdr:colOff>
      <xdr:row>16</xdr:row>
      <xdr:rowOff>152401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1D5E49B-EFEE-4B1E-981E-026824ABA9F1}"/>
            </a:ext>
          </a:extLst>
        </xdr:cNvPr>
        <xdr:cNvSpPr/>
      </xdr:nvSpPr>
      <xdr:spPr>
        <a:xfrm>
          <a:off x="2094748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231588</xdr:colOff>
      <xdr:row>17</xdr:row>
      <xdr:rowOff>37354</xdr:rowOff>
    </xdr:from>
    <xdr:to>
      <xdr:col>12</xdr:col>
      <xdr:colOff>395941</xdr:colOff>
      <xdr:row>17</xdr:row>
      <xdr:rowOff>156884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768AE5-8EA6-4B03-BB60-F1662B730622}"/>
            </a:ext>
          </a:extLst>
        </xdr:cNvPr>
        <xdr:cNvSpPr/>
      </xdr:nvSpPr>
      <xdr:spPr>
        <a:xfrm>
          <a:off x="2091764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234576</xdr:colOff>
      <xdr:row>18</xdr:row>
      <xdr:rowOff>40342</xdr:rowOff>
    </xdr:from>
    <xdr:to>
      <xdr:col>12</xdr:col>
      <xdr:colOff>398929</xdr:colOff>
      <xdr:row>18</xdr:row>
      <xdr:rowOff>159872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32284BE5-6BC5-4656-A6F2-63B48E945044}"/>
            </a:ext>
          </a:extLst>
        </xdr:cNvPr>
        <xdr:cNvSpPr/>
      </xdr:nvSpPr>
      <xdr:spPr>
        <a:xfrm>
          <a:off x="2094752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237564</xdr:colOff>
      <xdr:row>19</xdr:row>
      <xdr:rowOff>43330</xdr:rowOff>
    </xdr:from>
    <xdr:to>
      <xdr:col>12</xdr:col>
      <xdr:colOff>401917</xdr:colOff>
      <xdr:row>19</xdr:row>
      <xdr:rowOff>162860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E3D6BC71-9F7B-4E31-AB58-24F0221ED5AB}"/>
            </a:ext>
          </a:extLst>
        </xdr:cNvPr>
        <xdr:cNvSpPr/>
      </xdr:nvSpPr>
      <xdr:spPr>
        <a:xfrm>
          <a:off x="2097740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231587</xdr:colOff>
      <xdr:row>3</xdr:row>
      <xdr:rowOff>44823</xdr:rowOff>
    </xdr:from>
    <xdr:to>
      <xdr:col>14</xdr:col>
      <xdr:colOff>395940</xdr:colOff>
      <xdr:row>3</xdr:row>
      <xdr:rowOff>164353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19FD445D-F40D-46ED-8C23-2758FA212DB1}"/>
            </a:ext>
          </a:extLst>
        </xdr:cNvPr>
        <xdr:cNvSpPr/>
      </xdr:nvSpPr>
      <xdr:spPr>
        <a:xfrm>
          <a:off x="2091763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234572</xdr:colOff>
      <xdr:row>4</xdr:row>
      <xdr:rowOff>32871</xdr:rowOff>
    </xdr:from>
    <xdr:to>
      <xdr:col>14</xdr:col>
      <xdr:colOff>398925</xdr:colOff>
      <xdr:row>4</xdr:row>
      <xdr:rowOff>152401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88D45DB2-F0A6-4079-9A91-944EB32A5DB6}"/>
            </a:ext>
          </a:extLst>
        </xdr:cNvPr>
        <xdr:cNvSpPr/>
      </xdr:nvSpPr>
      <xdr:spPr>
        <a:xfrm>
          <a:off x="2094748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231588</xdr:colOff>
      <xdr:row>5</xdr:row>
      <xdr:rowOff>37354</xdr:rowOff>
    </xdr:from>
    <xdr:to>
      <xdr:col>14</xdr:col>
      <xdr:colOff>395941</xdr:colOff>
      <xdr:row>5</xdr:row>
      <xdr:rowOff>156884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64F81114-77E4-4491-A574-1F302B814BB4}"/>
            </a:ext>
          </a:extLst>
        </xdr:cNvPr>
        <xdr:cNvSpPr/>
      </xdr:nvSpPr>
      <xdr:spPr>
        <a:xfrm>
          <a:off x="2091764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234576</xdr:colOff>
      <xdr:row>6</xdr:row>
      <xdr:rowOff>40342</xdr:rowOff>
    </xdr:from>
    <xdr:to>
      <xdr:col>14</xdr:col>
      <xdr:colOff>398929</xdr:colOff>
      <xdr:row>6</xdr:row>
      <xdr:rowOff>159872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6389479B-FE97-419F-B2E5-5DDE881C4F26}"/>
            </a:ext>
          </a:extLst>
        </xdr:cNvPr>
        <xdr:cNvSpPr/>
      </xdr:nvSpPr>
      <xdr:spPr>
        <a:xfrm>
          <a:off x="2094752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237564</xdr:colOff>
      <xdr:row>7</xdr:row>
      <xdr:rowOff>43330</xdr:rowOff>
    </xdr:from>
    <xdr:to>
      <xdr:col>14</xdr:col>
      <xdr:colOff>401917</xdr:colOff>
      <xdr:row>7</xdr:row>
      <xdr:rowOff>162860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5A7BE25-B481-4398-8648-03740BF94E6F}"/>
            </a:ext>
          </a:extLst>
        </xdr:cNvPr>
        <xdr:cNvSpPr/>
      </xdr:nvSpPr>
      <xdr:spPr>
        <a:xfrm>
          <a:off x="2097740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231593</xdr:colOff>
      <xdr:row>8</xdr:row>
      <xdr:rowOff>29884</xdr:rowOff>
    </xdr:from>
    <xdr:to>
      <xdr:col>14</xdr:col>
      <xdr:colOff>395946</xdr:colOff>
      <xdr:row>8</xdr:row>
      <xdr:rowOff>149414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CD8A90E5-99F8-474F-8214-61CFD2666F3A}"/>
            </a:ext>
          </a:extLst>
        </xdr:cNvPr>
        <xdr:cNvSpPr/>
      </xdr:nvSpPr>
      <xdr:spPr>
        <a:xfrm>
          <a:off x="2091769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231587</xdr:colOff>
      <xdr:row>9</xdr:row>
      <xdr:rowOff>44823</xdr:rowOff>
    </xdr:from>
    <xdr:to>
      <xdr:col>14</xdr:col>
      <xdr:colOff>395940</xdr:colOff>
      <xdr:row>9</xdr:row>
      <xdr:rowOff>164353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B65B00E5-ECC5-48AB-94FE-F99B30D290A1}"/>
            </a:ext>
          </a:extLst>
        </xdr:cNvPr>
        <xdr:cNvSpPr/>
      </xdr:nvSpPr>
      <xdr:spPr>
        <a:xfrm>
          <a:off x="2091763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234572</xdr:colOff>
      <xdr:row>10</xdr:row>
      <xdr:rowOff>32871</xdr:rowOff>
    </xdr:from>
    <xdr:to>
      <xdr:col>14</xdr:col>
      <xdr:colOff>398925</xdr:colOff>
      <xdr:row>10</xdr:row>
      <xdr:rowOff>152401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47D1D871-5C92-4761-B27A-D65DA7A8D702}"/>
            </a:ext>
          </a:extLst>
        </xdr:cNvPr>
        <xdr:cNvSpPr/>
      </xdr:nvSpPr>
      <xdr:spPr>
        <a:xfrm>
          <a:off x="2094748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231588</xdr:colOff>
      <xdr:row>11</xdr:row>
      <xdr:rowOff>37354</xdr:rowOff>
    </xdr:from>
    <xdr:to>
      <xdr:col>14</xdr:col>
      <xdr:colOff>395941</xdr:colOff>
      <xdr:row>11</xdr:row>
      <xdr:rowOff>156884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8BCF12C9-AE9D-4B6E-B402-F3B55C7BC380}"/>
            </a:ext>
          </a:extLst>
        </xdr:cNvPr>
        <xdr:cNvSpPr/>
      </xdr:nvSpPr>
      <xdr:spPr>
        <a:xfrm>
          <a:off x="2091764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234576</xdr:colOff>
      <xdr:row>12</xdr:row>
      <xdr:rowOff>40342</xdr:rowOff>
    </xdr:from>
    <xdr:to>
      <xdr:col>14</xdr:col>
      <xdr:colOff>398929</xdr:colOff>
      <xdr:row>12</xdr:row>
      <xdr:rowOff>159872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F1DADCD0-F5C9-4DD2-96CD-C2CFD5DF5F7B}"/>
            </a:ext>
          </a:extLst>
        </xdr:cNvPr>
        <xdr:cNvSpPr/>
      </xdr:nvSpPr>
      <xdr:spPr>
        <a:xfrm>
          <a:off x="2094752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237564</xdr:colOff>
      <xdr:row>13</xdr:row>
      <xdr:rowOff>43330</xdr:rowOff>
    </xdr:from>
    <xdr:to>
      <xdr:col>14</xdr:col>
      <xdr:colOff>401917</xdr:colOff>
      <xdr:row>13</xdr:row>
      <xdr:rowOff>162860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FFC2359D-CF19-4968-8C78-0DDF9D6F0C16}"/>
            </a:ext>
          </a:extLst>
        </xdr:cNvPr>
        <xdr:cNvSpPr/>
      </xdr:nvSpPr>
      <xdr:spPr>
        <a:xfrm>
          <a:off x="2097740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231593</xdr:colOff>
      <xdr:row>14</xdr:row>
      <xdr:rowOff>29884</xdr:rowOff>
    </xdr:from>
    <xdr:to>
      <xdr:col>14</xdr:col>
      <xdr:colOff>395946</xdr:colOff>
      <xdr:row>14</xdr:row>
      <xdr:rowOff>149414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6E432658-AA4F-441E-A2CC-9FB873C1A9E9}"/>
            </a:ext>
          </a:extLst>
        </xdr:cNvPr>
        <xdr:cNvSpPr/>
      </xdr:nvSpPr>
      <xdr:spPr>
        <a:xfrm>
          <a:off x="2091769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231587</xdr:colOff>
      <xdr:row>15</xdr:row>
      <xdr:rowOff>44823</xdr:rowOff>
    </xdr:from>
    <xdr:to>
      <xdr:col>14</xdr:col>
      <xdr:colOff>395940</xdr:colOff>
      <xdr:row>15</xdr:row>
      <xdr:rowOff>164353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3F8BAFF4-15EA-44C1-9446-000D8374C5CE}"/>
            </a:ext>
          </a:extLst>
        </xdr:cNvPr>
        <xdr:cNvSpPr/>
      </xdr:nvSpPr>
      <xdr:spPr>
        <a:xfrm>
          <a:off x="2091763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234572</xdr:colOff>
      <xdr:row>16</xdr:row>
      <xdr:rowOff>32871</xdr:rowOff>
    </xdr:from>
    <xdr:to>
      <xdr:col>14</xdr:col>
      <xdr:colOff>398925</xdr:colOff>
      <xdr:row>16</xdr:row>
      <xdr:rowOff>152401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7DB6671E-C2F3-490A-AED3-A5775416E72A}"/>
            </a:ext>
          </a:extLst>
        </xdr:cNvPr>
        <xdr:cNvSpPr/>
      </xdr:nvSpPr>
      <xdr:spPr>
        <a:xfrm>
          <a:off x="2094748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231588</xdr:colOff>
      <xdr:row>17</xdr:row>
      <xdr:rowOff>37354</xdr:rowOff>
    </xdr:from>
    <xdr:to>
      <xdr:col>14</xdr:col>
      <xdr:colOff>395941</xdr:colOff>
      <xdr:row>17</xdr:row>
      <xdr:rowOff>156884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556DAF4D-F6B7-462B-866E-68EF36C0BB81}"/>
            </a:ext>
          </a:extLst>
        </xdr:cNvPr>
        <xdr:cNvSpPr/>
      </xdr:nvSpPr>
      <xdr:spPr>
        <a:xfrm>
          <a:off x="2091764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234576</xdr:colOff>
      <xdr:row>18</xdr:row>
      <xdr:rowOff>40342</xdr:rowOff>
    </xdr:from>
    <xdr:to>
      <xdr:col>14</xdr:col>
      <xdr:colOff>398929</xdr:colOff>
      <xdr:row>18</xdr:row>
      <xdr:rowOff>159872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7F7DBA2E-2BBD-42FF-8430-B4FE41B6DC45}"/>
            </a:ext>
          </a:extLst>
        </xdr:cNvPr>
        <xdr:cNvSpPr/>
      </xdr:nvSpPr>
      <xdr:spPr>
        <a:xfrm>
          <a:off x="2094752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237564</xdr:colOff>
      <xdr:row>19</xdr:row>
      <xdr:rowOff>43330</xdr:rowOff>
    </xdr:from>
    <xdr:to>
      <xdr:col>14</xdr:col>
      <xdr:colOff>401917</xdr:colOff>
      <xdr:row>19</xdr:row>
      <xdr:rowOff>162860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B9FAF52B-F58D-4BBB-B9AA-5BCD5B9954E4}"/>
            </a:ext>
          </a:extLst>
        </xdr:cNvPr>
        <xdr:cNvSpPr/>
      </xdr:nvSpPr>
      <xdr:spPr>
        <a:xfrm>
          <a:off x="2097740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231587</xdr:colOff>
      <xdr:row>3</xdr:row>
      <xdr:rowOff>44823</xdr:rowOff>
    </xdr:from>
    <xdr:to>
      <xdr:col>16</xdr:col>
      <xdr:colOff>395940</xdr:colOff>
      <xdr:row>3</xdr:row>
      <xdr:rowOff>164353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5081421A-0ABA-4D78-9F5D-E0EE9304F91E}"/>
            </a:ext>
          </a:extLst>
        </xdr:cNvPr>
        <xdr:cNvSpPr/>
      </xdr:nvSpPr>
      <xdr:spPr>
        <a:xfrm>
          <a:off x="9868646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234572</xdr:colOff>
      <xdr:row>4</xdr:row>
      <xdr:rowOff>32871</xdr:rowOff>
    </xdr:from>
    <xdr:to>
      <xdr:col>16</xdr:col>
      <xdr:colOff>398925</xdr:colOff>
      <xdr:row>4</xdr:row>
      <xdr:rowOff>152401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5A219900-3C80-4F5C-BF94-D9E75117DFC9}"/>
            </a:ext>
          </a:extLst>
        </xdr:cNvPr>
        <xdr:cNvSpPr/>
      </xdr:nvSpPr>
      <xdr:spPr>
        <a:xfrm>
          <a:off x="9871631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231588</xdr:colOff>
      <xdr:row>5</xdr:row>
      <xdr:rowOff>37354</xdr:rowOff>
    </xdr:from>
    <xdr:to>
      <xdr:col>16</xdr:col>
      <xdr:colOff>395941</xdr:colOff>
      <xdr:row>5</xdr:row>
      <xdr:rowOff>156884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E0B11763-05A2-4DED-8899-816C057FDE27}"/>
            </a:ext>
          </a:extLst>
        </xdr:cNvPr>
        <xdr:cNvSpPr/>
      </xdr:nvSpPr>
      <xdr:spPr>
        <a:xfrm>
          <a:off x="9868647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234576</xdr:colOff>
      <xdr:row>6</xdr:row>
      <xdr:rowOff>40342</xdr:rowOff>
    </xdr:from>
    <xdr:to>
      <xdr:col>16</xdr:col>
      <xdr:colOff>398929</xdr:colOff>
      <xdr:row>6</xdr:row>
      <xdr:rowOff>159872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14945F89-753F-4445-A4DD-34E09B1DB25C}"/>
            </a:ext>
          </a:extLst>
        </xdr:cNvPr>
        <xdr:cNvSpPr/>
      </xdr:nvSpPr>
      <xdr:spPr>
        <a:xfrm>
          <a:off x="9871635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237564</xdr:colOff>
      <xdr:row>7</xdr:row>
      <xdr:rowOff>43330</xdr:rowOff>
    </xdr:from>
    <xdr:to>
      <xdr:col>16</xdr:col>
      <xdr:colOff>401917</xdr:colOff>
      <xdr:row>7</xdr:row>
      <xdr:rowOff>162860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728C9752-68BE-4CC8-8F31-F751C6C80829}"/>
            </a:ext>
          </a:extLst>
        </xdr:cNvPr>
        <xdr:cNvSpPr/>
      </xdr:nvSpPr>
      <xdr:spPr>
        <a:xfrm>
          <a:off x="9874623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231593</xdr:colOff>
      <xdr:row>8</xdr:row>
      <xdr:rowOff>29884</xdr:rowOff>
    </xdr:from>
    <xdr:to>
      <xdr:col>16</xdr:col>
      <xdr:colOff>395946</xdr:colOff>
      <xdr:row>8</xdr:row>
      <xdr:rowOff>149414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CD2BD0D2-9A32-4646-AC80-E2CE2845F653}"/>
            </a:ext>
          </a:extLst>
        </xdr:cNvPr>
        <xdr:cNvSpPr/>
      </xdr:nvSpPr>
      <xdr:spPr>
        <a:xfrm>
          <a:off x="9868652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231587</xdr:colOff>
      <xdr:row>9</xdr:row>
      <xdr:rowOff>44823</xdr:rowOff>
    </xdr:from>
    <xdr:to>
      <xdr:col>16</xdr:col>
      <xdr:colOff>395940</xdr:colOff>
      <xdr:row>9</xdr:row>
      <xdr:rowOff>164353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F5CE473A-5049-4AC5-8E25-894D041E6F25}"/>
            </a:ext>
          </a:extLst>
        </xdr:cNvPr>
        <xdr:cNvSpPr/>
      </xdr:nvSpPr>
      <xdr:spPr>
        <a:xfrm>
          <a:off x="9868646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234572</xdr:colOff>
      <xdr:row>10</xdr:row>
      <xdr:rowOff>32871</xdr:rowOff>
    </xdr:from>
    <xdr:to>
      <xdr:col>16</xdr:col>
      <xdr:colOff>398925</xdr:colOff>
      <xdr:row>10</xdr:row>
      <xdr:rowOff>152401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A17FE8B-659F-48C8-8C84-9ECE6BF72A0A}"/>
            </a:ext>
          </a:extLst>
        </xdr:cNvPr>
        <xdr:cNvSpPr/>
      </xdr:nvSpPr>
      <xdr:spPr>
        <a:xfrm>
          <a:off x="9871631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231588</xdr:colOff>
      <xdr:row>11</xdr:row>
      <xdr:rowOff>37354</xdr:rowOff>
    </xdr:from>
    <xdr:to>
      <xdr:col>16</xdr:col>
      <xdr:colOff>395941</xdr:colOff>
      <xdr:row>11</xdr:row>
      <xdr:rowOff>156884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7A213F58-8C72-43D6-8E26-4DEDA75CF233}"/>
            </a:ext>
          </a:extLst>
        </xdr:cNvPr>
        <xdr:cNvSpPr/>
      </xdr:nvSpPr>
      <xdr:spPr>
        <a:xfrm>
          <a:off x="9868647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234576</xdr:colOff>
      <xdr:row>12</xdr:row>
      <xdr:rowOff>40342</xdr:rowOff>
    </xdr:from>
    <xdr:to>
      <xdr:col>16</xdr:col>
      <xdr:colOff>398929</xdr:colOff>
      <xdr:row>12</xdr:row>
      <xdr:rowOff>159872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AED3D52C-FCED-454C-81DE-7B637EF7EA30}"/>
            </a:ext>
          </a:extLst>
        </xdr:cNvPr>
        <xdr:cNvSpPr/>
      </xdr:nvSpPr>
      <xdr:spPr>
        <a:xfrm>
          <a:off x="9871635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237564</xdr:colOff>
      <xdr:row>13</xdr:row>
      <xdr:rowOff>43330</xdr:rowOff>
    </xdr:from>
    <xdr:to>
      <xdr:col>16</xdr:col>
      <xdr:colOff>401917</xdr:colOff>
      <xdr:row>13</xdr:row>
      <xdr:rowOff>162860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C985C50D-34A2-4F90-8E54-5D48D45E240D}"/>
            </a:ext>
          </a:extLst>
        </xdr:cNvPr>
        <xdr:cNvSpPr/>
      </xdr:nvSpPr>
      <xdr:spPr>
        <a:xfrm>
          <a:off x="9874623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231593</xdr:colOff>
      <xdr:row>14</xdr:row>
      <xdr:rowOff>29884</xdr:rowOff>
    </xdr:from>
    <xdr:to>
      <xdr:col>16</xdr:col>
      <xdr:colOff>395946</xdr:colOff>
      <xdr:row>14</xdr:row>
      <xdr:rowOff>149414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4C12ACE6-D2C9-440A-AAA5-7CE4D089514B}"/>
            </a:ext>
          </a:extLst>
        </xdr:cNvPr>
        <xdr:cNvSpPr/>
      </xdr:nvSpPr>
      <xdr:spPr>
        <a:xfrm>
          <a:off x="9868652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231587</xdr:colOff>
      <xdr:row>15</xdr:row>
      <xdr:rowOff>44823</xdr:rowOff>
    </xdr:from>
    <xdr:to>
      <xdr:col>16</xdr:col>
      <xdr:colOff>395940</xdr:colOff>
      <xdr:row>15</xdr:row>
      <xdr:rowOff>164353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8B49FA23-4A2D-4516-ABE3-72BA5FD1C4A1}"/>
            </a:ext>
          </a:extLst>
        </xdr:cNvPr>
        <xdr:cNvSpPr/>
      </xdr:nvSpPr>
      <xdr:spPr>
        <a:xfrm>
          <a:off x="9868646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234572</xdr:colOff>
      <xdr:row>16</xdr:row>
      <xdr:rowOff>32871</xdr:rowOff>
    </xdr:from>
    <xdr:to>
      <xdr:col>16</xdr:col>
      <xdr:colOff>398925</xdr:colOff>
      <xdr:row>16</xdr:row>
      <xdr:rowOff>152401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4CD31D65-9606-4847-9E21-5960DE7966AE}"/>
            </a:ext>
          </a:extLst>
        </xdr:cNvPr>
        <xdr:cNvSpPr/>
      </xdr:nvSpPr>
      <xdr:spPr>
        <a:xfrm>
          <a:off x="9871631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231588</xdr:colOff>
      <xdr:row>17</xdr:row>
      <xdr:rowOff>37354</xdr:rowOff>
    </xdr:from>
    <xdr:to>
      <xdr:col>16</xdr:col>
      <xdr:colOff>395941</xdr:colOff>
      <xdr:row>17</xdr:row>
      <xdr:rowOff>156884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643DB7B2-24CB-451F-8D83-1AA7980B7220}"/>
            </a:ext>
          </a:extLst>
        </xdr:cNvPr>
        <xdr:cNvSpPr/>
      </xdr:nvSpPr>
      <xdr:spPr>
        <a:xfrm>
          <a:off x="9868647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234576</xdr:colOff>
      <xdr:row>18</xdr:row>
      <xdr:rowOff>40342</xdr:rowOff>
    </xdr:from>
    <xdr:to>
      <xdr:col>16</xdr:col>
      <xdr:colOff>398929</xdr:colOff>
      <xdr:row>18</xdr:row>
      <xdr:rowOff>159872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FC0CE50B-AF21-4B84-BDA2-E8CB5689CE9A}"/>
            </a:ext>
          </a:extLst>
        </xdr:cNvPr>
        <xdr:cNvSpPr/>
      </xdr:nvSpPr>
      <xdr:spPr>
        <a:xfrm>
          <a:off x="9871635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237564</xdr:colOff>
      <xdr:row>19</xdr:row>
      <xdr:rowOff>43330</xdr:rowOff>
    </xdr:from>
    <xdr:to>
      <xdr:col>16</xdr:col>
      <xdr:colOff>401917</xdr:colOff>
      <xdr:row>19</xdr:row>
      <xdr:rowOff>162860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513154A8-FAB5-4C14-B9B0-9265AF03D7A2}"/>
            </a:ext>
          </a:extLst>
        </xdr:cNvPr>
        <xdr:cNvSpPr/>
      </xdr:nvSpPr>
      <xdr:spPr>
        <a:xfrm>
          <a:off x="9874623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231587</xdr:colOff>
      <xdr:row>3</xdr:row>
      <xdr:rowOff>44823</xdr:rowOff>
    </xdr:from>
    <xdr:to>
      <xdr:col>18</xdr:col>
      <xdr:colOff>395940</xdr:colOff>
      <xdr:row>3</xdr:row>
      <xdr:rowOff>164353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60B40507-3D87-44E9-9288-3AD8E2ED2A2B}"/>
            </a:ext>
          </a:extLst>
        </xdr:cNvPr>
        <xdr:cNvSpPr/>
      </xdr:nvSpPr>
      <xdr:spPr>
        <a:xfrm>
          <a:off x="11213352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234572</xdr:colOff>
      <xdr:row>4</xdr:row>
      <xdr:rowOff>32871</xdr:rowOff>
    </xdr:from>
    <xdr:to>
      <xdr:col>18</xdr:col>
      <xdr:colOff>398925</xdr:colOff>
      <xdr:row>4</xdr:row>
      <xdr:rowOff>152401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453E6E94-057A-45B0-AD55-8F709F92AAF3}"/>
            </a:ext>
          </a:extLst>
        </xdr:cNvPr>
        <xdr:cNvSpPr/>
      </xdr:nvSpPr>
      <xdr:spPr>
        <a:xfrm>
          <a:off x="11216337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231588</xdr:colOff>
      <xdr:row>5</xdr:row>
      <xdr:rowOff>37354</xdr:rowOff>
    </xdr:from>
    <xdr:to>
      <xdr:col>18</xdr:col>
      <xdr:colOff>395941</xdr:colOff>
      <xdr:row>5</xdr:row>
      <xdr:rowOff>156884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5F3F66-DE63-42F6-9D69-D97CC5328C30}"/>
            </a:ext>
          </a:extLst>
        </xdr:cNvPr>
        <xdr:cNvSpPr/>
      </xdr:nvSpPr>
      <xdr:spPr>
        <a:xfrm>
          <a:off x="11213353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234576</xdr:colOff>
      <xdr:row>6</xdr:row>
      <xdr:rowOff>40342</xdr:rowOff>
    </xdr:from>
    <xdr:to>
      <xdr:col>18</xdr:col>
      <xdr:colOff>398929</xdr:colOff>
      <xdr:row>6</xdr:row>
      <xdr:rowOff>159872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79A25DCA-E338-4FA9-8521-675FC6581F14}"/>
            </a:ext>
          </a:extLst>
        </xdr:cNvPr>
        <xdr:cNvSpPr/>
      </xdr:nvSpPr>
      <xdr:spPr>
        <a:xfrm>
          <a:off x="11216341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237564</xdr:colOff>
      <xdr:row>7</xdr:row>
      <xdr:rowOff>43330</xdr:rowOff>
    </xdr:from>
    <xdr:to>
      <xdr:col>18</xdr:col>
      <xdr:colOff>401917</xdr:colOff>
      <xdr:row>7</xdr:row>
      <xdr:rowOff>162860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47446A7D-398E-44F6-87BD-8248F04656F5}"/>
            </a:ext>
          </a:extLst>
        </xdr:cNvPr>
        <xdr:cNvSpPr/>
      </xdr:nvSpPr>
      <xdr:spPr>
        <a:xfrm>
          <a:off x="11219329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231593</xdr:colOff>
      <xdr:row>8</xdr:row>
      <xdr:rowOff>29884</xdr:rowOff>
    </xdr:from>
    <xdr:to>
      <xdr:col>18</xdr:col>
      <xdr:colOff>395946</xdr:colOff>
      <xdr:row>8</xdr:row>
      <xdr:rowOff>149414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E99E1378-934E-4C41-95EA-AD037D4FB806}"/>
            </a:ext>
          </a:extLst>
        </xdr:cNvPr>
        <xdr:cNvSpPr/>
      </xdr:nvSpPr>
      <xdr:spPr>
        <a:xfrm>
          <a:off x="11213358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231587</xdr:colOff>
      <xdr:row>9</xdr:row>
      <xdr:rowOff>44823</xdr:rowOff>
    </xdr:from>
    <xdr:to>
      <xdr:col>18</xdr:col>
      <xdr:colOff>395940</xdr:colOff>
      <xdr:row>9</xdr:row>
      <xdr:rowOff>164353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7FD49DFF-701C-47C8-B4E1-83D5DA624DDA}"/>
            </a:ext>
          </a:extLst>
        </xdr:cNvPr>
        <xdr:cNvSpPr/>
      </xdr:nvSpPr>
      <xdr:spPr>
        <a:xfrm>
          <a:off x="11213352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234572</xdr:colOff>
      <xdr:row>10</xdr:row>
      <xdr:rowOff>32871</xdr:rowOff>
    </xdr:from>
    <xdr:to>
      <xdr:col>18</xdr:col>
      <xdr:colOff>398925</xdr:colOff>
      <xdr:row>10</xdr:row>
      <xdr:rowOff>152401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0335171C-33B0-4600-A669-CCC81F52C168}"/>
            </a:ext>
          </a:extLst>
        </xdr:cNvPr>
        <xdr:cNvSpPr/>
      </xdr:nvSpPr>
      <xdr:spPr>
        <a:xfrm>
          <a:off x="11216337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231588</xdr:colOff>
      <xdr:row>11</xdr:row>
      <xdr:rowOff>37354</xdr:rowOff>
    </xdr:from>
    <xdr:to>
      <xdr:col>18</xdr:col>
      <xdr:colOff>395941</xdr:colOff>
      <xdr:row>11</xdr:row>
      <xdr:rowOff>156884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9251E38B-1BB9-48AA-9530-8794BDF8649B}"/>
            </a:ext>
          </a:extLst>
        </xdr:cNvPr>
        <xdr:cNvSpPr/>
      </xdr:nvSpPr>
      <xdr:spPr>
        <a:xfrm>
          <a:off x="11213353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234576</xdr:colOff>
      <xdr:row>12</xdr:row>
      <xdr:rowOff>40342</xdr:rowOff>
    </xdr:from>
    <xdr:to>
      <xdr:col>18</xdr:col>
      <xdr:colOff>398929</xdr:colOff>
      <xdr:row>12</xdr:row>
      <xdr:rowOff>159872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3E88FC02-3158-44D5-B015-197494381AA5}"/>
            </a:ext>
          </a:extLst>
        </xdr:cNvPr>
        <xdr:cNvSpPr/>
      </xdr:nvSpPr>
      <xdr:spPr>
        <a:xfrm>
          <a:off x="11216341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237564</xdr:colOff>
      <xdr:row>13</xdr:row>
      <xdr:rowOff>43330</xdr:rowOff>
    </xdr:from>
    <xdr:to>
      <xdr:col>18</xdr:col>
      <xdr:colOff>401917</xdr:colOff>
      <xdr:row>13</xdr:row>
      <xdr:rowOff>162860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2215D42B-2E75-4152-B3D0-0626358F9F33}"/>
            </a:ext>
          </a:extLst>
        </xdr:cNvPr>
        <xdr:cNvSpPr/>
      </xdr:nvSpPr>
      <xdr:spPr>
        <a:xfrm>
          <a:off x="11219329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231593</xdr:colOff>
      <xdr:row>14</xdr:row>
      <xdr:rowOff>29884</xdr:rowOff>
    </xdr:from>
    <xdr:to>
      <xdr:col>18</xdr:col>
      <xdr:colOff>395946</xdr:colOff>
      <xdr:row>14</xdr:row>
      <xdr:rowOff>149414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C6D1E13E-A19E-4DD8-9D77-1886D07D181B}"/>
            </a:ext>
          </a:extLst>
        </xdr:cNvPr>
        <xdr:cNvSpPr/>
      </xdr:nvSpPr>
      <xdr:spPr>
        <a:xfrm>
          <a:off x="11213358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231587</xdr:colOff>
      <xdr:row>15</xdr:row>
      <xdr:rowOff>44823</xdr:rowOff>
    </xdr:from>
    <xdr:to>
      <xdr:col>18</xdr:col>
      <xdr:colOff>395940</xdr:colOff>
      <xdr:row>15</xdr:row>
      <xdr:rowOff>164353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B6852491-D63E-480C-8EBB-3F1275B6C5D5}"/>
            </a:ext>
          </a:extLst>
        </xdr:cNvPr>
        <xdr:cNvSpPr/>
      </xdr:nvSpPr>
      <xdr:spPr>
        <a:xfrm>
          <a:off x="11213352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234572</xdr:colOff>
      <xdr:row>16</xdr:row>
      <xdr:rowOff>32871</xdr:rowOff>
    </xdr:from>
    <xdr:to>
      <xdr:col>18</xdr:col>
      <xdr:colOff>398925</xdr:colOff>
      <xdr:row>16</xdr:row>
      <xdr:rowOff>152401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182E52C0-9F95-4ECF-B0B3-20CDDD5AD035}"/>
            </a:ext>
          </a:extLst>
        </xdr:cNvPr>
        <xdr:cNvSpPr/>
      </xdr:nvSpPr>
      <xdr:spPr>
        <a:xfrm>
          <a:off x="11216337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231588</xdr:colOff>
      <xdr:row>17</xdr:row>
      <xdr:rowOff>37354</xdr:rowOff>
    </xdr:from>
    <xdr:to>
      <xdr:col>18</xdr:col>
      <xdr:colOff>395941</xdr:colOff>
      <xdr:row>17</xdr:row>
      <xdr:rowOff>156884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72991571-1F0D-4C47-9D51-9A3478A19720}"/>
            </a:ext>
          </a:extLst>
        </xdr:cNvPr>
        <xdr:cNvSpPr/>
      </xdr:nvSpPr>
      <xdr:spPr>
        <a:xfrm>
          <a:off x="11213353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234576</xdr:colOff>
      <xdr:row>18</xdr:row>
      <xdr:rowOff>40342</xdr:rowOff>
    </xdr:from>
    <xdr:to>
      <xdr:col>18</xdr:col>
      <xdr:colOff>398929</xdr:colOff>
      <xdr:row>18</xdr:row>
      <xdr:rowOff>159872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430DB8D1-1350-4454-9D76-E152792F055A}"/>
            </a:ext>
          </a:extLst>
        </xdr:cNvPr>
        <xdr:cNvSpPr/>
      </xdr:nvSpPr>
      <xdr:spPr>
        <a:xfrm>
          <a:off x="11216341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237564</xdr:colOff>
      <xdr:row>19</xdr:row>
      <xdr:rowOff>43330</xdr:rowOff>
    </xdr:from>
    <xdr:to>
      <xdr:col>18</xdr:col>
      <xdr:colOff>401917</xdr:colOff>
      <xdr:row>19</xdr:row>
      <xdr:rowOff>162860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69FEF9E9-61F2-463C-A8B6-A973249D1558}"/>
            </a:ext>
          </a:extLst>
        </xdr:cNvPr>
        <xdr:cNvSpPr/>
      </xdr:nvSpPr>
      <xdr:spPr>
        <a:xfrm>
          <a:off x="11219329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231587</xdr:colOff>
      <xdr:row>3</xdr:row>
      <xdr:rowOff>44823</xdr:rowOff>
    </xdr:from>
    <xdr:to>
      <xdr:col>20</xdr:col>
      <xdr:colOff>395940</xdr:colOff>
      <xdr:row>3</xdr:row>
      <xdr:rowOff>164353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C37D2AA3-66C0-43D5-9B07-D4E0BEF65A6E}"/>
            </a:ext>
          </a:extLst>
        </xdr:cNvPr>
        <xdr:cNvSpPr/>
      </xdr:nvSpPr>
      <xdr:spPr>
        <a:xfrm>
          <a:off x="12558058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234572</xdr:colOff>
      <xdr:row>4</xdr:row>
      <xdr:rowOff>32871</xdr:rowOff>
    </xdr:from>
    <xdr:to>
      <xdr:col>20</xdr:col>
      <xdr:colOff>398925</xdr:colOff>
      <xdr:row>4</xdr:row>
      <xdr:rowOff>152401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1D398B60-FA6B-4CE0-A10C-3DBB733CE26C}"/>
            </a:ext>
          </a:extLst>
        </xdr:cNvPr>
        <xdr:cNvSpPr/>
      </xdr:nvSpPr>
      <xdr:spPr>
        <a:xfrm>
          <a:off x="12561043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231588</xdr:colOff>
      <xdr:row>5</xdr:row>
      <xdr:rowOff>37354</xdr:rowOff>
    </xdr:from>
    <xdr:to>
      <xdr:col>20</xdr:col>
      <xdr:colOff>395941</xdr:colOff>
      <xdr:row>5</xdr:row>
      <xdr:rowOff>156884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F42C03DA-7673-4050-8CBA-3F71E3A5DCA7}"/>
            </a:ext>
          </a:extLst>
        </xdr:cNvPr>
        <xdr:cNvSpPr/>
      </xdr:nvSpPr>
      <xdr:spPr>
        <a:xfrm>
          <a:off x="12558059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234576</xdr:colOff>
      <xdr:row>6</xdr:row>
      <xdr:rowOff>40342</xdr:rowOff>
    </xdr:from>
    <xdr:to>
      <xdr:col>20</xdr:col>
      <xdr:colOff>398929</xdr:colOff>
      <xdr:row>6</xdr:row>
      <xdr:rowOff>159872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E599216F-7344-49D4-9C19-B9E66448DE01}"/>
            </a:ext>
          </a:extLst>
        </xdr:cNvPr>
        <xdr:cNvSpPr/>
      </xdr:nvSpPr>
      <xdr:spPr>
        <a:xfrm>
          <a:off x="12561047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237564</xdr:colOff>
      <xdr:row>7</xdr:row>
      <xdr:rowOff>43330</xdr:rowOff>
    </xdr:from>
    <xdr:to>
      <xdr:col>20</xdr:col>
      <xdr:colOff>401917</xdr:colOff>
      <xdr:row>7</xdr:row>
      <xdr:rowOff>162860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1954E457-1796-4DE5-A99D-3C7C4D6AE5D1}"/>
            </a:ext>
          </a:extLst>
        </xdr:cNvPr>
        <xdr:cNvSpPr/>
      </xdr:nvSpPr>
      <xdr:spPr>
        <a:xfrm>
          <a:off x="12564035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231593</xdr:colOff>
      <xdr:row>8</xdr:row>
      <xdr:rowOff>29884</xdr:rowOff>
    </xdr:from>
    <xdr:to>
      <xdr:col>20</xdr:col>
      <xdr:colOff>395946</xdr:colOff>
      <xdr:row>8</xdr:row>
      <xdr:rowOff>149414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C29B9562-C8CE-4B2D-8D55-980CEDBFBDD9}"/>
            </a:ext>
          </a:extLst>
        </xdr:cNvPr>
        <xdr:cNvSpPr/>
      </xdr:nvSpPr>
      <xdr:spPr>
        <a:xfrm>
          <a:off x="12558064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231587</xdr:colOff>
      <xdr:row>9</xdr:row>
      <xdr:rowOff>44823</xdr:rowOff>
    </xdr:from>
    <xdr:to>
      <xdr:col>20</xdr:col>
      <xdr:colOff>395940</xdr:colOff>
      <xdr:row>9</xdr:row>
      <xdr:rowOff>164353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21DE52E8-ACFA-4ADE-A7E7-7983E0FC6AD1}"/>
            </a:ext>
          </a:extLst>
        </xdr:cNvPr>
        <xdr:cNvSpPr/>
      </xdr:nvSpPr>
      <xdr:spPr>
        <a:xfrm>
          <a:off x="12558058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234572</xdr:colOff>
      <xdr:row>10</xdr:row>
      <xdr:rowOff>32871</xdr:rowOff>
    </xdr:from>
    <xdr:to>
      <xdr:col>20</xdr:col>
      <xdr:colOff>398925</xdr:colOff>
      <xdr:row>10</xdr:row>
      <xdr:rowOff>152401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7516B86A-4FD5-4CFE-9D9E-F72C1D5C6BCA}"/>
            </a:ext>
          </a:extLst>
        </xdr:cNvPr>
        <xdr:cNvSpPr/>
      </xdr:nvSpPr>
      <xdr:spPr>
        <a:xfrm>
          <a:off x="12561043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231588</xdr:colOff>
      <xdr:row>11</xdr:row>
      <xdr:rowOff>37354</xdr:rowOff>
    </xdr:from>
    <xdr:to>
      <xdr:col>20</xdr:col>
      <xdr:colOff>395941</xdr:colOff>
      <xdr:row>11</xdr:row>
      <xdr:rowOff>156884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9A85193-342C-41F2-B09E-24DE33A799CF}"/>
            </a:ext>
          </a:extLst>
        </xdr:cNvPr>
        <xdr:cNvSpPr/>
      </xdr:nvSpPr>
      <xdr:spPr>
        <a:xfrm>
          <a:off x="12558059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234576</xdr:colOff>
      <xdr:row>12</xdr:row>
      <xdr:rowOff>40342</xdr:rowOff>
    </xdr:from>
    <xdr:to>
      <xdr:col>20</xdr:col>
      <xdr:colOff>398929</xdr:colOff>
      <xdr:row>12</xdr:row>
      <xdr:rowOff>159872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F69D67E8-BC7B-4953-A16B-637F3CF9CB2C}"/>
            </a:ext>
          </a:extLst>
        </xdr:cNvPr>
        <xdr:cNvSpPr/>
      </xdr:nvSpPr>
      <xdr:spPr>
        <a:xfrm>
          <a:off x="12561047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237564</xdr:colOff>
      <xdr:row>13</xdr:row>
      <xdr:rowOff>43330</xdr:rowOff>
    </xdr:from>
    <xdr:to>
      <xdr:col>20</xdr:col>
      <xdr:colOff>401917</xdr:colOff>
      <xdr:row>13</xdr:row>
      <xdr:rowOff>162860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FAF68682-EDD7-4B7E-999B-0D89BDF7F778}"/>
            </a:ext>
          </a:extLst>
        </xdr:cNvPr>
        <xdr:cNvSpPr/>
      </xdr:nvSpPr>
      <xdr:spPr>
        <a:xfrm>
          <a:off x="12564035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231593</xdr:colOff>
      <xdr:row>14</xdr:row>
      <xdr:rowOff>29884</xdr:rowOff>
    </xdr:from>
    <xdr:to>
      <xdr:col>20</xdr:col>
      <xdr:colOff>395946</xdr:colOff>
      <xdr:row>14</xdr:row>
      <xdr:rowOff>149414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47B2676B-05BA-49FA-8072-178B373E602B}"/>
            </a:ext>
          </a:extLst>
        </xdr:cNvPr>
        <xdr:cNvSpPr/>
      </xdr:nvSpPr>
      <xdr:spPr>
        <a:xfrm>
          <a:off x="12558064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231587</xdr:colOff>
      <xdr:row>15</xdr:row>
      <xdr:rowOff>44823</xdr:rowOff>
    </xdr:from>
    <xdr:to>
      <xdr:col>20</xdr:col>
      <xdr:colOff>395940</xdr:colOff>
      <xdr:row>15</xdr:row>
      <xdr:rowOff>164353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E89F60EF-31A5-4D22-B3A5-FAF0986442CD}"/>
            </a:ext>
          </a:extLst>
        </xdr:cNvPr>
        <xdr:cNvSpPr/>
      </xdr:nvSpPr>
      <xdr:spPr>
        <a:xfrm>
          <a:off x="12558058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234572</xdr:colOff>
      <xdr:row>16</xdr:row>
      <xdr:rowOff>32871</xdr:rowOff>
    </xdr:from>
    <xdr:to>
      <xdr:col>20</xdr:col>
      <xdr:colOff>398925</xdr:colOff>
      <xdr:row>16</xdr:row>
      <xdr:rowOff>152401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48A4CF5A-16EF-4762-A6FB-3B3249FA737E}"/>
            </a:ext>
          </a:extLst>
        </xdr:cNvPr>
        <xdr:cNvSpPr/>
      </xdr:nvSpPr>
      <xdr:spPr>
        <a:xfrm>
          <a:off x="12561043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231588</xdr:colOff>
      <xdr:row>17</xdr:row>
      <xdr:rowOff>37354</xdr:rowOff>
    </xdr:from>
    <xdr:to>
      <xdr:col>20</xdr:col>
      <xdr:colOff>395941</xdr:colOff>
      <xdr:row>17</xdr:row>
      <xdr:rowOff>156884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F76B36BB-BC3C-4740-A648-6658FEF3B72E}"/>
            </a:ext>
          </a:extLst>
        </xdr:cNvPr>
        <xdr:cNvSpPr/>
      </xdr:nvSpPr>
      <xdr:spPr>
        <a:xfrm>
          <a:off x="12558059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234576</xdr:colOff>
      <xdr:row>18</xdr:row>
      <xdr:rowOff>40342</xdr:rowOff>
    </xdr:from>
    <xdr:to>
      <xdr:col>20</xdr:col>
      <xdr:colOff>398929</xdr:colOff>
      <xdr:row>18</xdr:row>
      <xdr:rowOff>159872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0E51C31F-BF29-4323-AC43-63029724D151}"/>
            </a:ext>
          </a:extLst>
        </xdr:cNvPr>
        <xdr:cNvSpPr/>
      </xdr:nvSpPr>
      <xdr:spPr>
        <a:xfrm>
          <a:off x="12561047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237564</xdr:colOff>
      <xdr:row>19</xdr:row>
      <xdr:rowOff>43330</xdr:rowOff>
    </xdr:from>
    <xdr:to>
      <xdr:col>20</xdr:col>
      <xdr:colOff>401917</xdr:colOff>
      <xdr:row>19</xdr:row>
      <xdr:rowOff>162860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48E3DF99-5BB4-49FA-9D19-15A395859042}"/>
            </a:ext>
          </a:extLst>
        </xdr:cNvPr>
        <xdr:cNvSpPr/>
      </xdr:nvSpPr>
      <xdr:spPr>
        <a:xfrm>
          <a:off x="12564035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231587</xdr:colOff>
      <xdr:row>3</xdr:row>
      <xdr:rowOff>44823</xdr:rowOff>
    </xdr:from>
    <xdr:to>
      <xdr:col>22</xdr:col>
      <xdr:colOff>395940</xdr:colOff>
      <xdr:row>3</xdr:row>
      <xdr:rowOff>164353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F4E09165-1A23-4FF2-A03E-A726527C4666}"/>
            </a:ext>
          </a:extLst>
        </xdr:cNvPr>
        <xdr:cNvSpPr/>
      </xdr:nvSpPr>
      <xdr:spPr>
        <a:xfrm>
          <a:off x="12558058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234572</xdr:colOff>
      <xdr:row>4</xdr:row>
      <xdr:rowOff>32871</xdr:rowOff>
    </xdr:from>
    <xdr:to>
      <xdr:col>22</xdr:col>
      <xdr:colOff>398925</xdr:colOff>
      <xdr:row>4</xdr:row>
      <xdr:rowOff>152401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83296264-AE2F-4645-884D-6C4E5DFCD7BF}"/>
            </a:ext>
          </a:extLst>
        </xdr:cNvPr>
        <xdr:cNvSpPr/>
      </xdr:nvSpPr>
      <xdr:spPr>
        <a:xfrm>
          <a:off x="12561043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231588</xdr:colOff>
      <xdr:row>5</xdr:row>
      <xdr:rowOff>37354</xdr:rowOff>
    </xdr:from>
    <xdr:to>
      <xdr:col>22</xdr:col>
      <xdr:colOff>395941</xdr:colOff>
      <xdr:row>5</xdr:row>
      <xdr:rowOff>156884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384DF9B3-13DF-4F8B-8AE6-954178D7789E}"/>
            </a:ext>
          </a:extLst>
        </xdr:cNvPr>
        <xdr:cNvSpPr/>
      </xdr:nvSpPr>
      <xdr:spPr>
        <a:xfrm>
          <a:off x="12558059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234576</xdr:colOff>
      <xdr:row>6</xdr:row>
      <xdr:rowOff>40342</xdr:rowOff>
    </xdr:from>
    <xdr:to>
      <xdr:col>22</xdr:col>
      <xdr:colOff>398929</xdr:colOff>
      <xdr:row>6</xdr:row>
      <xdr:rowOff>159872</xdr:rowOff>
    </xdr:to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27B0B6A7-40F9-4571-A189-1E586C2D0780}"/>
            </a:ext>
          </a:extLst>
        </xdr:cNvPr>
        <xdr:cNvSpPr/>
      </xdr:nvSpPr>
      <xdr:spPr>
        <a:xfrm>
          <a:off x="12561047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237564</xdr:colOff>
      <xdr:row>7</xdr:row>
      <xdr:rowOff>43330</xdr:rowOff>
    </xdr:from>
    <xdr:to>
      <xdr:col>22</xdr:col>
      <xdr:colOff>401917</xdr:colOff>
      <xdr:row>7</xdr:row>
      <xdr:rowOff>162860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B2D7B49F-1F76-4F4F-879F-61AA2A91FBC0}"/>
            </a:ext>
          </a:extLst>
        </xdr:cNvPr>
        <xdr:cNvSpPr/>
      </xdr:nvSpPr>
      <xdr:spPr>
        <a:xfrm>
          <a:off x="12564035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231593</xdr:colOff>
      <xdr:row>8</xdr:row>
      <xdr:rowOff>29884</xdr:rowOff>
    </xdr:from>
    <xdr:to>
      <xdr:col>22</xdr:col>
      <xdr:colOff>395946</xdr:colOff>
      <xdr:row>8</xdr:row>
      <xdr:rowOff>149414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2F2EACED-AE71-4BFA-A48E-424BFEF4A896}"/>
            </a:ext>
          </a:extLst>
        </xdr:cNvPr>
        <xdr:cNvSpPr/>
      </xdr:nvSpPr>
      <xdr:spPr>
        <a:xfrm>
          <a:off x="12558064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231587</xdr:colOff>
      <xdr:row>9</xdr:row>
      <xdr:rowOff>44823</xdr:rowOff>
    </xdr:from>
    <xdr:to>
      <xdr:col>22</xdr:col>
      <xdr:colOff>395940</xdr:colOff>
      <xdr:row>9</xdr:row>
      <xdr:rowOff>164353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EA046D0B-A7E8-4C6F-842A-3617A51233E8}"/>
            </a:ext>
          </a:extLst>
        </xdr:cNvPr>
        <xdr:cNvSpPr/>
      </xdr:nvSpPr>
      <xdr:spPr>
        <a:xfrm>
          <a:off x="12558058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234572</xdr:colOff>
      <xdr:row>10</xdr:row>
      <xdr:rowOff>32871</xdr:rowOff>
    </xdr:from>
    <xdr:to>
      <xdr:col>22</xdr:col>
      <xdr:colOff>398925</xdr:colOff>
      <xdr:row>10</xdr:row>
      <xdr:rowOff>152401</xdr:rowOff>
    </xdr:to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D0347BF8-B869-4359-B881-D66E1E3812EE}"/>
            </a:ext>
          </a:extLst>
        </xdr:cNvPr>
        <xdr:cNvSpPr/>
      </xdr:nvSpPr>
      <xdr:spPr>
        <a:xfrm>
          <a:off x="12561043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231588</xdr:colOff>
      <xdr:row>11</xdr:row>
      <xdr:rowOff>37354</xdr:rowOff>
    </xdr:from>
    <xdr:to>
      <xdr:col>22</xdr:col>
      <xdr:colOff>395941</xdr:colOff>
      <xdr:row>11</xdr:row>
      <xdr:rowOff>156884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90B717AA-5943-4982-B0F4-D96C717AC196}"/>
            </a:ext>
          </a:extLst>
        </xdr:cNvPr>
        <xdr:cNvSpPr/>
      </xdr:nvSpPr>
      <xdr:spPr>
        <a:xfrm>
          <a:off x="12558059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234576</xdr:colOff>
      <xdr:row>12</xdr:row>
      <xdr:rowOff>40342</xdr:rowOff>
    </xdr:from>
    <xdr:to>
      <xdr:col>22</xdr:col>
      <xdr:colOff>398929</xdr:colOff>
      <xdr:row>12</xdr:row>
      <xdr:rowOff>159872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6E393908-1520-443F-9C6B-B85CA56733D7}"/>
            </a:ext>
          </a:extLst>
        </xdr:cNvPr>
        <xdr:cNvSpPr/>
      </xdr:nvSpPr>
      <xdr:spPr>
        <a:xfrm>
          <a:off x="12561047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237564</xdr:colOff>
      <xdr:row>13</xdr:row>
      <xdr:rowOff>43330</xdr:rowOff>
    </xdr:from>
    <xdr:to>
      <xdr:col>22</xdr:col>
      <xdr:colOff>401917</xdr:colOff>
      <xdr:row>13</xdr:row>
      <xdr:rowOff>162860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33ABC11D-6826-469F-8D9E-0C5E7A09F817}"/>
            </a:ext>
          </a:extLst>
        </xdr:cNvPr>
        <xdr:cNvSpPr/>
      </xdr:nvSpPr>
      <xdr:spPr>
        <a:xfrm>
          <a:off x="12564035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231593</xdr:colOff>
      <xdr:row>14</xdr:row>
      <xdr:rowOff>29884</xdr:rowOff>
    </xdr:from>
    <xdr:to>
      <xdr:col>22</xdr:col>
      <xdr:colOff>395946</xdr:colOff>
      <xdr:row>14</xdr:row>
      <xdr:rowOff>149414</xdr:rowOff>
    </xdr:to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9233A781-1A9E-422F-AF31-0BAFCD0430CE}"/>
            </a:ext>
          </a:extLst>
        </xdr:cNvPr>
        <xdr:cNvSpPr/>
      </xdr:nvSpPr>
      <xdr:spPr>
        <a:xfrm>
          <a:off x="12558064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231587</xdr:colOff>
      <xdr:row>15</xdr:row>
      <xdr:rowOff>44823</xdr:rowOff>
    </xdr:from>
    <xdr:to>
      <xdr:col>22</xdr:col>
      <xdr:colOff>395940</xdr:colOff>
      <xdr:row>15</xdr:row>
      <xdr:rowOff>164353</xdr:rowOff>
    </xdr:to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BD841E8F-32C7-4A56-B8A5-6C5201A8E2C8}"/>
            </a:ext>
          </a:extLst>
        </xdr:cNvPr>
        <xdr:cNvSpPr/>
      </xdr:nvSpPr>
      <xdr:spPr>
        <a:xfrm>
          <a:off x="12558058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234572</xdr:colOff>
      <xdr:row>16</xdr:row>
      <xdr:rowOff>32871</xdr:rowOff>
    </xdr:from>
    <xdr:to>
      <xdr:col>22</xdr:col>
      <xdr:colOff>398925</xdr:colOff>
      <xdr:row>16</xdr:row>
      <xdr:rowOff>152401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A3678203-E387-4E9E-92A4-E1718158FC4C}"/>
            </a:ext>
          </a:extLst>
        </xdr:cNvPr>
        <xdr:cNvSpPr/>
      </xdr:nvSpPr>
      <xdr:spPr>
        <a:xfrm>
          <a:off x="12561043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231588</xdr:colOff>
      <xdr:row>17</xdr:row>
      <xdr:rowOff>37354</xdr:rowOff>
    </xdr:from>
    <xdr:to>
      <xdr:col>22</xdr:col>
      <xdr:colOff>395941</xdr:colOff>
      <xdr:row>17</xdr:row>
      <xdr:rowOff>156884</xdr:rowOff>
    </xdr:to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51BFE811-2056-4AC6-A5DA-8C53AFAFBE2A}"/>
            </a:ext>
          </a:extLst>
        </xdr:cNvPr>
        <xdr:cNvSpPr/>
      </xdr:nvSpPr>
      <xdr:spPr>
        <a:xfrm>
          <a:off x="12558059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234576</xdr:colOff>
      <xdr:row>18</xdr:row>
      <xdr:rowOff>40342</xdr:rowOff>
    </xdr:from>
    <xdr:to>
      <xdr:col>22</xdr:col>
      <xdr:colOff>398929</xdr:colOff>
      <xdr:row>18</xdr:row>
      <xdr:rowOff>159872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EFE32F9C-D105-4422-85E4-FC8DA6A4272B}"/>
            </a:ext>
          </a:extLst>
        </xdr:cNvPr>
        <xdr:cNvSpPr/>
      </xdr:nvSpPr>
      <xdr:spPr>
        <a:xfrm>
          <a:off x="12561047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237564</xdr:colOff>
      <xdr:row>19</xdr:row>
      <xdr:rowOff>43330</xdr:rowOff>
    </xdr:from>
    <xdr:to>
      <xdr:col>22</xdr:col>
      <xdr:colOff>401917</xdr:colOff>
      <xdr:row>19</xdr:row>
      <xdr:rowOff>162860</xdr:rowOff>
    </xdr:to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A9EA7084-F7EE-4E85-92C7-54004A23F65A}"/>
            </a:ext>
          </a:extLst>
        </xdr:cNvPr>
        <xdr:cNvSpPr/>
      </xdr:nvSpPr>
      <xdr:spPr>
        <a:xfrm>
          <a:off x="12564035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231587</xdr:colOff>
      <xdr:row>3</xdr:row>
      <xdr:rowOff>44823</xdr:rowOff>
    </xdr:from>
    <xdr:to>
      <xdr:col>24</xdr:col>
      <xdr:colOff>395940</xdr:colOff>
      <xdr:row>3</xdr:row>
      <xdr:rowOff>164353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CD9FB0B7-629C-4258-A0B0-C76FD4186B51}"/>
            </a:ext>
          </a:extLst>
        </xdr:cNvPr>
        <xdr:cNvSpPr/>
      </xdr:nvSpPr>
      <xdr:spPr>
        <a:xfrm>
          <a:off x="15247469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234572</xdr:colOff>
      <xdr:row>4</xdr:row>
      <xdr:rowOff>32871</xdr:rowOff>
    </xdr:from>
    <xdr:to>
      <xdr:col>24</xdr:col>
      <xdr:colOff>398925</xdr:colOff>
      <xdr:row>4</xdr:row>
      <xdr:rowOff>152401</xdr:rowOff>
    </xdr:to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D0A6194F-8BCC-42BA-B31D-00FAC259B678}"/>
            </a:ext>
          </a:extLst>
        </xdr:cNvPr>
        <xdr:cNvSpPr/>
      </xdr:nvSpPr>
      <xdr:spPr>
        <a:xfrm>
          <a:off x="15250454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231588</xdr:colOff>
      <xdr:row>5</xdr:row>
      <xdr:rowOff>37354</xdr:rowOff>
    </xdr:from>
    <xdr:to>
      <xdr:col>24</xdr:col>
      <xdr:colOff>395941</xdr:colOff>
      <xdr:row>5</xdr:row>
      <xdr:rowOff>156884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E34640AF-13BA-4D7D-B559-56C52EECEC7F}"/>
            </a:ext>
          </a:extLst>
        </xdr:cNvPr>
        <xdr:cNvSpPr/>
      </xdr:nvSpPr>
      <xdr:spPr>
        <a:xfrm>
          <a:off x="15247470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234576</xdr:colOff>
      <xdr:row>6</xdr:row>
      <xdr:rowOff>40342</xdr:rowOff>
    </xdr:from>
    <xdr:to>
      <xdr:col>24</xdr:col>
      <xdr:colOff>398929</xdr:colOff>
      <xdr:row>6</xdr:row>
      <xdr:rowOff>159872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9D7B9DF-3917-4484-978D-56D8964B82B0}"/>
            </a:ext>
          </a:extLst>
        </xdr:cNvPr>
        <xdr:cNvSpPr/>
      </xdr:nvSpPr>
      <xdr:spPr>
        <a:xfrm>
          <a:off x="15250458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237564</xdr:colOff>
      <xdr:row>7</xdr:row>
      <xdr:rowOff>43330</xdr:rowOff>
    </xdr:from>
    <xdr:to>
      <xdr:col>24</xdr:col>
      <xdr:colOff>401917</xdr:colOff>
      <xdr:row>7</xdr:row>
      <xdr:rowOff>162860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D5CE0862-797F-4EAF-9188-13B411C47498}"/>
            </a:ext>
          </a:extLst>
        </xdr:cNvPr>
        <xdr:cNvSpPr/>
      </xdr:nvSpPr>
      <xdr:spPr>
        <a:xfrm>
          <a:off x="15253446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231593</xdr:colOff>
      <xdr:row>8</xdr:row>
      <xdr:rowOff>29884</xdr:rowOff>
    </xdr:from>
    <xdr:to>
      <xdr:col>24</xdr:col>
      <xdr:colOff>395946</xdr:colOff>
      <xdr:row>8</xdr:row>
      <xdr:rowOff>149414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837B41CA-F453-48BB-8FB4-8C8F38FADE13}"/>
            </a:ext>
          </a:extLst>
        </xdr:cNvPr>
        <xdr:cNvSpPr/>
      </xdr:nvSpPr>
      <xdr:spPr>
        <a:xfrm>
          <a:off x="15247475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231587</xdr:colOff>
      <xdr:row>9</xdr:row>
      <xdr:rowOff>44823</xdr:rowOff>
    </xdr:from>
    <xdr:to>
      <xdr:col>24</xdr:col>
      <xdr:colOff>395940</xdr:colOff>
      <xdr:row>9</xdr:row>
      <xdr:rowOff>164353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2A12DA6D-A1B9-4C2B-BDD1-A1D33CD5DB18}"/>
            </a:ext>
          </a:extLst>
        </xdr:cNvPr>
        <xdr:cNvSpPr/>
      </xdr:nvSpPr>
      <xdr:spPr>
        <a:xfrm>
          <a:off x="15247469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234572</xdr:colOff>
      <xdr:row>10</xdr:row>
      <xdr:rowOff>32871</xdr:rowOff>
    </xdr:from>
    <xdr:to>
      <xdr:col>24</xdr:col>
      <xdr:colOff>398925</xdr:colOff>
      <xdr:row>10</xdr:row>
      <xdr:rowOff>152401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87CC744C-DD9C-4752-8B67-63C7DFCC4686}"/>
            </a:ext>
          </a:extLst>
        </xdr:cNvPr>
        <xdr:cNvSpPr/>
      </xdr:nvSpPr>
      <xdr:spPr>
        <a:xfrm>
          <a:off x="15250454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231588</xdr:colOff>
      <xdr:row>11</xdr:row>
      <xdr:rowOff>37354</xdr:rowOff>
    </xdr:from>
    <xdr:to>
      <xdr:col>24</xdr:col>
      <xdr:colOff>395941</xdr:colOff>
      <xdr:row>11</xdr:row>
      <xdr:rowOff>156884</xdr:rowOff>
    </xdr:to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9CD5A94E-3B54-4C63-BB6E-5FB9C1E03436}"/>
            </a:ext>
          </a:extLst>
        </xdr:cNvPr>
        <xdr:cNvSpPr/>
      </xdr:nvSpPr>
      <xdr:spPr>
        <a:xfrm>
          <a:off x="15247470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234576</xdr:colOff>
      <xdr:row>12</xdr:row>
      <xdr:rowOff>40342</xdr:rowOff>
    </xdr:from>
    <xdr:to>
      <xdr:col>24</xdr:col>
      <xdr:colOff>398929</xdr:colOff>
      <xdr:row>12</xdr:row>
      <xdr:rowOff>159872</xdr:rowOff>
    </xdr:to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CA9C6FA3-3476-4ED0-97AC-9F08A07CE535}"/>
            </a:ext>
          </a:extLst>
        </xdr:cNvPr>
        <xdr:cNvSpPr/>
      </xdr:nvSpPr>
      <xdr:spPr>
        <a:xfrm>
          <a:off x="15250458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237564</xdr:colOff>
      <xdr:row>13</xdr:row>
      <xdr:rowOff>43330</xdr:rowOff>
    </xdr:from>
    <xdr:to>
      <xdr:col>24</xdr:col>
      <xdr:colOff>401917</xdr:colOff>
      <xdr:row>13</xdr:row>
      <xdr:rowOff>162860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73354537-E8A9-42B4-8CC5-FDE9ABAFCAE0}"/>
            </a:ext>
          </a:extLst>
        </xdr:cNvPr>
        <xdr:cNvSpPr/>
      </xdr:nvSpPr>
      <xdr:spPr>
        <a:xfrm>
          <a:off x="15253446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231593</xdr:colOff>
      <xdr:row>14</xdr:row>
      <xdr:rowOff>29884</xdr:rowOff>
    </xdr:from>
    <xdr:to>
      <xdr:col>24</xdr:col>
      <xdr:colOff>395946</xdr:colOff>
      <xdr:row>14</xdr:row>
      <xdr:rowOff>149414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B22426D1-233F-4EAA-B591-F98D3FA3C6AE}"/>
            </a:ext>
          </a:extLst>
        </xdr:cNvPr>
        <xdr:cNvSpPr/>
      </xdr:nvSpPr>
      <xdr:spPr>
        <a:xfrm>
          <a:off x="15247475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231587</xdr:colOff>
      <xdr:row>15</xdr:row>
      <xdr:rowOff>44823</xdr:rowOff>
    </xdr:from>
    <xdr:to>
      <xdr:col>24</xdr:col>
      <xdr:colOff>395940</xdr:colOff>
      <xdr:row>15</xdr:row>
      <xdr:rowOff>164353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A6A6A8D9-5FF2-4B7D-A275-A999877CB793}"/>
            </a:ext>
          </a:extLst>
        </xdr:cNvPr>
        <xdr:cNvSpPr/>
      </xdr:nvSpPr>
      <xdr:spPr>
        <a:xfrm>
          <a:off x="15247469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234572</xdr:colOff>
      <xdr:row>16</xdr:row>
      <xdr:rowOff>32871</xdr:rowOff>
    </xdr:from>
    <xdr:to>
      <xdr:col>24</xdr:col>
      <xdr:colOff>398925</xdr:colOff>
      <xdr:row>16</xdr:row>
      <xdr:rowOff>152401</xdr:rowOff>
    </xdr:to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C8C923FA-E6E4-4CED-9BA4-5201B63B01D7}"/>
            </a:ext>
          </a:extLst>
        </xdr:cNvPr>
        <xdr:cNvSpPr/>
      </xdr:nvSpPr>
      <xdr:spPr>
        <a:xfrm>
          <a:off x="15250454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231588</xdr:colOff>
      <xdr:row>17</xdr:row>
      <xdr:rowOff>37354</xdr:rowOff>
    </xdr:from>
    <xdr:to>
      <xdr:col>24</xdr:col>
      <xdr:colOff>395941</xdr:colOff>
      <xdr:row>17</xdr:row>
      <xdr:rowOff>156884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908E6C08-984B-41D5-81EC-75CC484F913D}"/>
            </a:ext>
          </a:extLst>
        </xdr:cNvPr>
        <xdr:cNvSpPr/>
      </xdr:nvSpPr>
      <xdr:spPr>
        <a:xfrm>
          <a:off x="15247470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234576</xdr:colOff>
      <xdr:row>18</xdr:row>
      <xdr:rowOff>40342</xdr:rowOff>
    </xdr:from>
    <xdr:to>
      <xdr:col>24</xdr:col>
      <xdr:colOff>398929</xdr:colOff>
      <xdr:row>18</xdr:row>
      <xdr:rowOff>159872</xdr:rowOff>
    </xdr:to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CF7A46E0-1DCF-448B-84AE-91795D37D930}"/>
            </a:ext>
          </a:extLst>
        </xdr:cNvPr>
        <xdr:cNvSpPr/>
      </xdr:nvSpPr>
      <xdr:spPr>
        <a:xfrm>
          <a:off x="15250458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237564</xdr:colOff>
      <xdr:row>19</xdr:row>
      <xdr:rowOff>43330</xdr:rowOff>
    </xdr:from>
    <xdr:to>
      <xdr:col>24</xdr:col>
      <xdr:colOff>401917</xdr:colOff>
      <xdr:row>19</xdr:row>
      <xdr:rowOff>162860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7BB09FE8-2BA6-43AF-BB10-89134D115754}"/>
            </a:ext>
          </a:extLst>
        </xdr:cNvPr>
        <xdr:cNvSpPr/>
      </xdr:nvSpPr>
      <xdr:spPr>
        <a:xfrm>
          <a:off x="15253446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231587</xdr:colOff>
      <xdr:row>3</xdr:row>
      <xdr:rowOff>44823</xdr:rowOff>
    </xdr:from>
    <xdr:to>
      <xdr:col>26</xdr:col>
      <xdr:colOff>395940</xdr:colOff>
      <xdr:row>3</xdr:row>
      <xdr:rowOff>164353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23ACD03-169A-4AD3-8BDC-232AA7409510}"/>
            </a:ext>
          </a:extLst>
        </xdr:cNvPr>
        <xdr:cNvSpPr/>
      </xdr:nvSpPr>
      <xdr:spPr>
        <a:xfrm>
          <a:off x="15247469" y="89647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234572</xdr:colOff>
      <xdr:row>4</xdr:row>
      <xdr:rowOff>32871</xdr:rowOff>
    </xdr:from>
    <xdr:to>
      <xdr:col>26</xdr:col>
      <xdr:colOff>398925</xdr:colOff>
      <xdr:row>4</xdr:row>
      <xdr:rowOff>152401</xdr:rowOff>
    </xdr:to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7E4EFD97-9725-4378-A91E-0B3E73369F27}"/>
            </a:ext>
          </a:extLst>
        </xdr:cNvPr>
        <xdr:cNvSpPr/>
      </xdr:nvSpPr>
      <xdr:spPr>
        <a:xfrm>
          <a:off x="15250454" y="1071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231588</xdr:colOff>
      <xdr:row>5</xdr:row>
      <xdr:rowOff>37354</xdr:rowOff>
    </xdr:from>
    <xdr:to>
      <xdr:col>26</xdr:col>
      <xdr:colOff>395941</xdr:colOff>
      <xdr:row>5</xdr:row>
      <xdr:rowOff>156884</xdr:rowOff>
    </xdr:to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F6EF72BE-DC6B-4913-AA02-09C306555A02}"/>
            </a:ext>
          </a:extLst>
        </xdr:cNvPr>
        <xdr:cNvSpPr/>
      </xdr:nvSpPr>
      <xdr:spPr>
        <a:xfrm>
          <a:off x="15247470" y="126253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234576</xdr:colOff>
      <xdr:row>6</xdr:row>
      <xdr:rowOff>40342</xdr:rowOff>
    </xdr:from>
    <xdr:to>
      <xdr:col>26</xdr:col>
      <xdr:colOff>398929</xdr:colOff>
      <xdr:row>6</xdr:row>
      <xdr:rowOff>159872</xdr:rowOff>
    </xdr:to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1EB6CA8F-FAFA-474C-A825-AA85F5EC5A8E}"/>
            </a:ext>
          </a:extLst>
        </xdr:cNvPr>
        <xdr:cNvSpPr/>
      </xdr:nvSpPr>
      <xdr:spPr>
        <a:xfrm>
          <a:off x="15250458" y="145228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237564</xdr:colOff>
      <xdr:row>7</xdr:row>
      <xdr:rowOff>43330</xdr:rowOff>
    </xdr:from>
    <xdr:to>
      <xdr:col>26</xdr:col>
      <xdr:colOff>401917</xdr:colOff>
      <xdr:row>7</xdr:row>
      <xdr:rowOff>162860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0D56FF88-BF08-4861-A911-9A37576B2FDB}"/>
            </a:ext>
          </a:extLst>
        </xdr:cNvPr>
        <xdr:cNvSpPr/>
      </xdr:nvSpPr>
      <xdr:spPr>
        <a:xfrm>
          <a:off x="15253446" y="1642036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231593</xdr:colOff>
      <xdr:row>8</xdr:row>
      <xdr:rowOff>29884</xdr:rowOff>
    </xdr:from>
    <xdr:to>
      <xdr:col>26</xdr:col>
      <xdr:colOff>395946</xdr:colOff>
      <xdr:row>8</xdr:row>
      <xdr:rowOff>149414</xdr:rowOff>
    </xdr:to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76AEB406-1295-4336-9A99-2F369D343F39}"/>
            </a:ext>
          </a:extLst>
        </xdr:cNvPr>
        <xdr:cNvSpPr/>
      </xdr:nvSpPr>
      <xdr:spPr>
        <a:xfrm>
          <a:off x="15247475" y="181535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231587</xdr:colOff>
      <xdr:row>9</xdr:row>
      <xdr:rowOff>44823</xdr:rowOff>
    </xdr:from>
    <xdr:to>
      <xdr:col>26</xdr:col>
      <xdr:colOff>395940</xdr:colOff>
      <xdr:row>9</xdr:row>
      <xdr:rowOff>164353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25ABB2DB-E34A-44D5-AE4D-B12932A872BE}"/>
            </a:ext>
          </a:extLst>
        </xdr:cNvPr>
        <xdr:cNvSpPr/>
      </xdr:nvSpPr>
      <xdr:spPr>
        <a:xfrm>
          <a:off x="15247469" y="2017058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234572</xdr:colOff>
      <xdr:row>10</xdr:row>
      <xdr:rowOff>32871</xdr:rowOff>
    </xdr:from>
    <xdr:to>
      <xdr:col>26</xdr:col>
      <xdr:colOff>398925</xdr:colOff>
      <xdr:row>10</xdr:row>
      <xdr:rowOff>152401</xdr:rowOff>
    </xdr:to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67D3BFB4-98F9-4121-A8F0-C61F7480623D}"/>
            </a:ext>
          </a:extLst>
        </xdr:cNvPr>
        <xdr:cNvSpPr/>
      </xdr:nvSpPr>
      <xdr:spPr>
        <a:xfrm>
          <a:off x="15250454" y="2191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231588</xdr:colOff>
      <xdr:row>11</xdr:row>
      <xdr:rowOff>37354</xdr:rowOff>
    </xdr:from>
    <xdr:to>
      <xdr:col>26</xdr:col>
      <xdr:colOff>395941</xdr:colOff>
      <xdr:row>11</xdr:row>
      <xdr:rowOff>156884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612CE3D5-6794-49B9-B4B6-F47641879446}"/>
            </a:ext>
          </a:extLst>
        </xdr:cNvPr>
        <xdr:cNvSpPr/>
      </xdr:nvSpPr>
      <xdr:spPr>
        <a:xfrm>
          <a:off x="15247470" y="238311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234576</xdr:colOff>
      <xdr:row>12</xdr:row>
      <xdr:rowOff>40342</xdr:rowOff>
    </xdr:from>
    <xdr:to>
      <xdr:col>26</xdr:col>
      <xdr:colOff>398929</xdr:colOff>
      <xdr:row>12</xdr:row>
      <xdr:rowOff>159872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5A05B43C-F58A-4E03-8E4F-501F50CF837E}"/>
            </a:ext>
          </a:extLst>
        </xdr:cNvPr>
        <xdr:cNvSpPr/>
      </xdr:nvSpPr>
      <xdr:spPr>
        <a:xfrm>
          <a:off x="15250458" y="2572871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237564</xdr:colOff>
      <xdr:row>13</xdr:row>
      <xdr:rowOff>43330</xdr:rowOff>
    </xdr:from>
    <xdr:to>
      <xdr:col>26</xdr:col>
      <xdr:colOff>401917</xdr:colOff>
      <xdr:row>13</xdr:row>
      <xdr:rowOff>162860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5CA2604C-FFAD-4C1B-89EB-7CDE12461D13}"/>
            </a:ext>
          </a:extLst>
        </xdr:cNvPr>
        <xdr:cNvSpPr/>
      </xdr:nvSpPr>
      <xdr:spPr>
        <a:xfrm>
          <a:off x="15253446" y="2762624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231593</xdr:colOff>
      <xdr:row>14</xdr:row>
      <xdr:rowOff>29884</xdr:rowOff>
    </xdr:from>
    <xdr:to>
      <xdr:col>26</xdr:col>
      <xdr:colOff>395946</xdr:colOff>
      <xdr:row>14</xdr:row>
      <xdr:rowOff>149414</xdr:rowOff>
    </xdr:to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C39D6114-5CEA-4C14-860B-9D8FB76B7F39}"/>
            </a:ext>
          </a:extLst>
        </xdr:cNvPr>
        <xdr:cNvSpPr/>
      </xdr:nvSpPr>
      <xdr:spPr>
        <a:xfrm>
          <a:off x="15247475" y="2935943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231587</xdr:colOff>
      <xdr:row>15</xdr:row>
      <xdr:rowOff>44823</xdr:rowOff>
    </xdr:from>
    <xdr:to>
      <xdr:col>26</xdr:col>
      <xdr:colOff>395940</xdr:colOff>
      <xdr:row>15</xdr:row>
      <xdr:rowOff>164353</xdr:rowOff>
    </xdr:to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7C66AEA7-2CCD-47F5-B3B3-124DDD1E4D72}"/>
            </a:ext>
          </a:extLst>
        </xdr:cNvPr>
        <xdr:cNvSpPr/>
      </xdr:nvSpPr>
      <xdr:spPr>
        <a:xfrm>
          <a:off x="15247469" y="313764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234572</xdr:colOff>
      <xdr:row>16</xdr:row>
      <xdr:rowOff>32871</xdr:rowOff>
    </xdr:from>
    <xdr:to>
      <xdr:col>26</xdr:col>
      <xdr:colOff>398925</xdr:colOff>
      <xdr:row>16</xdr:row>
      <xdr:rowOff>152401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61040BDA-D6BA-41D2-8E3E-D7122C2AB8DB}"/>
            </a:ext>
          </a:extLst>
        </xdr:cNvPr>
        <xdr:cNvSpPr/>
      </xdr:nvSpPr>
      <xdr:spPr>
        <a:xfrm>
          <a:off x="15250454" y="3312459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231588</xdr:colOff>
      <xdr:row>17</xdr:row>
      <xdr:rowOff>37354</xdr:rowOff>
    </xdr:from>
    <xdr:to>
      <xdr:col>26</xdr:col>
      <xdr:colOff>395941</xdr:colOff>
      <xdr:row>17</xdr:row>
      <xdr:rowOff>156884</xdr:rowOff>
    </xdr:to>
    <xdr:sp macro="" textlink="">
      <xdr:nvSpPr>
        <xdr:cNvPr id="250" name="Rectangle 249">
          <a:extLst>
            <a:ext uri="{FF2B5EF4-FFF2-40B4-BE49-F238E27FC236}">
              <a16:creationId xmlns:a16="http://schemas.microsoft.com/office/drawing/2014/main" id="{26812404-6AF2-4766-8CC2-5051AB01C55E}"/>
            </a:ext>
          </a:extLst>
        </xdr:cNvPr>
        <xdr:cNvSpPr/>
      </xdr:nvSpPr>
      <xdr:spPr>
        <a:xfrm>
          <a:off x="15247470" y="3503707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234576</xdr:colOff>
      <xdr:row>18</xdr:row>
      <xdr:rowOff>40342</xdr:rowOff>
    </xdr:from>
    <xdr:to>
      <xdr:col>26</xdr:col>
      <xdr:colOff>398929</xdr:colOff>
      <xdr:row>18</xdr:row>
      <xdr:rowOff>159872</xdr:rowOff>
    </xdr:to>
    <xdr:sp macro="" textlink="">
      <xdr:nvSpPr>
        <xdr:cNvPr id="251" name="Rectangle 250">
          <a:extLst>
            <a:ext uri="{FF2B5EF4-FFF2-40B4-BE49-F238E27FC236}">
              <a16:creationId xmlns:a16="http://schemas.microsoft.com/office/drawing/2014/main" id="{0329CE44-B467-468B-870C-BCFF3A2A51A6}"/>
            </a:ext>
          </a:extLst>
        </xdr:cNvPr>
        <xdr:cNvSpPr/>
      </xdr:nvSpPr>
      <xdr:spPr>
        <a:xfrm>
          <a:off x="15250458" y="3693460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237564</xdr:colOff>
      <xdr:row>19</xdr:row>
      <xdr:rowOff>43330</xdr:rowOff>
    </xdr:from>
    <xdr:to>
      <xdr:col>26</xdr:col>
      <xdr:colOff>401917</xdr:colOff>
      <xdr:row>19</xdr:row>
      <xdr:rowOff>162860</xdr:rowOff>
    </xdr:to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3717DD99-BB7F-457C-9374-0BF3DC26E03B}"/>
            </a:ext>
          </a:extLst>
        </xdr:cNvPr>
        <xdr:cNvSpPr/>
      </xdr:nvSpPr>
      <xdr:spPr>
        <a:xfrm>
          <a:off x="15253446" y="3883212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246529</xdr:colOff>
      <xdr:row>3</xdr:row>
      <xdr:rowOff>82178</xdr:rowOff>
    </xdr:from>
    <xdr:to>
      <xdr:col>16</xdr:col>
      <xdr:colOff>328706</xdr:colOff>
      <xdr:row>3</xdr:row>
      <xdr:rowOff>141943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6BD25E63-DF6C-49B9-A47E-A5E8B16FD28A}"/>
            </a:ext>
          </a:extLst>
        </xdr:cNvPr>
        <xdr:cNvCxnSpPr/>
      </xdr:nvCxnSpPr>
      <xdr:spPr>
        <a:xfrm flipV="1">
          <a:off x="10025529" y="933825"/>
          <a:ext cx="82177" cy="5976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224117</xdr:colOff>
      <xdr:row>2</xdr:row>
      <xdr:rowOff>231587</xdr:rowOff>
    </xdr:from>
    <xdr:to>
      <xdr:col>16</xdr:col>
      <xdr:colOff>388470</xdr:colOff>
      <xdr:row>2</xdr:row>
      <xdr:rowOff>351117</xdr:rowOff>
    </xdr:to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D55A694B-B7F6-4D97-8C13-0D18DA610B41}"/>
            </a:ext>
          </a:extLst>
        </xdr:cNvPr>
        <xdr:cNvSpPr/>
      </xdr:nvSpPr>
      <xdr:spPr>
        <a:xfrm>
          <a:off x="10070352" y="709705"/>
          <a:ext cx="164353" cy="119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466165</xdr:colOff>
      <xdr:row>0</xdr:row>
      <xdr:rowOff>100104</xdr:rowOff>
    </xdr:from>
    <xdr:to>
      <xdr:col>17</xdr:col>
      <xdr:colOff>657413</xdr:colOff>
      <xdr:row>0</xdr:row>
      <xdr:rowOff>261470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D95F68BB-635D-4986-A1D2-A03AA9D6B032}"/>
            </a:ext>
          </a:extLst>
        </xdr:cNvPr>
        <xdr:cNvSpPr/>
      </xdr:nvSpPr>
      <xdr:spPr>
        <a:xfrm>
          <a:off x="10835341" y="100104"/>
          <a:ext cx="191248" cy="161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50594</xdr:rowOff>
    </xdr:from>
    <xdr:to>
      <xdr:col>12</xdr:col>
      <xdr:colOff>581914</xdr:colOff>
      <xdr:row>19</xdr:row>
      <xdr:rowOff>36341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B5B18-5D21-45EE-84BA-73DC61BB8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0594"/>
          <a:ext cx="7725664" cy="3484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8A9E-E7E0-496C-ADB0-1794346DAB8D}">
  <sheetPr>
    <tabColor theme="1"/>
  </sheetPr>
  <dimension ref="A1:BN72"/>
  <sheetViews>
    <sheetView zoomScale="85" zoomScaleNormal="85" workbookViewId="0">
      <selection activeCell="C3" sqref="C3"/>
    </sheetView>
  </sheetViews>
  <sheetFormatPr defaultRowHeight="14.5"/>
  <cols>
    <col min="1" max="1" width="18.6328125" customWidth="1"/>
    <col min="2" max="2" width="8" customWidth="1"/>
    <col min="3" max="3" width="7.6328125" customWidth="1"/>
    <col min="4" max="4" width="8.6328125" customWidth="1"/>
    <col min="5" max="5" width="6.90625" customWidth="1"/>
    <col min="6" max="6" width="8.36328125" customWidth="1"/>
    <col min="7" max="7" width="8" customWidth="1"/>
    <col min="8" max="8" width="8.36328125" customWidth="1"/>
    <col min="9" max="9" width="7" customWidth="1"/>
    <col min="10" max="10" width="8.81640625" customWidth="1"/>
    <col min="11" max="11" width="7.26953125" customWidth="1"/>
    <col min="12" max="12" width="8.54296875" customWidth="1"/>
    <col min="13" max="13" width="7.7265625" customWidth="1"/>
    <col min="14" max="14" width="9.6328125" customWidth="1"/>
    <col min="15" max="15" width="7.90625" customWidth="1"/>
    <col min="16" max="16" width="9.6328125" customWidth="1"/>
    <col min="17" max="17" width="7.453125" customWidth="1"/>
    <col min="18" max="18" width="9.6328125" customWidth="1"/>
    <col min="19" max="19" width="7.36328125" customWidth="1"/>
    <col min="20" max="20" width="9.6328125" customWidth="1"/>
    <col min="21" max="21" width="7.453125" customWidth="1"/>
    <col min="22" max="22" width="9.6328125" customWidth="1"/>
    <col min="23" max="23" width="7.26953125" customWidth="1"/>
    <col min="24" max="24" width="9.6328125" customWidth="1"/>
    <col min="25" max="25" width="7.81640625" customWidth="1"/>
    <col min="26" max="26" width="9.6328125" customWidth="1"/>
    <col min="27" max="27" width="7.26953125" customWidth="1"/>
    <col min="28" max="28" width="9.6328125" customWidth="1"/>
    <col min="29" max="29" width="12.453125" customWidth="1"/>
    <col min="30" max="30" width="10.6328125" customWidth="1"/>
    <col min="31" max="31" width="9.453125" bestFit="1" customWidth="1"/>
  </cols>
  <sheetData>
    <row r="1" spans="1:66" s="2" customFormat="1" ht="23.5">
      <c r="A1" s="1" t="s">
        <v>0</v>
      </c>
      <c r="C1" s="3"/>
      <c r="D1" s="4" t="s">
        <v>60</v>
      </c>
      <c r="E1" s="3"/>
      <c r="F1" s="4"/>
      <c r="G1" s="4"/>
      <c r="H1" s="4"/>
      <c r="I1" s="4"/>
      <c r="J1" s="4"/>
      <c r="K1" s="4"/>
      <c r="S1" s="75" t="s">
        <v>61</v>
      </c>
      <c r="Z1" s="2" t="s">
        <v>59</v>
      </c>
      <c r="BA1" s="5" t="s">
        <v>1</v>
      </c>
    </row>
    <row r="2" spans="1:66" ht="14.4" customHeight="1">
      <c r="A2" s="78" t="s">
        <v>2</v>
      </c>
      <c r="B2" s="79" t="s">
        <v>3</v>
      </c>
      <c r="C2" s="82">
        <v>44166</v>
      </c>
      <c r="D2" s="83"/>
      <c r="E2" s="76">
        <v>44198</v>
      </c>
      <c r="F2" s="77"/>
      <c r="G2" s="76">
        <v>44230</v>
      </c>
      <c r="H2" s="77"/>
      <c r="I2" s="76">
        <v>44262</v>
      </c>
      <c r="J2" s="77"/>
      <c r="K2" s="76">
        <v>44294</v>
      </c>
      <c r="L2" s="77"/>
      <c r="M2" s="76">
        <v>44326</v>
      </c>
      <c r="N2" s="77"/>
      <c r="O2" s="76">
        <v>44358</v>
      </c>
      <c r="P2" s="77"/>
      <c r="Q2" s="76">
        <v>44390</v>
      </c>
      <c r="R2" s="77"/>
      <c r="S2" s="76">
        <v>44422</v>
      </c>
      <c r="T2" s="77"/>
      <c r="U2" s="76">
        <v>44454</v>
      </c>
      <c r="V2" s="77"/>
      <c r="W2" s="76">
        <v>44486</v>
      </c>
      <c r="X2" s="77"/>
      <c r="Y2" s="76">
        <v>44518</v>
      </c>
      <c r="Z2" s="77"/>
      <c r="AA2" s="76">
        <v>44550</v>
      </c>
      <c r="AB2" s="77"/>
      <c r="AC2" s="6"/>
    </row>
    <row r="3" spans="1:66" ht="29.5" customHeight="1">
      <c r="A3" s="78"/>
      <c r="B3" s="80"/>
      <c r="C3" s="73" t="s">
        <v>49</v>
      </c>
      <c r="D3" s="7">
        <v>242492</v>
      </c>
      <c r="E3" s="73" t="s">
        <v>45</v>
      </c>
      <c r="F3" s="8">
        <v>23377</v>
      </c>
      <c r="G3" s="73" t="s">
        <v>45</v>
      </c>
      <c r="H3" s="8">
        <v>23408</v>
      </c>
      <c r="I3" s="73" t="s">
        <v>45</v>
      </c>
      <c r="J3" s="8">
        <v>23437</v>
      </c>
      <c r="K3" s="73" t="s">
        <v>45</v>
      </c>
      <c r="L3" s="8">
        <v>23468</v>
      </c>
      <c r="M3" s="73" t="s">
        <v>45</v>
      </c>
      <c r="N3" s="8">
        <v>23498</v>
      </c>
      <c r="O3" s="73" t="s">
        <v>45</v>
      </c>
      <c r="P3" s="8">
        <v>23529</v>
      </c>
      <c r="Q3" s="74" t="s">
        <v>49</v>
      </c>
      <c r="R3" s="8">
        <v>23559</v>
      </c>
      <c r="S3" s="73" t="s">
        <v>45</v>
      </c>
      <c r="T3" s="8">
        <v>23590</v>
      </c>
      <c r="U3" s="73" t="s">
        <v>45</v>
      </c>
      <c r="V3" s="8">
        <v>23621</v>
      </c>
      <c r="W3" s="73" t="s">
        <v>45</v>
      </c>
      <c r="X3" s="8">
        <v>23651</v>
      </c>
      <c r="Y3" s="73" t="s">
        <v>45</v>
      </c>
      <c r="Z3" s="8">
        <v>23682</v>
      </c>
      <c r="AA3" s="73" t="s">
        <v>45</v>
      </c>
      <c r="AB3" s="8">
        <v>23712</v>
      </c>
      <c r="AD3" s="9" t="s">
        <v>4</v>
      </c>
    </row>
    <row r="4" spans="1:66">
      <c r="A4" s="10" t="s">
        <v>5</v>
      </c>
      <c r="B4" s="11" t="s">
        <v>6</v>
      </c>
      <c r="C4" s="12"/>
      <c r="D4" s="12">
        <v>49.81522727272727</v>
      </c>
      <c r="E4" s="12"/>
      <c r="F4" s="13">
        <v>54.772000000000006</v>
      </c>
      <c r="G4" s="12"/>
      <c r="H4" s="12">
        <v>60.854999999999997</v>
      </c>
      <c r="I4" s="12"/>
      <c r="J4" s="13">
        <v>64.414347826086953</v>
      </c>
      <c r="K4" s="12"/>
      <c r="L4" s="13">
        <v>62.894285714285715</v>
      </c>
      <c r="M4" s="12"/>
      <c r="N4" s="14">
        <v>65.3</v>
      </c>
      <c r="O4" s="12"/>
      <c r="P4" s="14">
        <v>65.3</v>
      </c>
      <c r="Q4" s="12"/>
      <c r="R4" s="14">
        <v>77</v>
      </c>
      <c r="S4" s="12"/>
      <c r="T4" s="14">
        <v>65.3</v>
      </c>
      <c r="U4" s="12"/>
      <c r="V4" s="14">
        <v>64.900000000000006</v>
      </c>
      <c r="W4" s="12"/>
      <c r="X4" s="14">
        <v>64.7</v>
      </c>
      <c r="Y4" s="12"/>
      <c r="Z4" s="14">
        <v>65.099999999999994</v>
      </c>
      <c r="AA4" s="12"/>
      <c r="AB4" s="14">
        <v>65.599999999999994</v>
      </c>
      <c r="AC4" s="6"/>
      <c r="AD4" s="15" t="s">
        <v>7</v>
      </c>
      <c r="BA4" s="16">
        <v>41.50293560606061</v>
      </c>
      <c r="BB4" s="17">
        <v>43.5</v>
      </c>
      <c r="BC4" s="17">
        <v>43.8</v>
      </c>
      <c r="BD4" s="17">
        <v>44</v>
      </c>
      <c r="BE4" s="17">
        <v>44.2</v>
      </c>
      <c r="BF4" s="17">
        <v>44.8</v>
      </c>
      <c r="BG4" s="17">
        <v>45.5</v>
      </c>
      <c r="BH4" s="17">
        <v>47.75</v>
      </c>
      <c r="BI4" s="17">
        <v>47.5</v>
      </c>
      <c r="BJ4" s="17">
        <v>48</v>
      </c>
      <c r="BK4" s="17">
        <v>48.5</v>
      </c>
      <c r="BL4" s="17">
        <v>49.5</v>
      </c>
      <c r="BM4" s="17">
        <v>49</v>
      </c>
      <c r="BN4" s="18"/>
    </row>
    <row r="5" spans="1:66">
      <c r="A5" s="10" t="s">
        <v>8</v>
      </c>
      <c r="B5" s="11" t="s">
        <v>9</v>
      </c>
      <c r="C5" s="12"/>
      <c r="D5" s="12">
        <v>449.01704545454544</v>
      </c>
      <c r="E5" s="12"/>
      <c r="F5" s="12">
        <v>513.28125</v>
      </c>
      <c r="G5" s="12"/>
      <c r="H5" s="12">
        <v>564.63157894736844</v>
      </c>
      <c r="I5" s="12"/>
      <c r="J5" s="12">
        <v>593.39673913043475</v>
      </c>
      <c r="K5" s="12"/>
      <c r="L5" s="12">
        <v>571.10714285714289</v>
      </c>
      <c r="M5" s="12"/>
      <c r="N5" s="19">
        <v>594.9</v>
      </c>
      <c r="O5" s="12"/>
      <c r="P5" s="19">
        <v>600</v>
      </c>
      <c r="Q5" s="12"/>
      <c r="R5" s="19">
        <v>620</v>
      </c>
      <c r="S5" s="12"/>
      <c r="T5" s="19">
        <v>592.20000000000005</v>
      </c>
      <c r="U5" s="12"/>
      <c r="V5" s="19">
        <v>589.5</v>
      </c>
      <c r="W5" s="12"/>
      <c r="X5" s="19">
        <v>587.70000000000005</v>
      </c>
      <c r="Y5" s="12"/>
      <c r="Z5" s="19">
        <v>592.20000000000005</v>
      </c>
      <c r="AA5" s="12"/>
      <c r="AB5" s="19">
        <v>597.6</v>
      </c>
      <c r="AC5" s="6"/>
      <c r="AD5" s="20" t="s">
        <v>10</v>
      </c>
      <c r="BA5" s="21">
        <v>372.01916666666671</v>
      </c>
      <c r="BB5" s="22">
        <v>391.5</v>
      </c>
      <c r="BC5" s="22">
        <v>395.32499999999999</v>
      </c>
      <c r="BD5" s="22">
        <v>392.625</v>
      </c>
      <c r="BE5" s="22">
        <v>388.8</v>
      </c>
      <c r="BF5" s="22">
        <v>392.17499999999995</v>
      </c>
      <c r="BG5" s="22">
        <v>398.7</v>
      </c>
      <c r="BH5" s="22">
        <v>419.84999999999997</v>
      </c>
      <c r="BI5" s="22">
        <v>420.52500000000003</v>
      </c>
      <c r="BJ5" s="22">
        <v>426.82499999999999</v>
      </c>
      <c r="BK5" s="22">
        <v>433.125</v>
      </c>
      <c r="BL5" s="22">
        <v>445.05</v>
      </c>
      <c r="BM5" s="22">
        <v>440.77500000000003</v>
      </c>
    </row>
    <row r="6" spans="1:66">
      <c r="A6" s="23" t="s">
        <v>11</v>
      </c>
      <c r="B6" s="24" t="s">
        <v>9</v>
      </c>
      <c r="C6" s="12"/>
      <c r="D6" s="12">
        <v>461.54136125093669</v>
      </c>
      <c r="E6" s="12"/>
      <c r="F6" s="12">
        <v>539.06944786240945</v>
      </c>
      <c r="G6" s="12"/>
      <c r="H6" s="12">
        <v>597.43984945550153</v>
      </c>
      <c r="I6" s="12"/>
      <c r="J6" s="12">
        <v>628.09885660904092</v>
      </c>
      <c r="K6" s="12"/>
      <c r="L6" s="12">
        <v>602.75300238172554</v>
      </c>
      <c r="M6" s="12"/>
      <c r="N6" s="19">
        <v>581.4</v>
      </c>
      <c r="O6" s="12"/>
      <c r="P6" s="19">
        <v>579.6</v>
      </c>
      <c r="Q6" s="12"/>
      <c r="R6" s="19">
        <v>579.6</v>
      </c>
      <c r="S6" s="12"/>
      <c r="T6" s="19">
        <v>578.70000000000005</v>
      </c>
      <c r="U6" s="12"/>
      <c r="V6" s="19">
        <v>576</v>
      </c>
      <c r="W6" s="12"/>
      <c r="X6" s="19">
        <v>574.20000000000005</v>
      </c>
      <c r="Y6" s="12"/>
      <c r="Z6" s="19">
        <v>578.70000000000005</v>
      </c>
      <c r="AA6" s="12"/>
      <c r="AB6" s="19">
        <v>584.1</v>
      </c>
      <c r="AC6" s="6"/>
      <c r="BA6" s="12">
        <v>357.68213095238099</v>
      </c>
      <c r="BB6" s="22">
        <v>364.9242857142857</v>
      </c>
      <c r="BC6" s="22">
        <v>365.84999999999997</v>
      </c>
      <c r="BD6" s="22">
        <v>378</v>
      </c>
      <c r="BE6" s="22">
        <v>381.82499999999999</v>
      </c>
      <c r="BF6" s="22">
        <v>379.125</v>
      </c>
      <c r="BG6" s="22">
        <v>375.3</v>
      </c>
      <c r="BH6" s="22">
        <v>378.67499999999995</v>
      </c>
      <c r="BI6" s="22">
        <v>385.2</v>
      </c>
      <c r="BJ6" s="22">
        <v>406.34999999999997</v>
      </c>
      <c r="BK6" s="22">
        <v>407.02500000000003</v>
      </c>
      <c r="BL6" s="22">
        <v>413.32499999999999</v>
      </c>
      <c r="BM6" s="22">
        <v>419.625</v>
      </c>
    </row>
    <row r="7" spans="1:66">
      <c r="A7" s="25" t="s">
        <v>11</v>
      </c>
      <c r="B7" s="24" t="s">
        <v>6</v>
      </c>
      <c r="C7" s="12"/>
      <c r="D7" s="12">
        <v>47.59</v>
      </c>
      <c r="E7" s="12"/>
      <c r="F7" s="13">
        <v>55.584000000000003</v>
      </c>
      <c r="G7" s="12"/>
      <c r="H7" s="12">
        <v>61.602631578947374</v>
      </c>
      <c r="I7" s="12"/>
      <c r="J7" s="26">
        <v>64.763913043478254</v>
      </c>
      <c r="K7" s="12"/>
      <c r="L7" s="26">
        <v>62.150476190476198</v>
      </c>
      <c r="M7" s="12"/>
      <c r="N7" s="27">
        <f t="shared" ref="N7:AB7" si="0">N6/9</f>
        <v>64.599999999999994</v>
      </c>
      <c r="O7" s="12"/>
      <c r="P7" s="27">
        <f t="shared" si="0"/>
        <v>64.400000000000006</v>
      </c>
      <c r="Q7" s="12"/>
      <c r="R7" s="27">
        <f t="shared" si="0"/>
        <v>64.400000000000006</v>
      </c>
      <c r="S7" s="12"/>
      <c r="T7" s="27">
        <f t="shared" si="0"/>
        <v>64.300000000000011</v>
      </c>
      <c r="U7" s="12"/>
      <c r="V7" s="27">
        <f t="shared" si="0"/>
        <v>64</v>
      </c>
      <c r="W7" s="12"/>
      <c r="X7" s="27">
        <f t="shared" si="0"/>
        <v>63.800000000000004</v>
      </c>
      <c r="Y7" s="12"/>
      <c r="Z7" s="27">
        <f t="shared" si="0"/>
        <v>64.300000000000011</v>
      </c>
      <c r="AA7" s="12"/>
      <c r="AB7" s="27">
        <f t="shared" si="0"/>
        <v>64.900000000000006</v>
      </c>
      <c r="AC7" t="s">
        <v>12</v>
      </c>
      <c r="AD7" s="28" t="s">
        <v>13</v>
      </c>
      <c r="BA7" s="21">
        <v>39.742458994708997</v>
      </c>
      <c r="BB7" s="17">
        <v>42.65</v>
      </c>
      <c r="BC7" s="17">
        <v>42.55</v>
      </c>
      <c r="BD7" s="17">
        <v>43.424999999999997</v>
      </c>
      <c r="BE7" s="17">
        <v>42.8</v>
      </c>
      <c r="BF7" s="17">
        <v>42.8</v>
      </c>
      <c r="BG7" s="17">
        <v>43.625</v>
      </c>
      <c r="BH7" s="17">
        <v>44.875</v>
      </c>
      <c r="BI7" s="17">
        <v>44.85</v>
      </c>
      <c r="BJ7" s="29">
        <v>45.625</v>
      </c>
      <c r="BK7" s="29">
        <v>46.5</v>
      </c>
      <c r="BL7" s="29">
        <v>47.625</v>
      </c>
      <c r="BM7" s="29">
        <v>47.174999999999997</v>
      </c>
    </row>
    <row r="8" spans="1:66">
      <c r="A8" s="30" t="s">
        <v>14</v>
      </c>
      <c r="B8" s="24" t="s">
        <v>9</v>
      </c>
      <c r="C8" s="12"/>
      <c r="D8" s="12">
        <v>448.57142857142856</v>
      </c>
      <c r="E8" s="12"/>
      <c r="F8" s="13">
        <v>570.65</v>
      </c>
      <c r="G8" s="12"/>
      <c r="H8" s="12">
        <v>569.93421052631584</v>
      </c>
      <c r="I8" s="12"/>
      <c r="J8" s="12">
        <v>544.17391304347825</v>
      </c>
      <c r="K8" s="12"/>
      <c r="L8" s="12">
        <v>473.26190476190476</v>
      </c>
      <c r="M8" s="12"/>
      <c r="N8" s="31">
        <f>N9</f>
        <v>485</v>
      </c>
      <c r="O8" s="12"/>
      <c r="P8" s="31">
        <f>P9</f>
        <v>487.5</v>
      </c>
      <c r="Q8" s="12"/>
      <c r="R8" s="31">
        <f t="shared" ref="R8:AB8" si="1">R9</f>
        <v>487.5</v>
      </c>
      <c r="S8" s="12"/>
      <c r="T8" s="31">
        <f t="shared" si="1"/>
        <v>495</v>
      </c>
      <c r="U8" s="12"/>
      <c r="V8" s="31">
        <f t="shared" si="1"/>
        <v>510</v>
      </c>
      <c r="W8" s="12"/>
      <c r="X8" s="31">
        <f t="shared" si="1"/>
        <v>520</v>
      </c>
      <c r="Y8" s="12"/>
      <c r="Z8" s="31">
        <f t="shared" si="1"/>
        <v>525</v>
      </c>
      <c r="AA8" s="12"/>
      <c r="AB8" s="31">
        <f t="shared" si="1"/>
        <v>530</v>
      </c>
      <c r="AC8" s="6"/>
      <c r="AD8" s="32">
        <v>44327</v>
      </c>
      <c r="AE8" t="s">
        <v>15</v>
      </c>
      <c r="BA8" s="12">
        <v>398.75</v>
      </c>
      <c r="BB8" s="12">
        <v>460</v>
      </c>
      <c r="BC8" s="12">
        <v>430</v>
      </c>
      <c r="BD8" s="12">
        <v>390</v>
      </c>
      <c r="BE8" s="12">
        <v>380</v>
      </c>
      <c r="BF8" s="12">
        <v>370</v>
      </c>
      <c r="BG8" s="12">
        <v>375</v>
      </c>
      <c r="BH8" s="12">
        <v>380</v>
      </c>
      <c r="BI8" s="12">
        <v>395</v>
      </c>
      <c r="BJ8" s="12">
        <v>400</v>
      </c>
      <c r="BK8" s="12">
        <v>405</v>
      </c>
      <c r="BL8" s="12">
        <v>410</v>
      </c>
      <c r="BM8" s="12">
        <v>410</v>
      </c>
      <c r="BN8" s="6">
        <v>44165</v>
      </c>
    </row>
    <row r="9" spans="1:66">
      <c r="A9" s="33" t="s">
        <v>16</v>
      </c>
      <c r="B9" s="24" t="s">
        <v>9</v>
      </c>
      <c r="C9" s="13"/>
      <c r="D9" s="13">
        <v>455</v>
      </c>
      <c r="E9" s="13"/>
      <c r="F9" s="13">
        <v>540</v>
      </c>
      <c r="G9" s="13"/>
      <c r="H9" s="13">
        <v>595</v>
      </c>
      <c r="I9" s="13"/>
      <c r="J9" s="13">
        <v>610</v>
      </c>
      <c r="K9" s="13"/>
      <c r="L9" s="13">
        <v>545</v>
      </c>
      <c r="M9" s="13"/>
      <c r="N9" s="13">
        <f>(N10+N11)/2</f>
        <v>485</v>
      </c>
      <c r="O9" s="13"/>
      <c r="P9" s="31">
        <f>(P10+P11)/2</f>
        <v>487.5</v>
      </c>
      <c r="Q9" s="13"/>
      <c r="R9" s="31">
        <f t="shared" ref="R9:AB9" si="2">(R10+R11)/2</f>
        <v>487.5</v>
      </c>
      <c r="S9" s="13"/>
      <c r="T9" s="31">
        <f t="shared" si="2"/>
        <v>495</v>
      </c>
      <c r="U9" s="13"/>
      <c r="V9" s="31">
        <f t="shared" si="2"/>
        <v>510</v>
      </c>
      <c r="W9" s="13"/>
      <c r="X9" s="31">
        <f t="shared" si="2"/>
        <v>520</v>
      </c>
      <c r="Y9" s="13"/>
      <c r="Z9" s="31">
        <f t="shared" si="2"/>
        <v>525</v>
      </c>
      <c r="AA9" s="13"/>
      <c r="AB9" s="31">
        <f t="shared" si="2"/>
        <v>530</v>
      </c>
      <c r="AC9" s="6"/>
      <c r="AD9" s="34">
        <v>44329</v>
      </c>
      <c r="BA9" s="35">
        <v>398.75</v>
      </c>
      <c r="BB9" s="35">
        <v>460</v>
      </c>
      <c r="BC9" s="35">
        <v>430</v>
      </c>
      <c r="BD9" s="17">
        <v>390</v>
      </c>
      <c r="BE9" s="17">
        <v>380</v>
      </c>
      <c r="BF9" s="17">
        <v>370</v>
      </c>
      <c r="BG9" s="17">
        <v>375</v>
      </c>
      <c r="BH9" s="17">
        <v>380</v>
      </c>
      <c r="BI9" s="17">
        <v>395</v>
      </c>
      <c r="BJ9" s="17">
        <v>400</v>
      </c>
      <c r="BK9" s="17">
        <v>405</v>
      </c>
      <c r="BL9" s="17">
        <v>410</v>
      </c>
      <c r="BM9" s="17">
        <v>410</v>
      </c>
      <c r="BN9" s="6">
        <v>44165</v>
      </c>
    </row>
    <row r="10" spans="1:66">
      <c r="A10" s="33" t="s">
        <v>17</v>
      </c>
      <c r="B10" s="24" t="s">
        <v>9</v>
      </c>
      <c r="C10" s="12"/>
      <c r="D10" s="12">
        <v>450</v>
      </c>
      <c r="E10" s="12"/>
      <c r="F10" s="12">
        <v>550</v>
      </c>
      <c r="G10" s="12"/>
      <c r="H10" s="12">
        <v>605</v>
      </c>
      <c r="I10" s="12"/>
      <c r="J10" s="13">
        <v>625</v>
      </c>
      <c r="K10" s="12"/>
      <c r="L10" s="13">
        <v>560</v>
      </c>
      <c r="M10" s="12"/>
      <c r="N10" s="13">
        <v>495</v>
      </c>
      <c r="O10" s="12"/>
      <c r="P10" s="19">
        <v>495</v>
      </c>
      <c r="Q10" s="12"/>
      <c r="R10" s="19">
        <v>495</v>
      </c>
      <c r="S10" s="12"/>
      <c r="T10" s="19">
        <v>500</v>
      </c>
      <c r="U10" s="12"/>
      <c r="V10" s="19">
        <v>510</v>
      </c>
      <c r="W10" s="12"/>
      <c r="X10" s="19">
        <v>520</v>
      </c>
      <c r="Y10" s="12"/>
      <c r="Z10" s="19">
        <v>525</v>
      </c>
      <c r="AA10" s="12"/>
      <c r="AB10" s="19">
        <v>530</v>
      </c>
      <c r="AC10" s="6"/>
      <c r="BA10" s="36">
        <v>395.41666666666669</v>
      </c>
      <c r="BB10" s="37">
        <v>455</v>
      </c>
      <c r="BC10" s="37">
        <v>425</v>
      </c>
      <c r="BD10" s="12">
        <v>390</v>
      </c>
      <c r="BE10" s="12">
        <v>380</v>
      </c>
      <c r="BF10" s="12">
        <v>370</v>
      </c>
      <c r="BG10" s="12">
        <v>375</v>
      </c>
      <c r="BH10" s="12">
        <v>380</v>
      </c>
      <c r="BI10" s="12">
        <v>395</v>
      </c>
      <c r="BJ10" s="12">
        <v>400</v>
      </c>
      <c r="BK10" s="12">
        <v>405</v>
      </c>
      <c r="BL10" s="12">
        <v>410</v>
      </c>
      <c r="BM10" s="12">
        <v>410</v>
      </c>
      <c r="BN10" s="6">
        <v>44165</v>
      </c>
    </row>
    <row r="11" spans="1:66">
      <c r="A11" s="33" t="s">
        <v>18</v>
      </c>
      <c r="B11" s="24" t="s">
        <v>9</v>
      </c>
      <c r="C11" s="12"/>
      <c r="D11" s="12">
        <v>460</v>
      </c>
      <c r="E11" s="12"/>
      <c r="F11" s="12">
        <v>530</v>
      </c>
      <c r="G11" s="12"/>
      <c r="H11" s="12">
        <v>585</v>
      </c>
      <c r="I11" s="12"/>
      <c r="J11" s="13">
        <v>595</v>
      </c>
      <c r="K11" s="12"/>
      <c r="L11" s="13">
        <v>530</v>
      </c>
      <c r="M11" s="12"/>
      <c r="N11" s="13">
        <v>475</v>
      </c>
      <c r="O11" s="12"/>
      <c r="P11" s="19">
        <v>480</v>
      </c>
      <c r="Q11" s="12"/>
      <c r="R11" s="19">
        <v>480</v>
      </c>
      <c r="S11" s="12"/>
      <c r="T11" s="19">
        <v>490</v>
      </c>
      <c r="U11" s="12"/>
      <c r="V11" s="19">
        <v>510</v>
      </c>
      <c r="W11" s="12"/>
      <c r="X11" s="19">
        <v>520</v>
      </c>
      <c r="Y11" s="12"/>
      <c r="Z11" s="19">
        <v>525</v>
      </c>
      <c r="AA11" s="12"/>
      <c r="AB11" s="19">
        <v>530</v>
      </c>
      <c r="AC11" s="6"/>
      <c r="BA11" s="36">
        <v>402.08333333333331</v>
      </c>
      <c r="BB11" s="37">
        <v>465</v>
      </c>
      <c r="BC11" s="37">
        <v>435</v>
      </c>
      <c r="BD11" s="12">
        <v>390</v>
      </c>
      <c r="BE11" s="12">
        <v>380</v>
      </c>
      <c r="BF11" s="12">
        <v>370</v>
      </c>
      <c r="BG11" s="12">
        <v>375</v>
      </c>
      <c r="BH11" s="12">
        <v>380</v>
      </c>
      <c r="BI11" s="12">
        <v>395</v>
      </c>
      <c r="BJ11" s="12">
        <v>400</v>
      </c>
      <c r="BK11" s="12">
        <v>405</v>
      </c>
      <c r="BL11" s="12">
        <v>410</v>
      </c>
      <c r="BM11" s="12">
        <v>410</v>
      </c>
      <c r="BN11" s="6">
        <v>44165</v>
      </c>
    </row>
    <row r="12" spans="1:66">
      <c r="A12" s="23" t="s">
        <v>19</v>
      </c>
      <c r="B12" s="24" t="s">
        <v>9</v>
      </c>
      <c r="C12" s="12"/>
      <c r="D12" s="12">
        <v>1068.75</v>
      </c>
      <c r="E12" s="12"/>
      <c r="F12" s="12">
        <v>1061.25</v>
      </c>
      <c r="G12" s="12"/>
      <c r="H12" s="13">
        <v>1088.75</v>
      </c>
      <c r="I12" s="12"/>
      <c r="J12" s="13">
        <v>1285.625</v>
      </c>
      <c r="K12" s="12"/>
      <c r="L12" s="13">
        <v>1283</v>
      </c>
      <c r="M12" s="12"/>
      <c r="N12" s="14">
        <v>1155</v>
      </c>
      <c r="O12" s="12"/>
      <c r="P12" s="38">
        <v>1130</v>
      </c>
      <c r="Q12" s="12"/>
      <c r="R12" s="38">
        <v>1108</v>
      </c>
      <c r="S12" s="12"/>
      <c r="T12" s="38">
        <v>1093</v>
      </c>
      <c r="U12" s="12"/>
      <c r="V12" s="38">
        <v>1078</v>
      </c>
      <c r="W12" s="12"/>
      <c r="X12" s="38">
        <v>1073</v>
      </c>
      <c r="Y12" s="12"/>
      <c r="Z12" s="38">
        <v>1097</v>
      </c>
      <c r="AA12" s="12"/>
      <c r="AB12" s="38">
        <v>1080</v>
      </c>
      <c r="AC12" s="6"/>
      <c r="BA12" s="21">
        <v>845.59416666666698</v>
      </c>
      <c r="BB12" s="17">
        <v>940</v>
      </c>
      <c r="BC12" s="17">
        <v>920</v>
      </c>
      <c r="BD12" s="17">
        <v>915</v>
      </c>
      <c r="BE12" s="17">
        <v>937.5</v>
      </c>
      <c r="BF12" s="17">
        <v>945</v>
      </c>
      <c r="BG12" s="29">
        <v>935</v>
      </c>
      <c r="BH12" s="29">
        <v>915</v>
      </c>
      <c r="BI12" s="29">
        <v>897.5</v>
      </c>
      <c r="BJ12" s="29">
        <v>906.5</v>
      </c>
      <c r="BK12" s="29">
        <v>930</v>
      </c>
      <c r="BL12" s="29">
        <v>947</v>
      </c>
      <c r="BM12" s="29">
        <v>929</v>
      </c>
      <c r="BN12" s="6">
        <v>44166</v>
      </c>
    </row>
    <row r="13" spans="1:66">
      <c r="A13" s="23" t="s">
        <v>20</v>
      </c>
      <c r="B13" s="24" t="s">
        <v>9</v>
      </c>
      <c r="C13" s="12"/>
      <c r="D13" s="12">
        <v>1418.75</v>
      </c>
      <c r="E13" s="12"/>
      <c r="F13" s="12">
        <v>1443.75</v>
      </c>
      <c r="G13" s="12"/>
      <c r="H13" s="13">
        <v>1475</v>
      </c>
      <c r="I13" s="12"/>
      <c r="J13" s="13">
        <v>1680</v>
      </c>
      <c r="K13" s="12"/>
      <c r="L13" s="13">
        <v>1690</v>
      </c>
      <c r="M13" s="12"/>
      <c r="N13" s="14">
        <v>1545</v>
      </c>
      <c r="O13" s="12"/>
      <c r="P13" s="38">
        <v>1523</v>
      </c>
      <c r="Q13" s="12"/>
      <c r="R13" s="38">
        <v>1507</v>
      </c>
      <c r="S13" s="12"/>
      <c r="T13" s="38">
        <v>1487</v>
      </c>
      <c r="U13" s="12"/>
      <c r="V13" s="38">
        <v>1464</v>
      </c>
      <c r="W13" s="12"/>
      <c r="X13" s="38">
        <v>1443</v>
      </c>
      <c r="Y13" s="12"/>
      <c r="Z13" s="38">
        <v>1472</v>
      </c>
      <c r="AA13" s="12"/>
      <c r="AB13" s="38">
        <v>1461</v>
      </c>
      <c r="AC13" s="6"/>
      <c r="BA13" s="21">
        <v>929.58333333333303</v>
      </c>
      <c r="BB13" s="17">
        <v>1160</v>
      </c>
      <c r="BC13" s="17">
        <v>1050</v>
      </c>
      <c r="BD13" s="17">
        <v>1060</v>
      </c>
      <c r="BE13" s="17">
        <v>1060</v>
      </c>
      <c r="BF13" s="17">
        <v>1067</v>
      </c>
      <c r="BG13" s="29">
        <v>1056</v>
      </c>
      <c r="BH13" s="29">
        <v>1034</v>
      </c>
      <c r="BI13" s="29">
        <v>1014</v>
      </c>
      <c r="BJ13" s="29">
        <v>1038</v>
      </c>
      <c r="BK13" s="29">
        <v>1060</v>
      </c>
      <c r="BL13" s="29">
        <v>1077</v>
      </c>
      <c r="BM13" s="29">
        <v>1061</v>
      </c>
      <c r="BN13" s="6">
        <v>44166</v>
      </c>
    </row>
    <row r="14" spans="1:66">
      <c r="A14" s="23" t="s">
        <v>21</v>
      </c>
      <c r="B14" s="24" t="s">
        <v>9</v>
      </c>
      <c r="C14" s="12"/>
      <c r="D14" s="12">
        <v>1063.75</v>
      </c>
      <c r="E14" s="12"/>
      <c r="F14" s="12">
        <v>1060</v>
      </c>
      <c r="G14" s="12"/>
      <c r="H14" s="13">
        <v>1096.25</v>
      </c>
      <c r="I14" s="12"/>
      <c r="J14" s="13">
        <v>1281.25</v>
      </c>
      <c r="K14" s="12"/>
      <c r="L14" s="13">
        <v>1274</v>
      </c>
      <c r="M14" s="12"/>
      <c r="N14" s="14">
        <v>1150</v>
      </c>
      <c r="O14" s="12"/>
      <c r="P14" s="38">
        <v>1127</v>
      </c>
      <c r="Q14" s="12"/>
      <c r="R14" s="38">
        <v>1116</v>
      </c>
      <c r="S14" s="12"/>
      <c r="T14" s="38">
        <v>1106</v>
      </c>
      <c r="U14" s="12"/>
      <c r="V14" s="38">
        <v>1095</v>
      </c>
      <c r="W14" s="12"/>
      <c r="X14" s="38">
        <v>1085</v>
      </c>
      <c r="Y14" s="12"/>
      <c r="Z14" s="38">
        <v>1123</v>
      </c>
      <c r="AA14" s="12"/>
      <c r="AB14" s="38">
        <v>1111</v>
      </c>
      <c r="AC14" s="6"/>
      <c r="BA14" s="21">
        <v>835.55250000000001</v>
      </c>
      <c r="BB14" s="17">
        <v>910</v>
      </c>
      <c r="BC14" s="17">
        <v>890</v>
      </c>
      <c r="BD14" s="17">
        <v>888</v>
      </c>
      <c r="BE14" s="17">
        <v>916</v>
      </c>
      <c r="BF14" s="17">
        <v>931</v>
      </c>
      <c r="BG14" s="29">
        <v>920</v>
      </c>
      <c r="BH14" s="29">
        <v>899</v>
      </c>
      <c r="BI14" s="29">
        <v>879</v>
      </c>
      <c r="BJ14" s="29">
        <v>902</v>
      </c>
      <c r="BK14" s="29">
        <v>925</v>
      </c>
      <c r="BL14" s="29">
        <v>942</v>
      </c>
      <c r="BM14" s="29">
        <v>926</v>
      </c>
      <c r="BN14" s="6">
        <v>44166</v>
      </c>
    </row>
    <row r="15" spans="1:66">
      <c r="A15" s="23" t="s">
        <v>22</v>
      </c>
      <c r="B15" s="24" t="s">
        <v>9</v>
      </c>
      <c r="C15" s="13"/>
      <c r="D15" s="12">
        <v>1266.875</v>
      </c>
      <c r="E15" s="13"/>
      <c r="F15" s="12">
        <v>1235</v>
      </c>
      <c r="G15" s="13"/>
      <c r="H15" s="13">
        <v>1339.6875</v>
      </c>
      <c r="I15" s="13"/>
      <c r="J15" s="13">
        <v>1520</v>
      </c>
      <c r="K15" s="13"/>
      <c r="L15" s="13">
        <v>1427.5</v>
      </c>
      <c r="M15" s="13"/>
      <c r="N15" s="14">
        <v>1310</v>
      </c>
      <c r="O15" s="13"/>
      <c r="P15" s="38">
        <v>1280</v>
      </c>
      <c r="Q15" s="13"/>
      <c r="R15" s="38">
        <v>1268</v>
      </c>
      <c r="S15" s="13"/>
      <c r="T15" s="38">
        <v>1235</v>
      </c>
      <c r="U15" s="13"/>
      <c r="V15" s="38">
        <v>1205</v>
      </c>
      <c r="W15" s="13"/>
      <c r="X15" s="38">
        <v>1232</v>
      </c>
      <c r="Y15" s="13"/>
      <c r="Z15" s="38">
        <v>1236</v>
      </c>
      <c r="AA15" s="13"/>
      <c r="AB15" s="38">
        <v>1198</v>
      </c>
      <c r="AC15" s="6"/>
      <c r="BA15" s="21">
        <v>925.52083333333303</v>
      </c>
      <c r="BB15" s="17">
        <v>1100.3672499999998</v>
      </c>
      <c r="BC15" s="17">
        <v>1068.9525599999997</v>
      </c>
      <c r="BD15" s="17">
        <v>1043.5339832</v>
      </c>
      <c r="BE15" s="17">
        <v>1060.9900026959999</v>
      </c>
      <c r="BF15" s="17">
        <v>1033.0853026151199</v>
      </c>
      <c r="BG15" s="29">
        <v>1010.6235965628174</v>
      </c>
      <c r="BH15" s="29">
        <v>998.24236059718919</v>
      </c>
      <c r="BI15" s="29">
        <v>1012.9072078091331</v>
      </c>
      <c r="BJ15" s="29">
        <v>1027.8362798872245</v>
      </c>
      <c r="BK15" s="29">
        <v>1047.7930054849689</v>
      </c>
      <c r="BL15" s="29">
        <v>1042.6371453752695</v>
      </c>
      <c r="BM15" s="29">
        <v>1020.184402467764</v>
      </c>
      <c r="BN15" s="6">
        <v>44166</v>
      </c>
    </row>
    <row r="16" spans="1:66">
      <c r="A16" s="39" t="s">
        <v>23</v>
      </c>
      <c r="B16" s="40" t="s">
        <v>9</v>
      </c>
      <c r="C16" s="12"/>
      <c r="D16" s="12"/>
      <c r="E16" s="12"/>
      <c r="F16" s="13">
        <v>913.125</v>
      </c>
      <c r="G16" s="12"/>
      <c r="H16" s="13">
        <v>938.75</v>
      </c>
      <c r="I16" s="12"/>
      <c r="J16" s="13">
        <v>1107.5</v>
      </c>
      <c r="K16" s="12"/>
      <c r="L16" s="13">
        <v>1041.5</v>
      </c>
      <c r="M16" s="12"/>
      <c r="N16" s="13">
        <v>1014.97</v>
      </c>
      <c r="O16" s="12"/>
      <c r="P16" s="41">
        <v>1009.8</v>
      </c>
      <c r="Q16" s="12"/>
      <c r="R16" s="41">
        <v>973.17</v>
      </c>
      <c r="S16" s="12"/>
      <c r="T16" s="41">
        <v>949</v>
      </c>
      <c r="U16" s="12"/>
      <c r="V16" s="41">
        <v>930.2</v>
      </c>
      <c r="W16" s="12"/>
      <c r="X16" s="41">
        <v>919.8</v>
      </c>
      <c r="Y16" s="12"/>
      <c r="Z16" s="41">
        <v>903.37</v>
      </c>
      <c r="AA16" s="12"/>
      <c r="AB16" s="41">
        <v>880.22</v>
      </c>
      <c r="AC16" t="s">
        <v>12</v>
      </c>
      <c r="BA16" s="16"/>
      <c r="BB16" s="13"/>
      <c r="BC16" s="13"/>
      <c r="BD16" s="13"/>
      <c r="BE16" s="13"/>
      <c r="BF16" s="13"/>
      <c r="BG16" s="41"/>
      <c r="BH16" s="41"/>
      <c r="BI16" s="41"/>
      <c r="BJ16" s="41"/>
      <c r="BK16" s="41"/>
      <c r="BL16" s="41"/>
      <c r="BM16" s="41"/>
    </row>
    <row r="17" spans="1:66">
      <c r="A17" s="39" t="s">
        <v>24</v>
      </c>
      <c r="B17" s="40" t="s">
        <v>9</v>
      </c>
      <c r="C17" s="12"/>
      <c r="D17" s="42">
        <v>103.55955555555556</v>
      </c>
      <c r="E17" s="12"/>
      <c r="F17" s="42">
        <v>92.321400000000011</v>
      </c>
      <c r="G17" s="12"/>
      <c r="H17" s="42">
        <v>38.731333333333332</v>
      </c>
      <c r="I17" s="12"/>
      <c r="J17" s="42">
        <v>35.273260869565199</v>
      </c>
      <c r="K17" s="12"/>
      <c r="L17" s="42">
        <v>51.371399999999994</v>
      </c>
      <c r="M17" s="12"/>
      <c r="N17" s="31">
        <f>N18/0.8</f>
        <v>54.458807017394768</v>
      </c>
      <c r="O17" s="12"/>
      <c r="P17" s="31">
        <f t="shared" ref="P17:AB17" si="3">P18/0.8</f>
        <v>58.348721804351534</v>
      </c>
      <c r="Q17" s="12"/>
      <c r="R17" s="31">
        <f t="shared" si="3"/>
        <v>66.128551378265072</v>
      </c>
      <c r="S17" s="12"/>
      <c r="T17" s="31">
        <f t="shared" si="3"/>
        <v>70.018466165221838</v>
      </c>
      <c r="U17" s="12"/>
      <c r="V17" s="31">
        <f t="shared" si="3"/>
        <v>73.908380952178589</v>
      </c>
      <c r="W17" s="12"/>
      <c r="X17" s="31">
        <f t="shared" si="3"/>
        <v>81.688210526092135</v>
      </c>
      <c r="Y17" s="12"/>
      <c r="Z17" s="31">
        <f t="shared" si="3"/>
        <v>89.468040100005666</v>
      </c>
      <c r="AA17" s="12"/>
      <c r="AB17" s="31">
        <f t="shared" si="3"/>
        <v>101.13778446087596</v>
      </c>
      <c r="AC17" t="s">
        <v>12</v>
      </c>
      <c r="BA17" s="43">
        <v>50</v>
      </c>
      <c r="BB17" s="43">
        <v>75</v>
      </c>
      <c r="BC17" s="43">
        <v>68.75</v>
      </c>
      <c r="BD17" s="43">
        <v>48.499999999999993</v>
      </c>
      <c r="BE17" s="43">
        <v>48.499999999999993</v>
      </c>
      <c r="BF17" s="43">
        <v>48.499999999999993</v>
      </c>
      <c r="BG17" s="43">
        <v>48.499999999999993</v>
      </c>
      <c r="BH17" s="43">
        <v>48.499999999999993</v>
      </c>
      <c r="BI17" s="43">
        <v>48.499999999999993</v>
      </c>
      <c r="BJ17" s="43">
        <v>48.499999999999993</v>
      </c>
      <c r="BK17" s="43">
        <v>48.499999999999993</v>
      </c>
      <c r="BL17" s="43">
        <v>48.499999999999993</v>
      </c>
      <c r="BM17" s="43">
        <v>48.499999999999993</v>
      </c>
    </row>
    <row r="18" spans="1:66">
      <c r="A18" s="44" t="s">
        <v>25</v>
      </c>
      <c r="B18" s="40" t="s">
        <v>9</v>
      </c>
      <c r="C18" s="12"/>
      <c r="D18" s="43">
        <v>75.243419999999986</v>
      </c>
      <c r="E18" s="12"/>
      <c r="F18" s="43">
        <v>96.520719999999969</v>
      </c>
      <c r="G18" s="12"/>
      <c r="H18" s="45">
        <v>59.152492857142839</v>
      </c>
      <c r="I18" s="12"/>
      <c r="J18" s="45">
        <v>29.758926666666682</v>
      </c>
      <c r="K18" s="12"/>
      <c r="L18" s="45">
        <v>39.270253333333322</v>
      </c>
      <c r="M18" s="12"/>
      <c r="N18" s="46">
        <v>43.567045613915816</v>
      </c>
      <c r="O18" s="12"/>
      <c r="P18" s="47">
        <v>46.67897744348123</v>
      </c>
      <c r="Q18" s="12"/>
      <c r="R18" s="47">
        <v>52.902841102612058</v>
      </c>
      <c r="S18" s="12"/>
      <c r="T18" s="47">
        <v>56.014772932177472</v>
      </c>
      <c r="U18" s="12"/>
      <c r="V18" s="47">
        <v>59.126704761742879</v>
      </c>
      <c r="W18" s="12"/>
      <c r="X18" s="47">
        <v>65.350568420873714</v>
      </c>
      <c r="Y18" s="12"/>
      <c r="Z18" s="47">
        <v>71.574432080004541</v>
      </c>
      <c r="AA18" s="12"/>
      <c r="AB18" s="47">
        <v>80.910227568700776</v>
      </c>
      <c r="BA18" s="48">
        <v>40</v>
      </c>
      <c r="BB18" s="49">
        <v>60</v>
      </c>
      <c r="BC18" s="49">
        <v>55</v>
      </c>
      <c r="BD18" s="49">
        <v>38.799999999999997</v>
      </c>
      <c r="BE18" s="49">
        <v>38.799999999999997</v>
      </c>
      <c r="BF18" s="49">
        <v>38.799999999999997</v>
      </c>
      <c r="BG18" s="50">
        <v>38.799999999999997</v>
      </c>
      <c r="BH18" s="50">
        <v>38.799999999999997</v>
      </c>
      <c r="BI18" s="50">
        <v>38.799999999999997</v>
      </c>
      <c r="BJ18" s="50">
        <v>38.799999999999997</v>
      </c>
      <c r="BK18" s="50">
        <v>38.799999999999997</v>
      </c>
      <c r="BL18" s="50">
        <v>38.799999999999997</v>
      </c>
      <c r="BM18" s="50">
        <v>38.799999999999997</v>
      </c>
    </row>
    <row r="19" spans="1:66">
      <c r="A19" s="44" t="s">
        <v>26</v>
      </c>
      <c r="B19" s="40" t="s">
        <v>9</v>
      </c>
      <c r="C19" s="12"/>
      <c r="D19" s="12">
        <v>428.57401184440261</v>
      </c>
      <c r="E19" s="12"/>
      <c r="F19" s="13">
        <v>431.36405214949008</v>
      </c>
      <c r="G19" s="12"/>
      <c r="H19" s="13">
        <v>432.90561186494176</v>
      </c>
      <c r="I19" s="12"/>
      <c r="J19" s="13">
        <v>429.26330841774194</v>
      </c>
      <c r="K19" s="12"/>
      <c r="L19" s="13">
        <v>417.37731603835635</v>
      </c>
      <c r="M19" s="12"/>
      <c r="N19" s="46">
        <v>425.99424636745249</v>
      </c>
      <c r="O19" s="12"/>
      <c r="P19" s="47">
        <v>428.02551834130782</v>
      </c>
      <c r="Q19" s="12"/>
      <c r="R19" s="47">
        <v>427.2078955746577</v>
      </c>
      <c r="S19" s="12"/>
      <c r="T19" s="47">
        <v>427.99531251360639</v>
      </c>
      <c r="U19" s="12"/>
      <c r="V19" s="47">
        <v>427.99531251360639</v>
      </c>
      <c r="W19" s="12"/>
      <c r="X19" s="47">
        <v>431.01419576955357</v>
      </c>
      <c r="Y19" s="12"/>
      <c r="Z19" s="47">
        <v>434.13106349686848</v>
      </c>
      <c r="AA19" s="12"/>
      <c r="AB19" s="47">
        <v>434.13106349686848</v>
      </c>
      <c r="BA19" s="16"/>
      <c r="BB19" s="17">
        <v>419.43822910082719</v>
      </c>
      <c r="BC19" s="17">
        <v>419.63406563167024</v>
      </c>
      <c r="BD19" s="17">
        <v>417.98127336476443</v>
      </c>
      <c r="BE19" s="17">
        <v>425.19356771529436</v>
      </c>
      <c r="BF19" s="17">
        <v>423.02138887867267</v>
      </c>
      <c r="BG19" s="29">
        <v>422.81856204991334</v>
      </c>
      <c r="BH19" s="29">
        <v>426.016636158766</v>
      </c>
      <c r="BI19" s="29">
        <v>424.21055961278768</v>
      </c>
      <c r="BJ19" s="29">
        <v>423.42414219023112</v>
      </c>
      <c r="BK19" s="29">
        <v>413.61035224342299</v>
      </c>
      <c r="BL19" s="29">
        <v>413.04218732425551</v>
      </c>
      <c r="BM19" s="29">
        <v>413.7138709632722</v>
      </c>
    </row>
    <row r="20" spans="1:66">
      <c r="A20" s="44" t="s">
        <v>27</v>
      </c>
      <c r="B20" s="51" t="s">
        <v>28</v>
      </c>
      <c r="C20" s="12"/>
      <c r="D20" s="43">
        <v>30.391203225806454</v>
      </c>
      <c r="E20" s="12"/>
      <c r="F20" s="45">
        <v>30.194945161290324</v>
      </c>
      <c r="G20" s="12"/>
      <c r="H20" s="45">
        <v>30.172657142857133</v>
      </c>
      <c r="I20" s="12"/>
      <c r="J20" s="45">
        <v>30.465222580645165</v>
      </c>
      <c r="K20" s="12"/>
      <c r="L20" s="45">
        <v>31.329240000000009</v>
      </c>
      <c r="M20" s="12"/>
      <c r="N20" s="52">
        <v>31.499486470588234</v>
      </c>
      <c r="O20" s="12"/>
      <c r="P20" s="53">
        <v>31.35</v>
      </c>
      <c r="Q20" s="12"/>
      <c r="R20" s="53">
        <v>31.41</v>
      </c>
      <c r="S20" s="12"/>
      <c r="T20" s="53">
        <v>31.41</v>
      </c>
      <c r="U20" s="12"/>
      <c r="V20" s="53">
        <v>31.41</v>
      </c>
      <c r="W20" s="12"/>
      <c r="X20" s="53">
        <v>31.19</v>
      </c>
      <c r="Y20" s="12"/>
      <c r="Z20" s="53">
        <v>31.19</v>
      </c>
      <c r="AA20" s="12"/>
      <c r="AB20" s="53">
        <v>31.19</v>
      </c>
      <c r="AC20" s="54"/>
      <c r="BA20" s="48">
        <v>31.4</v>
      </c>
      <c r="BB20" s="49">
        <v>31</v>
      </c>
      <c r="BC20" s="49">
        <v>31</v>
      </c>
      <c r="BD20" s="49">
        <v>31</v>
      </c>
      <c r="BE20" s="49">
        <v>31</v>
      </c>
      <c r="BF20" s="49">
        <v>31</v>
      </c>
      <c r="BG20" s="55">
        <v>31</v>
      </c>
      <c r="BH20" s="55">
        <v>31</v>
      </c>
      <c r="BI20" s="55">
        <v>31</v>
      </c>
      <c r="BJ20" s="55">
        <v>31</v>
      </c>
      <c r="BK20" s="55">
        <v>31</v>
      </c>
      <c r="BL20" s="55">
        <v>31</v>
      </c>
      <c r="BM20" s="55">
        <v>31</v>
      </c>
      <c r="BN20" s="54"/>
    </row>
    <row r="22" spans="1:66">
      <c r="A22" s="56" t="s">
        <v>29</v>
      </c>
      <c r="C22" s="57">
        <f>C8+C18</f>
        <v>0</v>
      </c>
      <c r="D22" s="57"/>
      <c r="E22" s="57"/>
      <c r="F22" s="57">
        <f>F8+F18</f>
        <v>667.17071999999996</v>
      </c>
      <c r="G22" s="57"/>
      <c r="H22" s="57">
        <f t="shared" ref="H22:AB22" si="4">H8+H18</f>
        <v>629.08670338345871</v>
      </c>
      <c r="I22" s="57"/>
      <c r="J22" s="57">
        <f t="shared" si="4"/>
        <v>573.93283971014489</v>
      </c>
      <c r="K22" s="57"/>
      <c r="L22" s="57">
        <f t="shared" si="4"/>
        <v>512.53215809523806</v>
      </c>
      <c r="M22" s="57"/>
      <c r="N22" s="57">
        <f>N8+N18</f>
        <v>528.56704561391587</v>
      </c>
      <c r="O22" s="57"/>
      <c r="P22" s="57">
        <f t="shared" si="4"/>
        <v>534.17897744348124</v>
      </c>
      <c r="Q22" s="57"/>
      <c r="R22" s="57">
        <f t="shared" si="4"/>
        <v>540.402841102612</v>
      </c>
      <c r="S22" s="57"/>
      <c r="T22" s="57">
        <f t="shared" si="4"/>
        <v>551.01477293217749</v>
      </c>
      <c r="U22" s="57"/>
      <c r="V22" s="57">
        <f t="shared" si="4"/>
        <v>569.12670476174287</v>
      </c>
      <c r="W22" s="57"/>
      <c r="X22" s="57">
        <f t="shared" si="4"/>
        <v>585.35056842087374</v>
      </c>
      <c r="Y22" s="57"/>
      <c r="Z22" s="57">
        <f t="shared" si="4"/>
        <v>596.5744320800045</v>
      </c>
      <c r="AA22" s="57"/>
      <c r="AB22" s="57">
        <f t="shared" si="4"/>
        <v>610.91022756870075</v>
      </c>
    </row>
    <row r="23" spans="1:66">
      <c r="A23" s="58" t="s">
        <v>30</v>
      </c>
      <c r="C23" s="57">
        <f>C19-C22</f>
        <v>0</v>
      </c>
      <c r="D23" s="57"/>
      <c r="E23" s="57"/>
      <c r="F23" s="57">
        <f>F19-F22</f>
        <v>-235.80666785050988</v>
      </c>
      <c r="G23" s="57"/>
      <c r="H23" s="57">
        <f t="shared" ref="H23:AB23" si="5">H19-H22</f>
        <v>-196.18109151851695</v>
      </c>
      <c r="I23" s="57"/>
      <c r="J23" s="57">
        <f t="shared" si="5"/>
        <v>-144.66953129240295</v>
      </c>
      <c r="K23" s="57"/>
      <c r="L23" s="57">
        <f t="shared" si="5"/>
        <v>-95.154842056881705</v>
      </c>
      <c r="M23" s="57"/>
      <c r="N23" s="57">
        <f t="shared" si="5"/>
        <v>-102.57279924646338</v>
      </c>
      <c r="O23" s="57"/>
      <c r="P23" s="57">
        <f t="shared" si="5"/>
        <v>-106.15345910217343</v>
      </c>
      <c r="Q23" s="57"/>
      <c r="R23" s="57">
        <f t="shared" si="5"/>
        <v>-113.1949455279543</v>
      </c>
      <c r="S23" s="57"/>
      <c r="T23" s="57">
        <f t="shared" si="5"/>
        <v>-123.0194604185711</v>
      </c>
      <c r="U23" s="57"/>
      <c r="V23" s="57">
        <f t="shared" si="5"/>
        <v>-141.13139224813648</v>
      </c>
      <c r="W23" s="57"/>
      <c r="X23" s="57">
        <f t="shared" si="5"/>
        <v>-154.33637265132018</v>
      </c>
      <c r="Y23" s="57"/>
      <c r="Z23" s="57">
        <f t="shared" si="5"/>
        <v>-162.44336858313602</v>
      </c>
      <c r="AA23" s="57"/>
      <c r="AB23" s="57">
        <f t="shared" si="5"/>
        <v>-176.77916407183227</v>
      </c>
    </row>
    <row r="24" spans="1:66">
      <c r="A24" s="58"/>
      <c r="C24" s="59"/>
      <c r="D24" s="59"/>
      <c r="E24" s="59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spans="1:66">
      <c r="A25" t="s">
        <v>31</v>
      </c>
      <c r="C25" s="60">
        <v>1252</v>
      </c>
      <c r="D25" s="60"/>
      <c r="E25" s="60"/>
      <c r="F25" s="57">
        <v>1230</v>
      </c>
      <c r="G25" s="57"/>
      <c r="H25" s="57">
        <v>1290</v>
      </c>
      <c r="I25" s="57"/>
      <c r="J25" s="57">
        <v>1493</v>
      </c>
      <c r="K25" s="57"/>
      <c r="L25" s="57">
        <v>1402</v>
      </c>
      <c r="M25" s="57"/>
      <c r="N25" s="57">
        <v>1290</v>
      </c>
      <c r="O25" s="57"/>
      <c r="P25" s="57">
        <v>1260</v>
      </c>
      <c r="Q25" s="57"/>
      <c r="R25" s="57">
        <v>1248</v>
      </c>
      <c r="S25" s="57"/>
      <c r="T25" s="57">
        <v>1215</v>
      </c>
      <c r="U25" s="57"/>
      <c r="V25" s="57">
        <v>1185</v>
      </c>
      <c r="W25" s="57"/>
      <c r="X25" s="57">
        <v>1212</v>
      </c>
      <c r="Y25" s="57"/>
      <c r="Z25" s="57">
        <v>1216</v>
      </c>
      <c r="AA25" s="57"/>
      <c r="AB25" s="57">
        <v>1178</v>
      </c>
    </row>
    <row r="26" spans="1:66">
      <c r="C26" s="57">
        <f>C25+20</f>
        <v>1272</v>
      </c>
      <c r="D26" s="57"/>
      <c r="E26" s="57"/>
      <c r="F26" s="57">
        <f>F25+20</f>
        <v>1250</v>
      </c>
      <c r="G26" s="57"/>
      <c r="H26" s="57">
        <f t="shared" ref="H26:AB26" si="6">H25+20</f>
        <v>1310</v>
      </c>
      <c r="I26" s="57"/>
      <c r="J26" s="57">
        <f t="shared" si="6"/>
        <v>1513</v>
      </c>
      <c r="K26" s="57"/>
      <c r="L26" s="57">
        <f t="shared" si="6"/>
        <v>1422</v>
      </c>
      <c r="M26" s="57"/>
      <c r="N26" s="57">
        <f t="shared" si="6"/>
        <v>1310</v>
      </c>
      <c r="O26" s="57"/>
      <c r="P26" s="57">
        <f t="shared" si="6"/>
        <v>1280</v>
      </c>
      <c r="Q26" s="57"/>
      <c r="R26" s="57">
        <f t="shared" si="6"/>
        <v>1268</v>
      </c>
      <c r="S26" s="57"/>
      <c r="T26" s="57">
        <f t="shared" si="6"/>
        <v>1235</v>
      </c>
      <c r="U26" s="57"/>
      <c r="V26" s="57">
        <f t="shared" si="6"/>
        <v>1205</v>
      </c>
      <c r="W26" s="57"/>
      <c r="X26" s="57">
        <f t="shared" si="6"/>
        <v>1232</v>
      </c>
      <c r="Y26" s="57"/>
      <c r="Z26" s="57">
        <f t="shared" si="6"/>
        <v>1236</v>
      </c>
      <c r="AA26" s="57"/>
      <c r="AB26" s="57">
        <f t="shared" si="6"/>
        <v>1198</v>
      </c>
    </row>
    <row r="27" spans="1:66">
      <c r="A27" s="61" t="s">
        <v>32</v>
      </c>
    </row>
    <row r="28" spans="1:66">
      <c r="A28" s="62" t="s">
        <v>33</v>
      </c>
    </row>
    <row r="29" spans="1:66">
      <c r="A29" s="63" t="s">
        <v>34</v>
      </c>
    </row>
    <row r="30" spans="1:66">
      <c r="A30" s="63" t="s">
        <v>35</v>
      </c>
    </row>
    <row r="31" spans="1:66">
      <c r="A31" s="63" t="s">
        <v>36</v>
      </c>
    </row>
    <row r="32" spans="1:66">
      <c r="A32" s="63" t="s">
        <v>37</v>
      </c>
    </row>
    <row r="33" spans="1:29" ht="15.5">
      <c r="A33" s="64" t="s">
        <v>38</v>
      </c>
    </row>
    <row r="34" spans="1:29">
      <c r="A34" s="65" t="s">
        <v>39</v>
      </c>
    </row>
    <row r="35" spans="1:29">
      <c r="A35" s="66" t="s">
        <v>40</v>
      </c>
    </row>
    <row r="36" spans="1:29">
      <c r="A36" s="67" t="s">
        <v>41</v>
      </c>
    </row>
    <row r="38" spans="1:29" ht="21" customHeight="1">
      <c r="A38" s="81" t="s">
        <v>42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 spans="1:29">
      <c r="A39" s="81"/>
      <c r="F39" s="8">
        <v>23377</v>
      </c>
      <c r="G39" s="8"/>
      <c r="H39" s="8">
        <v>23408</v>
      </c>
      <c r="I39" s="8"/>
      <c r="J39" s="8">
        <v>23437</v>
      </c>
      <c r="K39" s="8"/>
      <c r="L39" s="8">
        <v>23468</v>
      </c>
      <c r="M39" s="8"/>
      <c r="N39" s="8">
        <v>23498</v>
      </c>
      <c r="O39" s="8"/>
      <c r="P39" s="8">
        <v>23529</v>
      </c>
      <c r="Q39" s="8"/>
      <c r="R39" s="8">
        <v>23559</v>
      </c>
      <c r="S39" s="8"/>
      <c r="T39" s="8">
        <v>23590</v>
      </c>
      <c r="U39" s="8"/>
      <c r="V39" s="8">
        <v>23621</v>
      </c>
      <c r="W39" s="8"/>
      <c r="X39" s="8">
        <v>23651</v>
      </c>
      <c r="Y39" s="8"/>
      <c r="Z39" s="8">
        <v>23682</v>
      </c>
      <c r="AA39" s="8"/>
      <c r="AB39" s="8">
        <v>23712</v>
      </c>
    </row>
    <row r="40" spans="1:29">
      <c r="A40" s="69" t="s">
        <v>5</v>
      </c>
      <c r="F40" s="13">
        <f t="shared" ref="F40:AB42" si="7">F4</f>
        <v>54.772000000000006</v>
      </c>
      <c r="G40" s="13"/>
      <c r="H40" s="13">
        <f t="shared" si="7"/>
        <v>60.854999999999997</v>
      </c>
      <c r="I40" s="13"/>
      <c r="J40" s="13">
        <f t="shared" si="7"/>
        <v>64.414347826086953</v>
      </c>
      <c r="K40" s="13"/>
      <c r="L40" s="13">
        <f t="shared" si="7"/>
        <v>62.894285714285715</v>
      </c>
      <c r="M40" s="13"/>
      <c r="N40" s="13">
        <f t="shared" si="7"/>
        <v>65.3</v>
      </c>
      <c r="O40" s="13"/>
      <c r="P40" s="13">
        <f t="shared" si="7"/>
        <v>65.3</v>
      </c>
      <c r="Q40" s="13"/>
      <c r="R40" s="13">
        <f t="shared" si="7"/>
        <v>77</v>
      </c>
      <c r="S40" s="13"/>
      <c r="T40" s="13">
        <f t="shared" si="7"/>
        <v>65.3</v>
      </c>
      <c r="U40" s="13"/>
      <c r="V40" s="13">
        <f t="shared" si="7"/>
        <v>64.900000000000006</v>
      </c>
      <c r="W40" s="13"/>
      <c r="X40" s="13">
        <f t="shared" si="7"/>
        <v>64.7</v>
      </c>
      <c r="Y40" s="13"/>
      <c r="Z40" s="13">
        <f t="shared" si="7"/>
        <v>65.099999999999994</v>
      </c>
      <c r="AA40" s="13"/>
      <c r="AB40" s="13">
        <f t="shared" si="7"/>
        <v>65.599999999999994</v>
      </c>
      <c r="AC40" s="70">
        <f>AVERAGE(F40:AB40)</f>
        <v>64.677969461697728</v>
      </c>
    </row>
    <row r="41" spans="1:29">
      <c r="A41" s="69" t="s">
        <v>8</v>
      </c>
      <c r="F41" s="13">
        <f t="shared" si="7"/>
        <v>513.28125</v>
      </c>
      <c r="G41" s="13"/>
      <c r="H41" s="13">
        <f t="shared" si="7"/>
        <v>564.63157894736844</v>
      </c>
      <c r="I41" s="13"/>
      <c r="J41" s="13">
        <f t="shared" si="7"/>
        <v>593.39673913043475</v>
      </c>
      <c r="K41" s="13"/>
      <c r="L41" s="13">
        <f t="shared" si="7"/>
        <v>571.10714285714289</v>
      </c>
      <c r="M41" s="13"/>
      <c r="N41" s="13">
        <f t="shared" si="7"/>
        <v>594.9</v>
      </c>
      <c r="O41" s="13"/>
      <c r="P41" s="13">
        <f t="shared" si="7"/>
        <v>600</v>
      </c>
      <c r="Q41" s="13"/>
      <c r="R41" s="13">
        <f t="shared" si="7"/>
        <v>620</v>
      </c>
      <c r="S41" s="13"/>
      <c r="T41" s="13">
        <f t="shared" si="7"/>
        <v>592.20000000000005</v>
      </c>
      <c r="U41" s="13"/>
      <c r="V41" s="13">
        <f t="shared" si="7"/>
        <v>589.5</v>
      </c>
      <c r="W41" s="13"/>
      <c r="X41" s="13">
        <f t="shared" si="7"/>
        <v>587.70000000000005</v>
      </c>
      <c r="Y41" s="13"/>
      <c r="Z41" s="13">
        <f t="shared" si="7"/>
        <v>592.20000000000005</v>
      </c>
      <c r="AA41" s="13"/>
      <c r="AB41" s="13">
        <f t="shared" si="7"/>
        <v>597.6</v>
      </c>
      <c r="AC41" s="70">
        <f>AVERAGE(F41:AB41)</f>
        <v>584.70972591124553</v>
      </c>
    </row>
    <row r="42" spans="1:29">
      <c r="A42" s="25" t="s">
        <v>11</v>
      </c>
      <c r="F42" s="13">
        <f t="shared" si="7"/>
        <v>539.06944786240945</v>
      </c>
      <c r="G42" s="13"/>
      <c r="H42" s="13">
        <f t="shared" si="7"/>
        <v>597.43984945550153</v>
      </c>
      <c r="I42" s="13"/>
      <c r="J42" s="13">
        <f t="shared" si="7"/>
        <v>628.09885660904092</v>
      </c>
      <c r="K42" s="13"/>
      <c r="L42" s="13">
        <f t="shared" si="7"/>
        <v>602.75300238172554</v>
      </c>
      <c r="M42" s="13"/>
      <c r="N42" s="13">
        <f t="shared" si="7"/>
        <v>581.4</v>
      </c>
      <c r="O42" s="13"/>
      <c r="P42" s="13">
        <f t="shared" si="7"/>
        <v>579.6</v>
      </c>
      <c r="Q42" s="13"/>
      <c r="R42" s="13">
        <f t="shared" si="7"/>
        <v>579.6</v>
      </c>
      <c r="S42" s="13"/>
      <c r="T42" s="13">
        <f t="shared" si="7"/>
        <v>578.70000000000005</v>
      </c>
      <c r="U42" s="13"/>
      <c r="V42" s="13">
        <f t="shared" si="7"/>
        <v>576</v>
      </c>
      <c r="W42" s="13"/>
      <c r="X42" s="13">
        <f t="shared" si="7"/>
        <v>574.20000000000005</v>
      </c>
      <c r="Y42" s="13"/>
      <c r="Z42" s="13">
        <f t="shared" si="7"/>
        <v>578.70000000000005</v>
      </c>
      <c r="AA42" s="13"/>
      <c r="AB42" s="13">
        <f t="shared" si="7"/>
        <v>584.1</v>
      </c>
      <c r="AC42" s="70">
        <f>AVERAGE(F42:AB42)</f>
        <v>583.30509635905639</v>
      </c>
    </row>
    <row r="43" spans="1:29">
      <c r="A43" s="25" t="s">
        <v>16</v>
      </c>
      <c r="F43" s="13">
        <f t="shared" ref="F43:AB43" si="8">F9</f>
        <v>540</v>
      </c>
      <c r="G43" s="13"/>
      <c r="H43" s="13">
        <f t="shared" si="8"/>
        <v>595</v>
      </c>
      <c r="I43" s="13"/>
      <c r="J43" s="13">
        <f t="shared" si="8"/>
        <v>610</v>
      </c>
      <c r="K43" s="13"/>
      <c r="L43" s="13">
        <f t="shared" si="8"/>
        <v>545</v>
      </c>
      <c r="M43" s="13"/>
      <c r="N43" s="13">
        <f t="shared" si="8"/>
        <v>485</v>
      </c>
      <c r="O43" s="13"/>
      <c r="P43" s="13">
        <f t="shared" si="8"/>
        <v>487.5</v>
      </c>
      <c r="Q43" s="13"/>
      <c r="R43" s="13">
        <f t="shared" si="8"/>
        <v>487.5</v>
      </c>
      <c r="S43" s="13"/>
      <c r="T43" s="13">
        <f t="shared" si="8"/>
        <v>495</v>
      </c>
      <c r="U43" s="13"/>
      <c r="V43" s="13">
        <f t="shared" si="8"/>
        <v>510</v>
      </c>
      <c r="W43" s="13"/>
      <c r="X43" s="13">
        <f t="shared" si="8"/>
        <v>520</v>
      </c>
      <c r="Y43" s="13"/>
      <c r="Z43" s="13">
        <f t="shared" si="8"/>
        <v>525</v>
      </c>
      <c r="AA43" s="13"/>
      <c r="AB43" s="13">
        <f t="shared" si="8"/>
        <v>530</v>
      </c>
      <c r="AC43" s="70">
        <f>AVERAGE(F43:AB43)</f>
        <v>527.5</v>
      </c>
    </row>
    <row r="44" spans="1:29">
      <c r="A44" s="25" t="s">
        <v>19</v>
      </c>
      <c r="F44" s="13">
        <f t="shared" ref="F44:AB47" si="9">F12</f>
        <v>1061.25</v>
      </c>
      <c r="G44" s="13"/>
      <c r="H44" s="13">
        <f t="shared" si="9"/>
        <v>1088.75</v>
      </c>
      <c r="I44" s="13"/>
      <c r="J44" s="13">
        <f t="shared" si="9"/>
        <v>1285.625</v>
      </c>
      <c r="K44" s="13"/>
      <c r="L44" s="13">
        <f t="shared" si="9"/>
        <v>1283</v>
      </c>
      <c r="M44" s="13"/>
      <c r="N44" s="13">
        <f t="shared" si="9"/>
        <v>1155</v>
      </c>
      <c r="O44" s="13"/>
      <c r="P44" s="13">
        <f t="shared" si="9"/>
        <v>1130</v>
      </c>
      <c r="Q44" s="13"/>
      <c r="R44" s="13">
        <f t="shared" si="9"/>
        <v>1108</v>
      </c>
      <c r="S44" s="13"/>
      <c r="T44" s="13">
        <f t="shared" si="9"/>
        <v>1093</v>
      </c>
      <c r="U44" s="13"/>
      <c r="V44" s="13">
        <f t="shared" si="9"/>
        <v>1078</v>
      </c>
      <c r="W44" s="13"/>
      <c r="X44" s="13">
        <f t="shared" si="9"/>
        <v>1073</v>
      </c>
      <c r="Y44" s="13"/>
      <c r="Z44" s="13">
        <f t="shared" si="9"/>
        <v>1097</v>
      </c>
      <c r="AA44" s="13"/>
      <c r="AB44" s="13">
        <f t="shared" si="9"/>
        <v>1080</v>
      </c>
    </row>
    <row r="45" spans="1:29">
      <c r="A45" s="25" t="s">
        <v>20</v>
      </c>
      <c r="F45" s="13">
        <f t="shared" si="9"/>
        <v>1443.75</v>
      </c>
      <c r="G45" s="13"/>
      <c r="H45" s="13">
        <f t="shared" si="9"/>
        <v>1475</v>
      </c>
      <c r="I45" s="13"/>
      <c r="J45" s="13">
        <f t="shared" si="9"/>
        <v>1680</v>
      </c>
      <c r="K45" s="13"/>
      <c r="L45" s="13">
        <f t="shared" si="9"/>
        <v>1690</v>
      </c>
      <c r="M45" s="13"/>
      <c r="N45" s="13">
        <f t="shared" si="9"/>
        <v>1545</v>
      </c>
      <c r="O45" s="13"/>
      <c r="P45" s="13">
        <f t="shared" si="9"/>
        <v>1523</v>
      </c>
      <c r="Q45" s="13"/>
      <c r="R45" s="13">
        <f t="shared" si="9"/>
        <v>1507</v>
      </c>
      <c r="S45" s="13"/>
      <c r="T45" s="13">
        <f t="shared" si="9"/>
        <v>1487</v>
      </c>
      <c r="U45" s="13"/>
      <c r="V45" s="13">
        <f t="shared" si="9"/>
        <v>1464</v>
      </c>
      <c r="W45" s="13"/>
      <c r="X45" s="13">
        <f t="shared" si="9"/>
        <v>1443</v>
      </c>
      <c r="Y45" s="13"/>
      <c r="Z45" s="13">
        <f t="shared" si="9"/>
        <v>1472</v>
      </c>
      <c r="AA45" s="13"/>
      <c r="AB45" s="13">
        <f t="shared" si="9"/>
        <v>1461</v>
      </c>
    </row>
    <row r="46" spans="1:29">
      <c r="A46" s="25" t="s">
        <v>21</v>
      </c>
      <c r="F46" s="13">
        <f t="shared" si="9"/>
        <v>1060</v>
      </c>
      <c r="G46" s="13"/>
      <c r="H46" s="13">
        <f t="shared" si="9"/>
        <v>1096.25</v>
      </c>
      <c r="I46" s="13"/>
      <c r="J46" s="13">
        <f t="shared" si="9"/>
        <v>1281.25</v>
      </c>
      <c r="K46" s="13"/>
      <c r="L46" s="13">
        <f t="shared" si="9"/>
        <v>1274</v>
      </c>
      <c r="M46" s="13"/>
      <c r="N46" s="13">
        <f t="shared" si="9"/>
        <v>1150</v>
      </c>
      <c r="O46" s="13"/>
      <c r="P46" s="13">
        <f t="shared" si="9"/>
        <v>1127</v>
      </c>
      <c r="Q46" s="13"/>
      <c r="R46" s="13">
        <f t="shared" si="9"/>
        <v>1116</v>
      </c>
      <c r="S46" s="13"/>
      <c r="T46" s="13">
        <f t="shared" si="9"/>
        <v>1106</v>
      </c>
      <c r="U46" s="13"/>
      <c r="V46" s="13">
        <f t="shared" si="9"/>
        <v>1095</v>
      </c>
      <c r="W46" s="13"/>
      <c r="X46" s="13">
        <f t="shared" si="9"/>
        <v>1085</v>
      </c>
      <c r="Y46" s="13"/>
      <c r="Z46" s="13">
        <f t="shared" si="9"/>
        <v>1123</v>
      </c>
      <c r="AA46" s="13"/>
      <c r="AB46" s="13">
        <f t="shared" si="9"/>
        <v>1111</v>
      </c>
    </row>
    <row r="47" spans="1:29">
      <c r="A47" s="25" t="s">
        <v>22</v>
      </c>
      <c r="F47" s="13">
        <f t="shared" si="9"/>
        <v>1235</v>
      </c>
      <c r="G47" s="13"/>
      <c r="H47" s="13">
        <f t="shared" si="9"/>
        <v>1339.6875</v>
      </c>
      <c r="I47" s="13"/>
      <c r="J47" s="13">
        <f t="shared" si="9"/>
        <v>1520</v>
      </c>
      <c r="K47" s="13"/>
      <c r="L47" s="13">
        <f t="shared" si="9"/>
        <v>1427.5</v>
      </c>
      <c r="M47" s="13"/>
      <c r="N47" s="13">
        <f t="shared" si="9"/>
        <v>1310</v>
      </c>
      <c r="O47" s="13"/>
      <c r="P47" s="13">
        <f t="shared" si="9"/>
        <v>1280</v>
      </c>
      <c r="Q47" s="13"/>
      <c r="R47" s="13">
        <f t="shared" si="9"/>
        <v>1268</v>
      </c>
      <c r="S47" s="13"/>
      <c r="T47" s="13">
        <f t="shared" si="9"/>
        <v>1235</v>
      </c>
      <c r="U47" s="13"/>
      <c r="V47" s="13">
        <f t="shared" si="9"/>
        <v>1205</v>
      </c>
      <c r="W47" s="13"/>
      <c r="X47" s="13">
        <f t="shared" si="9"/>
        <v>1232</v>
      </c>
      <c r="Y47" s="13"/>
      <c r="Z47" s="13">
        <f t="shared" si="9"/>
        <v>1236</v>
      </c>
      <c r="AA47" s="13"/>
      <c r="AB47" s="13">
        <f t="shared" si="9"/>
        <v>1198</v>
      </c>
      <c r="AC47" s="70">
        <f>AVERAGE(F47:AB47)</f>
        <v>1290.515625</v>
      </c>
    </row>
    <row r="48" spans="1:29">
      <c r="A48" s="39" t="s">
        <v>24</v>
      </c>
      <c r="F48" s="45">
        <f t="shared" ref="F48:AB50" si="10">F17</f>
        <v>92.321400000000011</v>
      </c>
      <c r="G48" s="45"/>
      <c r="H48" s="45">
        <f t="shared" si="10"/>
        <v>38.731333333333332</v>
      </c>
      <c r="I48" s="45"/>
      <c r="J48" s="45">
        <f t="shared" si="10"/>
        <v>35.273260869565199</v>
      </c>
      <c r="K48" s="45"/>
      <c r="L48" s="45">
        <f t="shared" si="10"/>
        <v>51.371399999999994</v>
      </c>
      <c r="M48" s="45"/>
      <c r="N48" s="45">
        <f t="shared" si="10"/>
        <v>54.458807017394768</v>
      </c>
      <c r="O48" s="45"/>
      <c r="P48" s="45">
        <f t="shared" si="10"/>
        <v>58.348721804351534</v>
      </c>
      <c r="Q48" s="45"/>
      <c r="R48" s="45">
        <f t="shared" si="10"/>
        <v>66.128551378265072</v>
      </c>
      <c r="S48" s="45"/>
      <c r="T48" s="45">
        <f t="shared" si="10"/>
        <v>70.018466165221838</v>
      </c>
      <c r="U48" s="45"/>
      <c r="V48" s="45">
        <f t="shared" si="10"/>
        <v>73.908380952178589</v>
      </c>
      <c r="W48" s="45"/>
      <c r="X48" s="45">
        <f t="shared" si="10"/>
        <v>81.688210526092135</v>
      </c>
      <c r="Y48" s="45"/>
      <c r="Z48" s="45">
        <f t="shared" si="10"/>
        <v>89.468040100005666</v>
      </c>
      <c r="AA48" s="45"/>
      <c r="AB48" s="45">
        <f t="shared" si="10"/>
        <v>101.13778446087596</v>
      </c>
    </row>
    <row r="49" spans="1:29">
      <c r="A49" s="39" t="s">
        <v>25</v>
      </c>
      <c r="F49" s="45">
        <f t="shared" si="10"/>
        <v>96.520719999999969</v>
      </c>
      <c r="G49" s="45"/>
      <c r="H49" s="45">
        <f t="shared" si="10"/>
        <v>59.152492857142839</v>
      </c>
      <c r="I49" s="45"/>
      <c r="J49" s="45">
        <f t="shared" si="10"/>
        <v>29.758926666666682</v>
      </c>
      <c r="K49" s="45"/>
      <c r="L49" s="45">
        <f t="shared" si="10"/>
        <v>39.270253333333322</v>
      </c>
      <c r="M49" s="45"/>
      <c r="N49" s="45">
        <f t="shared" si="10"/>
        <v>43.567045613915816</v>
      </c>
      <c r="O49" s="45"/>
      <c r="P49" s="45">
        <f t="shared" si="10"/>
        <v>46.67897744348123</v>
      </c>
      <c r="Q49" s="45"/>
      <c r="R49" s="45">
        <f t="shared" si="10"/>
        <v>52.902841102612058</v>
      </c>
      <c r="S49" s="45"/>
      <c r="T49" s="45">
        <f t="shared" si="10"/>
        <v>56.014772932177472</v>
      </c>
      <c r="U49" s="45"/>
      <c r="V49" s="45">
        <f t="shared" si="10"/>
        <v>59.126704761742879</v>
      </c>
      <c r="W49" s="45"/>
      <c r="X49" s="45">
        <f t="shared" si="10"/>
        <v>65.350568420873714</v>
      </c>
      <c r="Y49" s="45"/>
      <c r="Z49" s="45">
        <f t="shared" si="10"/>
        <v>71.574432080004541</v>
      </c>
      <c r="AA49" s="45"/>
      <c r="AB49" s="45">
        <f t="shared" si="10"/>
        <v>80.910227568700776</v>
      </c>
    </row>
    <row r="50" spans="1:29">
      <c r="A50" s="39" t="s">
        <v>26</v>
      </c>
      <c r="F50" s="45">
        <f t="shared" si="10"/>
        <v>431.36405214949008</v>
      </c>
      <c r="G50" s="45"/>
      <c r="H50" s="45">
        <f t="shared" si="10"/>
        <v>432.90561186494176</v>
      </c>
      <c r="I50" s="45"/>
      <c r="J50" s="45">
        <f t="shared" si="10"/>
        <v>429.26330841774194</v>
      </c>
      <c r="K50" s="45"/>
      <c r="L50" s="45">
        <f t="shared" si="10"/>
        <v>417.37731603835635</v>
      </c>
      <c r="M50" s="45"/>
      <c r="N50" s="45">
        <f t="shared" si="10"/>
        <v>425.99424636745249</v>
      </c>
      <c r="O50" s="45"/>
      <c r="P50" s="45">
        <f t="shared" si="10"/>
        <v>428.02551834130782</v>
      </c>
      <c r="Q50" s="45"/>
      <c r="R50" s="45">
        <f t="shared" si="10"/>
        <v>427.2078955746577</v>
      </c>
      <c r="S50" s="45"/>
      <c r="T50" s="45">
        <f t="shared" si="10"/>
        <v>427.99531251360639</v>
      </c>
      <c r="U50" s="45"/>
      <c r="V50" s="45">
        <f t="shared" si="10"/>
        <v>427.99531251360639</v>
      </c>
      <c r="W50" s="45"/>
      <c r="X50" s="45">
        <f t="shared" si="10"/>
        <v>431.01419576955357</v>
      </c>
      <c r="Y50" s="45"/>
      <c r="Z50" s="45">
        <f t="shared" si="10"/>
        <v>434.13106349686848</v>
      </c>
      <c r="AA50" s="45"/>
      <c r="AB50" s="45">
        <f t="shared" si="10"/>
        <v>434.13106349686848</v>
      </c>
    </row>
    <row r="51" spans="1:29"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 spans="1:29"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 spans="1:29"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 spans="1:29">
      <c r="C54" s="72"/>
      <c r="D54" s="72"/>
      <c r="E54" s="72"/>
      <c r="F54" s="72" t="s">
        <v>43</v>
      </c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spans="1:29"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spans="1:29"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spans="1:29">
      <c r="A57" t="s">
        <v>44</v>
      </c>
      <c r="C57" s="72"/>
      <c r="D57" s="72"/>
      <c r="E57" s="72"/>
      <c r="F57" s="72">
        <f>(0.336*F44)+(0.314*F46)+(0.344*F45)</f>
        <v>1186.0700000000002</v>
      </c>
      <c r="G57" s="72"/>
      <c r="H57" s="72">
        <f t="shared" ref="H57:AB57" si="11">(0.336*H44)+(0.314*H46)+(0.344*H45)</f>
        <v>1217.4425000000001</v>
      </c>
      <c r="I57" s="72"/>
      <c r="J57" s="72">
        <f t="shared" si="11"/>
        <v>1412.2024999999999</v>
      </c>
      <c r="K57" s="72"/>
      <c r="L57" s="72">
        <f t="shared" si="11"/>
        <v>1412.4839999999999</v>
      </c>
      <c r="M57" s="72"/>
      <c r="N57" s="72">
        <f t="shared" si="11"/>
        <v>1280.6599999999999</v>
      </c>
      <c r="O57" s="72"/>
      <c r="P57" s="72">
        <f t="shared" si="11"/>
        <v>1257.4699999999998</v>
      </c>
      <c r="Q57" s="72"/>
      <c r="R57" s="72">
        <f t="shared" si="11"/>
        <v>1241.1199999999999</v>
      </c>
      <c r="S57" s="72"/>
      <c r="T57" s="72">
        <f t="shared" si="11"/>
        <v>1226.06</v>
      </c>
      <c r="U57" s="72"/>
      <c r="V57" s="72">
        <f t="shared" si="11"/>
        <v>1209.654</v>
      </c>
      <c r="W57" s="72"/>
      <c r="X57" s="72">
        <f t="shared" si="11"/>
        <v>1197.6100000000001</v>
      </c>
      <c r="Y57" s="72"/>
      <c r="Z57" s="72">
        <f t="shared" si="11"/>
        <v>1227.5819999999999</v>
      </c>
      <c r="AA57" s="72"/>
      <c r="AB57" s="72">
        <f t="shared" si="11"/>
        <v>1214.3179999999998</v>
      </c>
      <c r="AC57" s="70">
        <f>AVERAGE(F57:AB57)</f>
        <v>1256.8894166666666</v>
      </c>
    </row>
    <row r="58" spans="1:29"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spans="1:29"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spans="1:29"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spans="1:29"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spans="1:29"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spans="1:29"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spans="1:29"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spans="3:28"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spans="3:28"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spans="3:28"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spans="3:28"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spans="3:28"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spans="3:28"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spans="3:28"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spans="3:28"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</sheetData>
  <mergeCells count="16">
    <mergeCell ref="W2:X2"/>
    <mergeCell ref="U2:V2"/>
    <mergeCell ref="AA2:AB2"/>
    <mergeCell ref="Y2:Z2"/>
    <mergeCell ref="I2:J2"/>
    <mergeCell ref="K2:L2"/>
    <mergeCell ref="M2:N2"/>
    <mergeCell ref="O2:P2"/>
    <mergeCell ref="Q2:R2"/>
    <mergeCell ref="S2:T2"/>
    <mergeCell ref="G2:H2"/>
    <mergeCell ref="A2:A3"/>
    <mergeCell ref="B2:B3"/>
    <mergeCell ref="A38:A39"/>
    <mergeCell ref="C2:D2"/>
    <mergeCell ref="E2:F2"/>
  </mergeCells>
  <hyperlinks>
    <hyperlink ref="A36" r:id="rId1" display="\\pttgrp-fs01\NASDATA3\PTT\prodmkt\New PrdMkt\Sales\Revenue\Annual Sales Data\2020_2563\Business Plan\For Long Term" xr:uid="{0651BA7A-293F-4327-974B-A3C186EB85F7}"/>
    <hyperlink ref="A29" r:id="rId2" display="\\pttgrp-fs01\NASDATA3\PTT\prodmkt\New PrdMkt\Sales\Revenue\Annual Sales Data\2021_2564\ข้อมูล CP จาก วอญ" xr:uid="{BFB13173-3E43-4E34-BD25-8BF7F0F28463}"/>
    <hyperlink ref="A30" r:id="rId3" display="\\pttgrp-fs01\NASDATA3\PTT\prodmkt\New PrdMkt\Sales\Revenue\Annual Sales Data\2021_2564\PRISM" xr:uid="{2EE616C8-E03A-4551-9B01-8C38B5A756D9}"/>
    <hyperlink ref="A31" r:id="rId4" display="\\pttgrp-fs01\NASDATA3\PTT\prodmkt\New PrdMkt\Sales\Revenue\Annual Sales Data\2021_2564\Consensus" xr:uid="{0AD163A2-B0A8-4B3E-95BD-569283898D76}"/>
    <hyperlink ref="A32" r:id="rId5" display="\\pttgrp-fs01\NASDATA3\PTT\prodmkt\New PrdMkt\Sales\Revenue\Annual Sales Data\2021_2564\Rolling" xr:uid="{944E369E-50E9-47A7-A580-9C2E72359B2A}"/>
    <hyperlink ref="A34" r:id="rId6" display="\\pttgrp-fs01\NASDATA3\PTT\prodmkt\New PrdMkt\Sales\Revenue\Annual Sales Data\2021_2564\Cost Rolling from วผก" xr:uid="{5A68443B-B567-4474-ADD0-0387E3B71D31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707B-C545-4C35-9C87-38CA872B26A2}">
  <dimension ref="O4:O13"/>
  <sheetViews>
    <sheetView tabSelected="1" topLeftCell="C1" workbookViewId="0">
      <selection activeCell="O12" sqref="O12"/>
    </sheetView>
  </sheetViews>
  <sheetFormatPr defaultRowHeight="14.5"/>
  <sheetData>
    <row r="4" spans="15:15">
      <c r="O4" t="s">
        <v>57</v>
      </c>
    </row>
    <row r="5" spans="15:15">
      <c r="O5" t="s">
        <v>53</v>
      </c>
    </row>
    <row r="6" spans="15:15">
      <c r="O6" t="s">
        <v>50</v>
      </c>
    </row>
    <row r="7" spans="15:15">
      <c r="O7" t="s">
        <v>51</v>
      </c>
    </row>
    <row r="8" spans="15:15">
      <c r="O8" t="s">
        <v>52</v>
      </c>
    </row>
    <row r="11" spans="15:15">
      <c r="O11" t="s">
        <v>54</v>
      </c>
    </row>
    <row r="12" spans="15:15">
      <c r="O12" t="s">
        <v>55</v>
      </c>
    </row>
    <row r="13" spans="15:15">
      <c r="O13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E4F0-EDF0-498C-9B7D-0FFF3A777128}">
  <dimension ref="A1:A4"/>
  <sheetViews>
    <sheetView workbookViewId="0">
      <selection activeCell="A3" sqref="A3"/>
    </sheetView>
  </sheetViews>
  <sheetFormatPr defaultRowHeight="14.5"/>
  <sheetData>
    <row r="1" spans="1:1">
      <c r="A1" t="s">
        <v>46</v>
      </c>
    </row>
    <row r="2" spans="1:1">
      <c r="A2" t="s">
        <v>48</v>
      </c>
    </row>
    <row r="3" spans="1:1">
      <c r="A3" t="s">
        <v>47</v>
      </c>
    </row>
    <row r="4" spans="1:1">
      <c r="A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Price จจ</vt:lpstr>
      <vt:lpstr>Tab Smart Price</vt:lpstr>
      <vt:lpstr>ประเด็น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2021-07-12T03:08:02Z</dcterms:created>
  <dcterms:modified xsi:type="dcterms:W3CDTF">2022-05-09T19:51:00Z</dcterms:modified>
</cp:coreProperties>
</file>