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cze\Documents\licencjat\"/>
    </mc:Choice>
  </mc:AlternateContent>
  <bookViews>
    <workbookView xWindow="630" yWindow="615" windowWidth="17940" windowHeight="11190" tabRatio="302"/>
  </bookViews>
  <sheets>
    <sheet name="Arkusz1" sheetId="1" r:id="rId1"/>
    <sheet name="Arkusz2" sheetId="2" r:id="rId2"/>
    <sheet name="Arkusz3" sheetId="3" r:id="rId3"/>
  </sheets>
  <calcPr calcId="171027"/>
</workbook>
</file>

<file path=xl/calcChain.xml><?xml version="1.0" encoding="utf-8"?>
<calcChain xmlns="http://schemas.openxmlformats.org/spreadsheetml/2006/main">
  <c r="N42" i="3" l="1"/>
  <c r="M42" i="3"/>
  <c r="G42" i="3"/>
  <c r="N41" i="3"/>
  <c r="M41" i="3"/>
  <c r="G41" i="3"/>
  <c r="Q40" i="3"/>
  <c r="P40" i="3"/>
  <c r="O40" i="3"/>
  <c r="N40" i="3"/>
  <c r="M40" i="3"/>
  <c r="G40" i="3"/>
  <c r="N38" i="3"/>
  <c r="M38" i="3"/>
  <c r="G38" i="3"/>
  <c r="N37" i="3"/>
  <c r="M37" i="3"/>
  <c r="G37" i="3"/>
  <c r="Q36" i="3"/>
  <c r="P36" i="3"/>
  <c r="O36" i="3"/>
  <c r="N36" i="3"/>
  <c r="M36" i="3"/>
  <c r="G36" i="3"/>
  <c r="N34" i="3"/>
  <c r="M34" i="3"/>
  <c r="G34" i="3"/>
  <c r="N33" i="3"/>
  <c r="M33" i="3"/>
  <c r="G33" i="3"/>
  <c r="Q32" i="3"/>
  <c r="P32" i="3"/>
  <c r="O32" i="3"/>
  <c r="N32" i="3"/>
  <c r="M32" i="3"/>
  <c r="G32" i="3"/>
  <c r="N30" i="3"/>
  <c r="M30" i="3"/>
  <c r="G30" i="3"/>
  <c r="N29" i="3"/>
  <c r="M29" i="3"/>
  <c r="G29" i="3"/>
  <c r="Q28" i="3"/>
  <c r="P28" i="3"/>
  <c r="O28" i="3"/>
  <c r="N28" i="3"/>
  <c r="M28" i="3"/>
  <c r="G28" i="3"/>
  <c r="N26" i="3"/>
  <c r="M26" i="3"/>
  <c r="G26" i="3"/>
  <c r="N25" i="3"/>
  <c r="M25" i="3"/>
  <c r="G25" i="3"/>
  <c r="Q24" i="3"/>
  <c r="P24" i="3"/>
  <c r="O24" i="3"/>
  <c r="N24" i="3"/>
  <c r="M24" i="3"/>
  <c r="G24" i="3"/>
  <c r="N22" i="3"/>
  <c r="M22" i="3"/>
  <c r="G22" i="3"/>
  <c r="N21" i="3"/>
  <c r="M21" i="3"/>
  <c r="G21" i="3"/>
  <c r="Q20" i="3"/>
  <c r="P20" i="3"/>
  <c r="O20" i="3"/>
  <c r="N20" i="3"/>
  <c r="M20" i="3"/>
  <c r="G20" i="3"/>
  <c r="N18" i="3"/>
  <c r="M18" i="3"/>
  <c r="G18" i="3"/>
  <c r="N17" i="3"/>
  <c r="M17" i="3"/>
  <c r="G17" i="3"/>
  <c r="Q16" i="3"/>
  <c r="P16" i="3"/>
  <c r="O16" i="3"/>
  <c r="N16" i="3"/>
  <c r="M16" i="3"/>
  <c r="G16" i="3"/>
  <c r="N14" i="3"/>
  <c r="M14" i="3"/>
  <c r="G14" i="3"/>
  <c r="N13" i="3"/>
  <c r="M13" i="3"/>
  <c r="G13" i="3"/>
  <c r="Q12" i="3"/>
  <c r="P12" i="3"/>
  <c r="O12" i="3"/>
  <c r="N12" i="3"/>
  <c r="M12" i="3"/>
  <c r="G12" i="3"/>
  <c r="N10" i="3"/>
  <c r="M10" i="3"/>
  <c r="G10" i="3"/>
  <c r="N9" i="3"/>
  <c r="M9" i="3"/>
  <c r="G9" i="3"/>
  <c r="Q8" i="3"/>
  <c r="P8" i="3"/>
  <c r="O8" i="3"/>
  <c r="N8" i="3"/>
  <c r="M8" i="3"/>
  <c r="G8" i="3"/>
  <c r="N6" i="3"/>
  <c r="M6" i="3"/>
  <c r="G6" i="3"/>
  <c r="N5" i="3"/>
  <c r="M5" i="3"/>
  <c r="G5" i="3"/>
  <c r="Q4" i="3"/>
  <c r="P4" i="3"/>
  <c r="O4" i="3"/>
  <c r="N4" i="3"/>
  <c r="M4" i="3"/>
  <c r="G4" i="3"/>
  <c r="U73" i="1" l="1"/>
  <c r="T73" i="1"/>
  <c r="N73" i="1"/>
  <c r="U72" i="1"/>
  <c r="T72" i="1"/>
  <c r="N72" i="1"/>
  <c r="X71" i="1"/>
  <c r="W71" i="1"/>
  <c r="V71" i="1"/>
  <c r="U71" i="1"/>
  <c r="T71" i="1"/>
  <c r="N71" i="1"/>
  <c r="X40" i="1" l="1"/>
  <c r="X36" i="1"/>
  <c r="X32" i="1"/>
  <c r="X28" i="1"/>
  <c r="X24" i="1"/>
  <c r="X20" i="1"/>
  <c r="X16" i="1"/>
  <c r="X12" i="1"/>
  <c r="X8" i="1"/>
  <c r="X4" i="1"/>
  <c r="R49" i="1"/>
  <c r="L49" i="1"/>
  <c r="E46" i="1" l="1"/>
  <c r="E45" i="1"/>
  <c r="E44" i="1"/>
  <c r="C44" i="1"/>
  <c r="W40" i="1"/>
  <c r="V40" i="1"/>
  <c r="W36" i="1"/>
  <c r="V36" i="1"/>
  <c r="W32" i="1"/>
  <c r="V32" i="1"/>
  <c r="W28" i="1"/>
  <c r="V28" i="1"/>
  <c r="W24" i="1"/>
  <c r="V24" i="1"/>
  <c r="W20" i="1"/>
  <c r="V20" i="1"/>
  <c r="W16" i="1"/>
  <c r="V16" i="1"/>
  <c r="W12" i="1"/>
  <c r="V12" i="1"/>
  <c r="W8" i="1"/>
  <c r="V8" i="1"/>
  <c r="W4" i="1"/>
  <c r="V4" i="1"/>
  <c r="O49" i="1"/>
  <c r="O53" i="1"/>
  <c r="O51" i="1"/>
  <c r="I49" i="1"/>
  <c r="I53" i="1"/>
  <c r="I51" i="1"/>
  <c r="S46" i="1"/>
  <c r="R46" i="1"/>
  <c r="Q46" i="1"/>
  <c r="P46" i="1"/>
  <c r="O46" i="1"/>
  <c r="M46" i="1"/>
  <c r="L46" i="1"/>
  <c r="K46" i="1"/>
  <c r="J46" i="1"/>
  <c r="S45" i="1"/>
  <c r="R45" i="1"/>
  <c r="Q45" i="1"/>
  <c r="P45" i="1"/>
  <c r="O45" i="1"/>
  <c r="M45" i="1"/>
  <c r="L45" i="1"/>
  <c r="K45" i="1"/>
  <c r="J45" i="1"/>
  <c r="S44" i="1"/>
  <c r="R44" i="1"/>
  <c r="Q44" i="1"/>
  <c r="P44" i="1"/>
  <c r="O44" i="1"/>
  <c r="M44" i="1"/>
  <c r="L44" i="1"/>
  <c r="K44" i="1"/>
  <c r="J44" i="1"/>
  <c r="I46" i="1"/>
  <c r="I45" i="1"/>
  <c r="I44" i="1"/>
  <c r="S43" i="1"/>
  <c r="R43" i="1"/>
  <c r="Q43" i="1"/>
  <c r="P43" i="1"/>
  <c r="O43" i="1"/>
  <c r="M43" i="1"/>
  <c r="L43" i="1"/>
  <c r="K43" i="1"/>
  <c r="J43" i="1"/>
  <c r="I43" i="1"/>
  <c r="U42" i="1"/>
  <c r="T42" i="1"/>
  <c r="U41" i="1"/>
  <c r="T41" i="1"/>
  <c r="U40" i="1"/>
  <c r="T40" i="1"/>
  <c r="U38" i="1"/>
  <c r="T38" i="1"/>
  <c r="U37" i="1"/>
  <c r="T37" i="1"/>
  <c r="U36" i="1"/>
  <c r="T36" i="1"/>
  <c r="U34" i="1"/>
  <c r="T34" i="1"/>
  <c r="U33" i="1"/>
  <c r="T33" i="1"/>
  <c r="U32" i="1"/>
  <c r="T32" i="1"/>
  <c r="N42" i="1"/>
  <c r="N41" i="1"/>
  <c r="N40" i="1"/>
  <c r="N38" i="1"/>
  <c r="N37" i="1"/>
  <c r="N36" i="1"/>
  <c r="N34" i="1"/>
  <c r="N33" i="1"/>
  <c r="N32" i="1"/>
  <c r="N5" i="1"/>
  <c r="U24" i="1"/>
  <c r="U16" i="1"/>
  <c r="U4" i="1"/>
  <c r="U30" i="1"/>
  <c r="U29" i="1"/>
  <c r="U28" i="1"/>
  <c r="U26" i="1"/>
  <c r="U25" i="1"/>
  <c r="U22" i="1"/>
  <c r="U21" i="1"/>
  <c r="U20" i="1"/>
  <c r="U18" i="1"/>
  <c r="U17" i="1"/>
  <c r="U14" i="1"/>
  <c r="U13" i="1"/>
  <c r="U12" i="1"/>
  <c r="U10" i="1"/>
  <c r="U9" i="1"/>
  <c r="U8" i="1"/>
  <c r="U6" i="1"/>
  <c r="U5" i="1"/>
  <c r="T21" i="1"/>
  <c r="N14" i="1"/>
  <c r="N4" i="1"/>
  <c r="N9" i="1"/>
  <c r="N30" i="1"/>
  <c r="N29" i="1"/>
  <c r="N28" i="1"/>
  <c r="N26" i="1"/>
  <c r="N25" i="1"/>
  <c r="N24" i="1"/>
  <c r="N22" i="1"/>
  <c r="N21" i="1"/>
  <c r="N20" i="1"/>
  <c r="T30" i="1"/>
  <c r="T29" i="1"/>
  <c r="T28" i="1"/>
  <c r="T26" i="1"/>
  <c r="T25" i="1"/>
  <c r="T24" i="1"/>
  <c r="T22" i="1"/>
  <c r="T20" i="1"/>
  <c r="T18" i="1"/>
  <c r="T17" i="1"/>
  <c r="T16" i="1"/>
  <c r="T14" i="1"/>
  <c r="T13" i="1"/>
  <c r="T12" i="1"/>
  <c r="T9" i="1"/>
  <c r="T10" i="1"/>
  <c r="T8" i="1"/>
  <c r="N10" i="1"/>
  <c r="N8" i="1"/>
  <c r="N13" i="1"/>
  <c r="N12" i="1"/>
  <c r="N18" i="1"/>
  <c r="N17" i="1"/>
  <c r="N16" i="1"/>
  <c r="T4" i="1"/>
  <c r="T5" i="1"/>
  <c r="T6" i="1"/>
  <c r="N6" i="1"/>
  <c r="AB20" i="1" l="1"/>
</calcChain>
</file>

<file path=xl/sharedStrings.xml><?xml version="1.0" encoding="utf-8"?>
<sst xmlns="http://schemas.openxmlformats.org/spreadsheetml/2006/main" count="201" uniqueCount="66">
  <si>
    <t>OS1</t>
  </si>
  <si>
    <t>Rejestracja - kciuk</t>
  </si>
  <si>
    <t>Weryfikacja - kciuk</t>
  </si>
  <si>
    <t>Rejestracja - p.wsk</t>
  </si>
  <si>
    <t>Weryfikacja - p.wsk</t>
  </si>
  <si>
    <t>Ilość prób:</t>
  </si>
  <si>
    <t>rejestracja</t>
  </si>
  <si>
    <t>weryfikacja</t>
  </si>
  <si>
    <t>Futronic</t>
  </si>
  <si>
    <t>OS2</t>
  </si>
  <si>
    <t>OS3</t>
  </si>
  <si>
    <t>OS4</t>
  </si>
  <si>
    <t>OS5</t>
  </si>
  <si>
    <t>OS6</t>
  </si>
  <si>
    <t>OS7</t>
  </si>
  <si>
    <t>OS8</t>
  </si>
  <si>
    <t>OS9</t>
  </si>
  <si>
    <t>OS10</t>
  </si>
  <si>
    <t>P.1</t>
  </si>
  <si>
    <t>P.2</t>
  </si>
  <si>
    <t>P.3</t>
  </si>
  <si>
    <t>P.4</t>
  </si>
  <si>
    <t>P.5</t>
  </si>
  <si>
    <t>rejestracja:</t>
  </si>
  <si>
    <t>0 = brak błędu</t>
  </si>
  <si>
    <t>1 = wystąpił błąd</t>
  </si>
  <si>
    <t>Palacz</t>
  </si>
  <si>
    <t>Średnia</t>
  </si>
  <si>
    <t>Średnia danej próby wszystkich urządzeń</t>
  </si>
  <si>
    <t>Średnia danej próby Futronic</t>
  </si>
  <si>
    <t>Średnia danej próby TStrip</t>
  </si>
  <si>
    <t>Średnia danej próby TChip</t>
  </si>
  <si>
    <t>TChip</t>
  </si>
  <si>
    <t>TStrip</t>
  </si>
  <si>
    <t>Średnia obu palców</t>
  </si>
  <si>
    <t>Średnia kciuka Tstrip</t>
  </si>
  <si>
    <t>Średnia kciuka TChip</t>
  </si>
  <si>
    <t>Średnia kciuka Futronic</t>
  </si>
  <si>
    <t>Średnia p.wsk TChip</t>
  </si>
  <si>
    <t>Średnia p.wsk Tstrip</t>
  </si>
  <si>
    <t>Średnia p.wsk Futronic</t>
  </si>
  <si>
    <t>Śr kciuka</t>
  </si>
  <si>
    <t>Śr. p.wsk</t>
  </si>
  <si>
    <t>Błędy TChip</t>
  </si>
  <si>
    <t>Błędy TStrip</t>
  </si>
  <si>
    <t>Błędy Futronic</t>
  </si>
  <si>
    <t>Śr Tchip</t>
  </si>
  <si>
    <t>Śr Tstrip</t>
  </si>
  <si>
    <t>Śr Futronic</t>
  </si>
  <si>
    <t>SŁOWNIK:</t>
  </si>
  <si>
    <t>kciuk</t>
  </si>
  <si>
    <t>palec wsk.</t>
  </si>
  <si>
    <t>Touch Chip</t>
  </si>
  <si>
    <t>Touch Strip</t>
  </si>
  <si>
    <t>Średnia jakość kciuka</t>
  </si>
  <si>
    <t>Średnia jakość p. wsk</t>
  </si>
  <si>
    <t>Śr danej osoby</t>
  </si>
  <si>
    <t>nieistotne</t>
  </si>
  <si>
    <t>Śr. kciuka</t>
  </si>
  <si>
    <t>W1</t>
  </si>
  <si>
    <t>W2</t>
  </si>
  <si>
    <t>W3</t>
  </si>
  <si>
    <t>W4</t>
  </si>
  <si>
    <t>W5</t>
  </si>
  <si>
    <t>Ile razy nie rozpoznano</t>
  </si>
  <si>
    <t>OS11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</si>
</sst>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zł-415];[Red]&quot;-&quot;#,##0.00&quot; &quot;[$zł-415]"/>
  </numFmts>
  <fonts count="12">
    <font>
      <sz val="11"/>
      <color rgb="FF000000"/>
      <name val="Czcionka tekstu podstawowego"/>
      <charset val="238"/>
    </font>
    <font>
      <b/>
      <i/>
      <sz val="16"/>
      <color rgb="FF000000"/>
      <name val="Czcionka tekstu podstawowego"/>
      <charset val="238"/>
    </font>
    <font>
      <b/>
      <i/>
      <u/>
      <sz val="11"/>
      <color rgb="FF000000"/>
      <name val="Czcionka tekstu podstawowego"/>
      <charset val="238"/>
    </font>
    <font>
      <b/>
      <sz val="11"/>
      <color rgb="FF000000"/>
      <name val="Czcionka tekstu podstawowego"/>
      <charset val="238"/>
    </font>
    <font>
      <sz val="12"/>
      <color rgb="FF000000"/>
      <name val="Czcionka tekstu podstawowego"/>
      <charset val="238"/>
    </font>
    <font>
      <sz val="14"/>
      <color rgb="FF000000"/>
      <name val="Czcionka tekstu podstawowego"/>
      <charset val="238"/>
    </font>
    <font>
      <b/>
      <sz val="14"/>
      <color rgb="FF000000"/>
      <name val="Czcionka tekstu podstawowego"/>
      <charset val="238"/>
    </font>
    <font>
      <sz val="11"/>
      <color theme="1"/>
      <name val="Czcionka tekstu podstawowego"/>
      <charset val="238"/>
    </font>
    <font>
      <b/>
      <sz val="10"/>
      <color rgb="FF000000"/>
      <name val="Czcionka tekstu podstawowego"/>
      <charset val="238"/>
    </font>
    <font>
      <sz val="10"/>
      <color rgb="FF000000"/>
      <name val="Czcionka tekstu podstawowego"/>
      <charset val="238"/>
    </font>
    <font>
      <b/>
      <sz val="14"/>
      <name val="Czcionka tekstu podstawowego"/>
      <charset val="238"/>
    </font>
    <font>
      <b/>
      <sz val="14"/>
      <color rgb="FF00660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0" xfId="0" applyFont="1" applyBorder="1"/>
    <xf numFmtId="0" fontId="0" fillId="0" borderId="0" xfId="0" applyBorder="1" applyAlignment="1">
      <alignment horizontal="center" vertical="center"/>
    </xf>
    <xf numFmtId="0" fontId="3" fillId="0" borderId="0" xfId="0" applyFont="1"/>
    <xf numFmtId="1" fontId="0" fillId="0" borderId="0" xfId="0" applyNumberFormat="1"/>
    <xf numFmtId="1" fontId="0" fillId="0" borderId="0" xfId="0" applyNumberFormat="1" applyBorder="1" applyAlignment="1">
      <alignment horizontal="center" vertical="center"/>
    </xf>
    <xf numFmtId="0" fontId="0" fillId="0" borderId="0" xfId="0" applyFont="1" applyBorder="1"/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Border="1"/>
    <xf numFmtId="0" fontId="0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0" borderId="6" xfId="0" applyFont="1" applyBorder="1"/>
    <xf numFmtId="0" fontId="0" fillId="0" borderId="2" xfId="0" applyBorder="1" applyAlignment="1">
      <alignment horizontal="center"/>
    </xf>
    <xf numFmtId="0" fontId="6" fillId="0" borderId="8" xfId="0" applyFont="1" applyBorder="1"/>
    <xf numFmtId="0" fontId="0" fillId="0" borderId="0" xfId="0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2" xfId="0" applyNumberFormat="1" applyBorder="1"/>
    <xf numFmtId="4" fontId="0" fillId="0" borderId="0" xfId="0" applyNumberFormat="1"/>
    <xf numFmtId="4" fontId="0" fillId="0" borderId="0" xfId="0" applyNumberForma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4" fontId="5" fillId="0" borderId="0" xfId="0" applyNumberFormat="1" applyFont="1" applyBorder="1"/>
    <xf numFmtId="0" fontId="3" fillId="0" borderId="4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4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" fontId="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7" fillId="0" borderId="0" xfId="0" applyFont="1" applyAlignment="1">
      <alignment horizontal="left" vertical="top"/>
    </xf>
    <xf numFmtId="4" fontId="0" fillId="0" borderId="0" xfId="0" applyNumberFormat="1" applyBorder="1"/>
    <xf numFmtId="0" fontId="3" fillId="0" borderId="11" xfId="0" applyFont="1" applyBorder="1"/>
    <xf numFmtId="1" fontId="0" fillId="0" borderId="11" xfId="0" applyNumberFormat="1" applyBorder="1"/>
    <xf numFmtId="0" fontId="0" fillId="0" borderId="11" xfId="0" applyBorder="1"/>
    <xf numFmtId="0" fontId="3" fillId="0" borderId="12" xfId="0" applyFont="1" applyBorder="1"/>
    <xf numFmtId="0" fontId="0" fillId="0" borderId="12" xfId="0" applyBorder="1"/>
    <xf numFmtId="0" fontId="6" fillId="0" borderId="0" xfId="0" applyFont="1"/>
    <xf numFmtId="2" fontId="6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Border="1" applyAlignment="1">
      <alignment horizontal="left"/>
    </xf>
    <xf numFmtId="0" fontId="6" fillId="0" borderId="1" xfId="0" applyFont="1" applyBorder="1"/>
    <xf numFmtId="1" fontId="0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0" fillId="0" borderId="14" xfId="0" applyBorder="1" applyAlignment="1">
      <alignment horizontal="left" vertical="top"/>
    </xf>
    <xf numFmtId="0" fontId="0" fillId="0" borderId="14" xfId="0" applyBorder="1"/>
    <xf numFmtId="0" fontId="10" fillId="0" borderId="0" xfId="0" applyFont="1" applyBorder="1"/>
    <xf numFmtId="0" fontId="11" fillId="0" borderId="0" xfId="0" applyFont="1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17" xfId="0" applyBorder="1"/>
    <xf numFmtId="0" fontId="6" fillId="0" borderId="14" xfId="0" applyFont="1" applyBorder="1"/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9" xfId="0" applyFont="1" applyBorder="1"/>
    <xf numFmtId="0" fontId="8" fillId="0" borderId="24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4" fontId="0" fillId="0" borderId="22" xfId="0" applyNumberFormat="1" applyBorder="1" applyAlignment="1">
      <alignment horizontal="center"/>
    </xf>
    <xf numFmtId="0" fontId="0" fillId="0" borderId="21" xfId="0" applyBorder="1"/>
    <xf numFmtId="0" fontId="0" fillId="0" borderId="23" xfId="0" applyBorder="1"/>
    <xf numFmtId="1" fontId="0" fillId="0" borderId="21" xfId="0" applyNumberFormat="1" applyBorder="1"/>
    <xf numFmtId="0" fontId="0" fillId="0" borderId="14" xfId="0" applyBorder="1" applyAlignment="1">
      <alignment horizontal="left"/>
    </xf>
    <xf numFmtId="0" fontId="10" fillId="0" borderId="8" xfId="0" applyFont="1" applyBorder="1"/>
    <xf numFmtId="0" fontId="4" fillId="0" borderId="12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 vertical="top" wrapText="1"/>
    </xf>
    <xf numFmtId="4" fontId="0" fillId="0" borderId="14" xfId="0" applyNumberFormat="1" applyBorder="1" applyAlignment="1">
      <alignment horizontal="center" vertical="center"/>
    </xf>
    <xf numFmtId="0" fontId="4" fillId="0" borderId="11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4" fontId="0" fillId="0" borderId="12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0" fontId="4" fillId="0" borderId="25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/>
    <xf numFmtId="4" fontId="0" fillId="0" borderId="26" xfId="0" applyNumberFormat="1" applyBorder="1" applyAlignment="1">
      <alignment horizontal="center" vertical="center"/>
    </xf>
  </cellXfs>
  <cellStyles count="5">
    <cellStyle name="Heading" xfId="1"/>
    <cellStyle name="Heading1" xfId="2"/>
    <cellStyle name="Normalny" xfId="0" builtinId="0" customBuiltin="1"/>
    <cellStyle name="Result" xfId="3"/>
    <cellStyle name="Result2" xfId="4"/>
  </cellStyles>
  <dxfs count="0"/>
  <tableStyles count="0" defaultTableStyle="TableStyleMedium9" defaultPivotStyle="PivotStyleLight16"/>
  <colors>
    <mruColors>
      <color rgb="FF006600"/>
      <color rgb="FFFF99CC"/>
      <color rgb="FFFF0066"/>
      <color rgb="FFFF9966"/>
      <color rgb="FF9DB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jakość odczytu urządzenia względem użytego palca</a:t>
            </a:r>
          </a:p>
        </c:rich>
      </c:tx>
      <c:layout>
        <c:manualLayout>
          <c:xMode val="edge"/>
          <c:yMode val="edge"/>
          <c:x val="0.18049573689257403"/>
          <c:y val="3.5082485276405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kciuk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(Arkusz1!$A$66,Arkusz1!$A$67,Arkusz1!$A$68)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(Arkusz1!$I$49,Arkusz1!$I$51,Arkusz1!$I$53)</c:f>
              <c:numCache>
                <c:formatCode>#,##0.00</c:formatCode>
                <c:ptCount val="3"/>
                <c:pt idx="0">
                  <c:v>258.7</c:v>
                </c:pt>
                <c:pt idx="1">
                  <c:v>391.1</c:v>
                </c:pt>
                <c:pt idx="2">
                  <c:v>557.79999999999995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B-4C67-9A7F-609BF777929A}"/>
            </c:ext>
          </c:extLst>
        </c:ser>
        <c:ser>
          <c:idx val="1"/>
          <c:order val="1"/>
          <c:tx>
            <c:v>palec wsk.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(Arkusz1!$A$66,Arkusz1!$A$67,Arkusz1!$A$68)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(Arkusz1!$O$49,Arkusz1!$O$51,Arkusz1!$O$53)</c:f>
              <c:numCache>
                <c:formatCode>#,##0.00</c:formatCode>
                <c:ptCount val="3"/>
                <c:pt idx="0">
                  <c:v>365.68</c:v>
                </c:pt>
                <c:pt idx="1">
                  <c:v>394.52</c:v>
                </c:pt>
                <c:pt idx="2">
                  <c:v>520.34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B-4C67-9A7F-609BF7779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155600"/>
        <c:axId val="535155928"/>
      </c:barChart>
      <c:catAx>
        <c:axId val="53515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</a:t>
                </a:r>
                <a:r>
                  <a:rPr lang="pl-PL" baseline="0"/>
                  <a:t> urządzenia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155928"/>
        <c:crosses val="autoZero"/>
        <c:auto val="0"/>
        <c:lblAlgn val="ctr"/>
        <c:lblOffset val="100"/>
        <c:noMultiLvlLbl val="0"/>
      </c:catAx>
      <c:valAx>
        <c:axId val="5351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</a:t>
                </a:r>
                <a:r>
                  <a:rPr lang="pl-PL" baseline="0"/>
                  <a:t> odczytu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1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jakość odczytu urządzenia względem użytego palca</a:t>
            </a:r>
          </a:p>
        </c:rich>
      </c:tx>
      <c:layout>
        <c:manualLayout>
          <c:xMode val="edge"/>
          <c:yMode val="edge"/>
          <c:x val="0.18049573689257403"/>
          <c:y val="3.5082485276405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kciuk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(Arkusz1!$A$66,Arkusz1!$A$67,Arkusz1!$A$68)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(Arkusz1!$I$49,Arkusz1!$I$51,Arkusz1!$I$53)</c:f>
              <c:numCache>
                <c:formatCode>#,##0.00</c:formatCode>
                <c:ptCount val="3"/>
                <c:pt idx="0">
                  <c:v>258.7</c:v>
                </c:pt>
                <c:pt idx="1">
                  <c:v>391.1</c:v>
                </c:pt>
                <c:pt idx="2">
                  <c:v>557.79999999999995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4-4112-A5AA-9C3F958FA14A}"/>
            </c:ext>
          </c:extLst>
        </c:ser>
        <c:ser>
          <c:idx val="1"/>
          <c:order val="1"/>
          <c:tx>
            <c:v>palec wsk.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(Arkusz1!$A$66,Arkusz1!$A$67,Arkusz1!$A$68)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(Arkusz1!$O$49,Arkusz1!$O$51,Arkusz1!$O$53)</c:f>
              <c:numCache>
                <c:formatCode>#,##0.00</c:formatCode>
                <c:ptCount val="3"/>
                <c:pt idx="0">
                  <c:v>365.68</c:v>
                </c:pt>
                <c:pt idx="1">
                  <c:v>394.52</c:v>
                </c:pt>
                <c:pt idx="2">
                  <c:v>520.34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4-4112-A5AA-9C3F958FA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155600"/>
        <c:axId val="535155928"/>
      </c:barChart>
      <c:catAx>
        <c:axId val="53515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</a:t>
                </a:r>
                <a:r>
                  <a:rPr lang="pl-PL" baseline="0"/>
                  <a:t> urządzenia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155928"/>
        <c:crosses val="autoZero"/>
        <c:auto val="0"/>
        <c:lblAlgn val="ctr"/>
        <c:lblOffset val="100"/>
        <c:noMultiLvlLbl val="0"/>
      </c:catAx>
      <c:valAx>
        <c:axId val="5351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</a:t>
                </a:r>
                <a:r>
                  <a:rPr lang="pl-PL" baseline="0"/>
                  <a:t> odczytu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1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</a:t>
            </a:r>
            <a:r>
              <a:rPr lang="pl-PL" baseline="0"/>
              <a:t> skanu w odniesieniu do osoby i rodzaju palca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Średnia jakość obrazu kciuka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(Arkusz1!$A$3,Arkusz1!$A$7,Arkusz1!$A$11,Arkusz1!$A$15,Arkusz1!$A$19,Arkusz1!$A$23,Arkusz1!$A$27,Arkusz1!$A$31,Arkusz1!$A$35,Arkusz1!$A$39)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(Arkusz1!$V$4,Arkusz1!$V$8,Arkusz1!$V$12,Arkusz1!$V$16,Arkusz1!$V$20,Arkusz1!$V$24,Arkusz1!$V$28,Arkusz1!$V$32,Arkusz1!$V$36,Arkusz1!$V$40)</c:f>
              <c:numCache>
                <c:formatCode>0</c:formatCode>
                <c:ptCount val="10"/>
                <c:pt idx="0">
                  <c:v>425.93333333333334</c:v>
                </c:pt>
                <c:pt idx="1">
                  <c:v>259.06666666666666</c:v>
                </c:pt>
                <c:pt idx="2">
                  <c:v>357.4</c:v>
                </c:pt>
                <c:pt idx="3">
                  <c:v>340.33333333333331</c:v>
                </c:pt>
                <c:pt idx="4">
                  <c:v>562.66666666666663</c:v>
                </c:pt>
                <c:pt idx="5">
                  <c:v>436.8</c:v>
                </c:pt>
                <c:pt idx="6">
                  <c:v>451.73333333333335</c:v>
                </c:pt>
                <c:pt idx="7">
                  <c:v>279.93333333333334</c:v>
                </c:pt>
                <c:pt idx="8">
                  <c:v>431.86666666666667</c:v>
                </c:pt>
                <c:pt idx="9">
                  <c:v>479.6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C-4F77-81FF-34E118330B7B}"/>
            </c:ext>
          </c:extLst>
        </c:ser>
        <c:ser>
          <c:idx val="1"/>
          <c:order val="1"/>
          <c:tx>
            <c:v>Średnia jakość obrazu palca wskazującego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(Arkusz1!$A$3,Arkusz1!$A$7,Arkusz1!$A$11,Arkusz1!$A$15,Arkusz1!$A$19,Arkusz1!$A$23,Arkusz1!$A$27,Arkusz1!$A$31,Arkusz1!$A$35,Arkusz1!$A$39)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(Arkusz1!$W$4,Arkusz1!$W$8,Arkusz1!$W$12,Arkusz1!$W$16,Arkusz1!$W$20,Arkusz1!$W$24,Arkusz1!$W$28,Arkusz1!$W$32,Arkusz1!$W$36,Arkusz1!$W$40)</c:f>
              <c:numCache>
                <c:formatCode>General</c:formatCode>
                <c:ptCount val="10"/>
                <c:pt idx="0">
                  <c:v>381.46666666666664</c:v>
                </c:pt>
                <c:pt idx="1">
                  <c:v>304.39999999999998</c:v>
                </c:pt>
                <c:pt idx="2">
                  <c:v>375.13333333333333</c:v>
                </c:pt>
                <c:pt idx="3">
                  <c:v>562.33333333333337</c:v>
                </c:pt>
                <c:pt idx="4">
                  <c:v>479.2</c:v>
                </c:pt>
                <c:pt idx="5">
                  <c:v>431.06666666666666</c:v>
                </c:pt>
                <c:pt idx="6">
                  <c:v>567.13333333333333</c:v>
                </c:pt>
                <c:pt idx="7">
                  <c:v>442.6</c:v>
                </c:pt>
                <c:pt idx="8">
                  <c:v>271.2</c:v>
                </c:pt>
                <c:pt idx="9">
                  <c:v>453.93333333333334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C-4F77-81FF-34E11833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11648"/>
        <c:axId val="325604104"/>
      </c:barChart>
      <c:catAx>
        <c:axId val="3256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Badane</a:t>
                </a:r>
                <a:r>
                  <a:rPr lang="pl-PL" baseline="0"/>
                  <a:t> osoby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04104"/>
        <c:crosses val="autoZero"/>
        <c:auto val="1"/>
        <c:lblAlgn val="ctr"/>
        <c:lblOffset val="100"/>
        <c:noMultiLvlLbl val="0"/>
      </c:catAx>
      <c:valAx>
        <c:axId val="3256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</a:t>
                </a:r>
                <a:r>
                  <a:rPr lang="pl-PL" baseline="0"/>
                  <a:t> skanu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Kciuk -</a:t>
            </a:r>
            <a:r>
              <a:rPr lang="pl-PL" baseline="0"/>
              <a:t> </a:t>
            </a:r>
            <a:r>
              <a:rPr lang="pl-PL" sz="1400" b="0" i="0" u="none" strike="noStrike" baseline="0">
                <a:effectLst/>
              </a:rPr>
              <a:t>śr. jakość określonej próby względem urządzenia na tle średniej określonej próby wszystkich urządzeń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Arkusz1!$G$44</c:f>
              <c:strCache>
                <c:ptCount val="1"/>
                <c:pt idx="0">
                  <c:v>Średnia danej próby TChip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Arkusz1!$I$44:$M$44</c:f>
              <c:numCache>
                <c:formatCode>#,##0.00</c:formatCode>
                <c:ptCount val="5"/>
                <c:pt idx="0">
                  <c:v>310.2</c:v>
                </c:pt>
                <c:pt idx="1">
                  <c:v>247.2</c:v>
                </c:pt>
                <c:pt idx="2">
                  <c:v>269</c:v>
                </c:pt>
                <c:pt idx="3">
                  <c:v>225.8</c:v>
                </c:pt>
                <c:pt idx="4">
                  <c:v>241.3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9B5-82AD-C303F5E1ACCA}"/>
            </c:ext>
          </c:extLst>
        </c:ser>
        <c:ser>
          <c:idx val="2"/>
          <c:order val="2"/>
          <c:tx>
            <c:strRef>
              <c:f>Arkusz1!$G$45</c:f>
              <c:strCache>
                <c:ptCount val="1"/>
                <c:pt idx="0">
                  <c:v>Średnia danej próby TStrip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Arkusz1!$I$45:$M$45</c:f>
              <c:numCache>
                <c:formatCode>#,##0.00</c:formatCode>
                <c:ptCount val="5"/>
                <c:pt idx="0">
                  <c:v>448.4</c:v>
                </c:pt>
                <c:pt idx="1">
                  <c:v>398.1</c:v>
                </c:pt>
                <c:pt idx="2">
                  <c:v>350.6</c:v>
                </c:pt>
                <c:pt idx="3">
                  <c:v>411</c:v>
                </c:pt>
                <c:pt idx="4">
                  <c:v>347.4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C-49B5-82AD-C303F5E1ACCA}"/>
            </c:ext>
          </c:extLst>
        </c:ser>
        <c:ser>
          <c:idx val="3"/>
          <c:order val="3"/>
          <c:tx>
            <c:strRef>
              <c:f>Arkusz1!$G$46</c:f>
              <c:strCache>
                <c:ptCount val="1"/>
                <c:pt idx="0">
                  <c:v>Średnia danej próby Futronic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Arkusz1!$I$46:$M$46</c:f>
              <c:numCache>
                <c:formatCode>#,##0.00</c:formatCode>
                <c:ptCount val="5"/>
                <c:pt idx="0">
                  <c:v>594.6</c:v>
                </c:pt>
                <c:pt idx="1">
                  <c:v>587.9</c:v>
                </c:pt>
                <c:pt idx="2">
                  <c:v>501.5</c:v>
                </c:pt>
                <c:pt idx="3">
                  <c:v>594.29999999999995</c:v>
                </c:pt>
                <c:pt idx="4">
                  <c:v>510.7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C-49B5-82AD-C303F5E1A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1869552"/>
        <c:axId val="37186791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Arkusz1!$G$44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TChip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Arkusz1!$O$44:$S$44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345.9</c:v>
                      </c:pt>
                      <c:pt idx="1">
                        <c:v>371.9</c:v>
                      </c:pt>
                      <c:pt idx="2">
                        <c:v>397.7</c:v>
                      </c:pt>
                      <c:pt idx="3">
                        <c:v>359.5</c:v>
                      </c:pt>
                      <c:pt idx="4">
                        <c:v>353.4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FDC-49B5-82AD-C303F5E1ACC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Arkusz1!$G$45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TStrip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Arkusz1!$O$45:$S$45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417.4</c:v>
                      </c:pt>
                      <c:pt idx="1">
                        <c:v>479.8</c:v>
                      </c:pt>
                      <c:pt idx="2">
                        <c:v>348</c:v>
                      </c:pt>
                      <c:pt idx="3">
                        <c:v>386</c:v>
                      </c:pt>
                      <c:pt idx="4">
                        <c:v>341.4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DC-49B5-82AD-C303F5E1ACC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Arkusz1!$G$46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Futronic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Arkusz1!$O$46:$S$46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551.6</c:v>
                      </c:pt>
                      <c:pt idx="1">
                        <c:v>512</c:v>
                      </c:pt>
                      <c:pt idx="2">
                        <c:v>515.29999999999995</c:v>
                      </c:pt>
                      <c:pt idx="3">
                        <c:v>533.70000000000005</c:v>
                      </c:pt>
                      <c:pt idx="4">
                        <c:v>489.1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DC-49B5-82AD-C303F5E1ACC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Arkusz1!$G$43</c:f>
              <c:strCache>
                <c:ptCount val="1"/>
                <c:pt idx="0">
                  <c:v>Średnia danej próby wszystkich urządzeń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Arkusz1!$I$2:$M$2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Arkusz1!$I$43:$M$43</c:f>
              <c:numCache>
                <c:formatCode>#,##0.00</c:formatCode>
                <c:ptCount val="5"/>
                <c:pt idx="0">
                  <c:v>451.06666666666666</c:v>
                </c:pt>
                <c:pt idx="1">
                  <c:v>411.06666666666666</c:v>
                </c:pt>
                <c:pt idx="2">
                  <c:v>373.7</c:v>
                </c:pt>
                <c:pt idx="3">
                  <c:v>410.36666666666667</c:v>
                </c:pt>
                <c:pt idx="4">
                  <c:v>366.46666666666664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C-49B5-82AD-C303F5E1A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69552"/>
        <c:axId val="3718679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Arkusz1!$G$43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wszystkich urządzeń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Arkusz1!$I$2:$M$2</c15:sqref>
                        </c15:formulaRef>
                      </c:ext>
                    </c:extLst>
                    <c:strCache>
                      <c:ptCount val="5"/>
                      <c:pt idx="0">
                        <c:v>P.1</c:v>
                      </c:pt>
                      <c:pt idx="1">
                        <c:v>P.2</c:v>
                      </c:pt>
                      <c:pt idx="2">
                        <c:v>P.3</c:v>
                      </c:pt>
                      <c:pt idx="3">
                        <c:v>P.4</c:v>
                      </c:pt>
                      <c:pt idx="4">
                        <c:v>P.5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Arkusz1!$O$43:$S$43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438.3</c:v>
                      </c:pt>
                      <c:pt idx="1">
                        <c:v>454.56666666666666</c:v>
                      </c:pt>
                      <c:pt idx="2">
                        <c:v>420.33333333333331</c:v>
                      </c:pt>
                      <c:pt idx="3">
                        <c:v>426.4</c:v>
                      </c:pt>
                      <c:pt idx="4">
                        <c:v>394.63333333333333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FDC-49B5-82AD-C303F5E1ACCA}"/>
                  </c:ext>
                </c:extLst>
              </c15:ser>
            </c15:filteredLineSeries>
          </c:ext>
        </c:extLst>
      </c:lineChart>
      <c:valAx>
        <c:axId val="3718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średniej</a:t>
                </a:r>
                <a:r>
                  <a:rPr lang="pl-PL" baseline="0"/>
                  <a:t> jakości odczytu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3177920152479856E-2"/>
              <c:y val="0.21854457390988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9552"/>
        <c:crosses val="autoZero"/>
        <c:crossBetween val="between"/>
      </c:valAx>
      <c:catAx>
        <c:axId val="3718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próby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7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Palec</a:t>
            </a:r>
            <a:r>
              <a:rPr lang="pl-PL" baseline="0"/>
              <a:t> wskazujący - śr. jakość określonej próby względem urządzenia na tle średniej określonej próby wszystkich urządzeń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Arkusz1!$G$44</c:f>
              <c:strCache>
                <c:ptCount val="1"/>
                <c:pt idx="0">
                  <c:v>Średnia danej próby TChip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Arkusz1!$O$44:$S$44</c:f>
              <c:numCache>
                <c:formatCode>#,##0.00</c:formatCode>
                <c:ptCount val="5"/>
                <c:pt idx="0">
                  <c:v>345.9</c:v>
                </c:pt>
                <c:pt idx="1">
                  <c:v>371.9</c:v>
                </c:pt>
                <c:pt idx="2">
                  <c:v>397.7</c:v>
                </c:pt>
                <c:pt idx="3">
                  <c:v>359.5</c:v>
                </c:pt>
                <c:pt idx="4">
                  <c:v>353.4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D470-4F71-8EB9-550EEADFA6BF}"/>
            </c:ext>
          </c:extLst>
        </c:ser>
        <c:ser>
          <c:idx val="6"/>
          <c:order val="6"/>
          <c:tx>
            <c:strRef>
              <c:f>Arkusz1!$G$45</c:f>
              <c:strCache>
                <c:ptCount val="1"/>
                <c:pt idx="0">
                  <c:v>Średnia danej próby TStrip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Arkusz1!$O$45:$S$45</c:f>
              <c:numCache>
                <c:formatCode>#,##0.00</c:formatCode>
                <c:ptCount val="5"/>
                <c:pt idx="0">
                  <c:v>417.4</c:v>
                </c:pt>
                <c:pt idx="1">
                  <c:v>479.8</c:v>
                </c:pt>
                <c:pt idx="2">
                  <c:v>348</c:v>
                </c:pt>
                <c:pt idx="3">
                  <c:v>386</c:v>
                </c:pt>
                <c:pt idx="4">
                  <c:v>341.4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D470-4F71-8EB9-550EEADFA6BF}"/>
            </c:ext>
          </c:extLst>
        </c:ser>
        <c:ser>
          <c:idx val="7"/>
          <c:order val="7"/>
          <c:tx>
            <c:strRef>
              <c:f>Arkusz1!$G$46</c:f>
              <c:strCache>
                <c:ptCount val="1"/>
                <c:pt idx="0">
                  <c:v>Średnia danej próby Futronic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Arkusz1!$O$46:$S$46</c:f>
              <c:numCache>
                <c:formatCode>#,##0.00</c:formatCode>
                <c:ptCount val="5"/>
                <c:pt idx="0">
                  <c:v>551.6</c:v>
                </c:pt>
                <c:pt idx="1">
                  <c:v>512</c:v>
                </c:pt>
                <c:pt idx="2">
                  <c:v>515.29999999999995</c:v>
                </c:pt>
                <c:pt idx="3">
                  <c:v>533.70000000000005</c:v>
                </c:pt>
                <c:pt idx="4">
                  <c:v>489.1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D470-4F71-8EB9-550EEADF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1869552"/>
        <c:axId val="3718679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Arkusz1!$G$44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TChip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Arkusz1!$I$44:$M$44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310.2</c:v>
                      </c:pt>
                      <c:pt idx="1">
                        <c:v>247.2</c:v>
                      </c:pt>
                      <c:pt idx="2">
                        <c:v>269</c:v>
                      </c:pt>
                      <c:pt idx="3">
                        <c:v>225.8</c:v>
                      </c:pt>
                      <c:pt idx="4">
                        <c:v>241.3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470-4F71-8EB9-550EEADFA6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Arkusz1!$G$45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TStrip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Arkusz1!$I$45:$M$45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448.4</c:v>
                      </c:pt>
                      <c:pt idx="1">
                        <c:v>398.1</c:v>
                      </c:pt>
                      <c:pt idx="2">
                        <c:v>350.6</c:v>
                      </c:pt>
                      <c:pt idx="3">
                        <c:v>411</c:v>
                      </c:pt>
                      <c:pt idx="4">
                        <c:v>347.4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70-4F71-8EB9-550EEADFA6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Arkusz1!$G$46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Futronic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Arkusz1!$I$46:$M$46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594.6</c:v>
                      </c:pt>
                      <c:pt idx="1">
                        <c:v>587.9</c:v>
                      </c:pt>
                      <c:pt idx="2">
                        <c:v>501.5</c:v>
                      </c:pt>
                      <c:pt idx="3">
                        <c:v>594.29999999999995</c:v>
                      </c:pt>
                      <c:pt idx="4">
                        <c:v>510.7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70-4F71-8EB9-550EEADFA6B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Arkusz1!$G$43</c:f>
              <c:strCache>
                <c:ptCount val="1"/>
                <c:pt idx="0">
                  <c:v>Średnia danej próby wszystkich urządzeń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Arkusz1!$I$2:$M$2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  <c:extLst xmlns:c15="http://schemas.microsoft.com/office/drawing/2012/chart"/>
            </c:strRef>
          </c:cat>
          <c:val>
            <c:numRef>
              <c:f>Arkusz1!$O$43:$S$43</c:f>
              <c:numCache>
                <c:formatCode>#,##0.00</c:formatCode>
                <c:ptCount val="5"/>
                <c:pt idx="0">
                  <c:v>438.3</c:v>
                </c:pt>
                <c:pt idx="1">
                  <c:v>454.56666666666666</c:v>
                </c:pt>
                <c:pt idx="2">
                  <c:v>420.33333333333331</c:v>
                </c:pt>
                <c:pt idx="3">
                  <c:v>426.4</c:v>
                </c:pt>
                <c:pt idx="4">
                  <c:v>394.63333333333333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D470-4F71-8EB9-550EEADF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69552"/>
        <c:axId val="371867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Arkusz1!$G$43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wszystkich urządzeń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Arkusz1!$I$2:$M$2</c15:sqref>
                        </c15:formulaRef>
                      </c:ext>
                    </c:extLst>
                    <c:strCache>
                      <c:ptCount val="5"/>
                      <c:pt idx="0">
                        <c:v>P.1</c:v>
                      </c:pt>
                      <c:pt idx="1">
                        <c:v>P.2</c:v>
                      </c:pt>
                      <c:pt idx="2">
                        <c:v>P.3</c:v>
                      </c:pt>
                      <c:pt idx="3">
                        <c:v>P.4</c:v>
                      </c:pt>
                      <c:pt idx="4">
                        <c:v>P.5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Arkusz1!$I$43:$M$43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451.06666666666666</c:v>
                      </c:pt>
                      <c:pt idx="1">
                        <c:v>411.06666666666666</c:v>
                      </c:pt>
                      <c:pt idx="2">
                        <c:v>373.7</c:v>
                      </c:pt>
                      <c:pt idx="3">
                        <c:v>410.36666666666667</c:v>
                      </c:pt>
                      <c:pt idx="4">
                        <c:v>366.46666666666664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70-4F71-8EB9-550EEADFA6BF}"/>
                  </c:ext>
                </c:extLst>
              </c15:ser>
            </c15:filteredLineSeries>
          </c:ext>
        </c:extLst>
      </c:lineChart>
      <c:valAx>
        <c:axId val="3718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średniej jakości odczytu</a:t>
                </a:r>
              </a:p>
            </c:rich>
          </c:tx>
          <c:layout>
            <c:manualLayout>
              <c:xMode val="edge"/>
              <c:yMode val="edge"/>
              <c:x val="3.0566459732244814E-2"/>
              <c:y val="0.25673271084851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9552"/>
        <c:crosses val="autoZero"/>
        <c:crossBetween val="between"/>
      </c:valAx>
      <c:catAx>
        <c:axId val="3718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próby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7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</a:t>
            </a:r>
            <a:r>
              <a:rPr lang="pl-PL" baseline="0"/>
              <a:t> odczytu urządzeń i liczba błędów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Błędy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Arkusz1!$C$44:$C$46</c:f>
              <c:numCache>
                <c:formatCode>General</c:formatCode>
                <c:ptCount val="3"/>
                <c:pt idx="0">
                  <c:v>8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E-4283-B688-8A4316B2592F}"/>
            </c:ext>
          </c:extLst>
        </c:ser>
        <c:ser>
          <c:idx val="2"/>
          <c:order val="1"/>
          <c:tx>
            <c:v>Błędy weryfikacji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(Arkusz1!$AB$21,Arkusz1!$AB$22,Arkusz1!$AB$23)</c:f>
              <c:numCache>
                <c:formatCode>0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D-4521-BF66-91F19F38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818448"/>
        <c:axId val="383824352"/>
      </c:barChart>
      <c:lineChart>
        <c:grouping val="standard"/>
        <c:varyColors val="0"/>
        <c:ser>
          <c:idx val="0"/>
          <c:order val="2"/>
          <c:tx>
            <c:v>Średnia jakość odczytu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Arkusz1!$E$44:$E$46</c:f>
              <c:numCache>
                <c:formatCode>0</c:formatCode>
                <c:ptCount val="3"/>
                <c:pt idx="0">
                  <c:v>312.19</c:v>
                </c:pt>
                <c:pt idx="1">
                  <c:v>392.81</c:v>
                </c:pt>
                <c:pt idx="2">
                  <c:v>539.07000000000005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E-4283-B688-8A4316B2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24024"/>
        <c:axId val="383822056"/>
      </c:lineChart>
      <c:valAx>
        <c:axId val="38382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18448"/>
        <c:crosses val="max"/>
        <c:crossBetween val="between"/>
      </c:valAx>
      <c:catAx>
        <c:axId val="38381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24352"/>
        <c:crosses val="autoZero"/>
        <c:auto val="1"/>
        <c:lblAlgn val="ctr"/>
        <c:lblOffset val="100"/>
        <c:noMultiLvlLbl val="0"/>
      </c:catAx>
      <c:valAx>
        <c:axId val="38382205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24024"/>
        <c:crosses val="autoZero"/>
        <c:crossBetween val="between"/>
      </c:valAx>
      <c:catAx>
        <c:axId val="3838240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838220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</a:t>
            </a:r>
            <a:r>
              <a:rPr lang="pl-PL" baseline="0"/>
              <a:t> skanu w odniesieniu do osoby i rodzaju palca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Średnia jakość obrazu kciuka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(Arkusz1!$A$3,Arkusz1!$A$7,Arkusz1!$A$11,Arkusz1!$A$15,Arkusz1!$A$19,Arkusz1!$A$23,Arkusz1!$A$27,Arkusz1!$A$31,Arkusz1!$A$35,Arkusz1!$A$39)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(Arkusz1!$V$4,Arkusz1!$V$8,Arkusz1!$V$12,Arkusz1!$V$16,Arkusz1!$V$20,Arkusz1!$V$24,Arkusz1!$V$28,Arkusz1!$V$32,Arkusz1!$V$36,Arkusz1!$V$40)</c:f>
              <c:numCache>
                <c:formatCode>0</c:formatCode>
                <c:ptCount val="10"/>
                <c:pt idx="0">
                  <c:v>425.93333333333334</c:v>
                </c:pt>
                <c:pt idx="1">
                  <c:v>259.06666666666666</c:v>
                </c:pt>
                <c:pt idx="2">
                  <c:v>357.4</c:v>
                </c:pt>
                <c:pt idx="3">
                  <c:v>340.33333333333331</c:v>
                </c:pt>
                <c:pt idx="4">
                  <c:v>562.66666666666663</c:v>
                </c:pt>
                <c:pt idx="5">
                  <c:v>436.8</c:v>
                </c:pt>
                <c:pt idx="6">
                  <c:v>451.73333333333335</c:v>
                </c:pt>
                <c:pt idx="7">
                  <c:v>279.93333333333334</c:v>
                </c:pt>
                <c:pt idx="8">
                  <c:v>431.86666666666667</c:v>
                </c:pt>
                <c:pt idx="9">
                  <c:v>479.6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F-4736-94FB-0E0404352E03}"/>
            </c:ext>
          </c:extLst>
        </c:ser>
        <c:ser>
          <c:idx val="1"/>
          <c:order val="1"/>
          <c:tx>
            <c:v>Średnia jakość obrazu palca wskazującego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(Arkusz1!$A$3,Arkusz1!$A$7,Arkusz1!$A$11,Arkusz1!$A$15,Arkusz1!$A$19,Arkusz1!$A$23,Arkusz1!$A$27,Arkusz1!$A$31,Arkusz1!$A$35,Arkusz1!$A$39)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(Arkusz1!$W$4,Arkusz1!$W$8,Arkusz1!$W$12,Arkusz1!$W$16,Arkusz1!$W$20,Arkusz1!$W$24,Arkusz1!$W$28,Arkusz1!$W$32,Arkusz1!$W$36,Arkusz1!$W$40)</c:f>
              <c:numCache>
                <c:formatCode>General</c:formatCode>
                <c:ptCount val="10"/>
                <c:pt idx="0">
                  <c:v>381.46666666666664</c:v>
                </c:pt>
                <c:pt idx="1">
                  <c:v>304.39999999999998</c:v>
                </c:pt>
                <c:pt idx="2">
                  <c:v>375.13333333333333</c:v>
                </c:pt>
                <c:pt idx="3">
                  <c:v>562.33333333333337</c:v>
                </c:pt>
                <c:pt idx="4">
                  <c:v>479.2</c:v>
                </c:pt>
                <c:pt idx="5">
                  <c:v>431.06666666666666</c:v>
                </c:pt>
                <c:pt idx="6">
                  <c:v>567.13333333333333</c:v>
                </c:pt>
                <c:pt idx="7">
                  <c:v>442.6</c:v>
                </c:pt>
                <c:pt idx="8">
                  <c:v>271.2</c:v>
                </c:pt>
                <c:pt idx="9">
                  <c:v>453.93333333333334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F-4736-94FB-0E040435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11648"/>
        <c:axId val="325604104"/>
      </c:barChart>
      <c:catAx>
        <c:axId val="3256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Badane</a:t>
                </a:r>
                <a:r>
                  <a:rPr lang="pl-PL" baseline="0"/>
                  <a:t> osoby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04104"/>
        <c:crosses val="autoZero"/>
        <c:auto val="1"/>
        <c:lblAlgn val="ctr"/>
        <c:lblOffset val="100"/>
        <c:noMultiLvlLbl val="0"/>
      </c:catAx>
      <c:valAx>
        <c:axId val="3256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</a:t>
                </a:r>
                <a:r>
                  <a:rPr lang="pl-PL" baseline="0"/>
                  <a:t> skanu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łączna średnia obu palców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(Arkusz1!$X$4,Arkusz1!$X$8,Arkusz1!$X$12,Arkusz1!$X$16,Arkusz1!$X$20,Arkusz1!$X$24,Arkusz1!$X$28,Arkusz1!$X$32,Arkusz1!$X$36,Arkusz1!$X$40)</c:f>
              <c:numCache>
                <c:formatCode>0</c:formatCode>
                <c:ptCount val="10"/>
                <c:pt idx="0">
                  <c:v>403.7</c:v>
                </c:pt>
                <c:pt idx="1">
                  <c:v>281.73333333333335</c:v>
                </c:pt>
                <c:pt idx="2">
                  <c:v>366.26666666666665</c:v>
                </c:pt>
                <c:pt idx="3">
                  <c:v>451.33333333333331</c:v>
                </c:pt>
                <c:pt idx="4">
                  <c:v>520.93333333333328</c:v>
                </c:pt>
                <c:pt idx="5">
                  <c:v>433.93333333333334</c:v>
                </c:pt>
                <c:pt idx="6">
                  <c:v>509.43333333333334</c:v>
                </c:pt>
                <c:pt idx="7">
                  <c:v>361.26666666666665</c:v>
                </c:pt>
                <c:pt idx="8">
                  <c:v>351.53333333333336</c:v>
                </c:pt>
                <c:pt idx="9">
                  <c:v>466.76666666666665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2-42D4-A534-930FB401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3028888"/>
        <c:axId val="3730302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kciuk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(Arkusz1!$V$4,Arkusz1!$V$8,Arkusz1!$V$12,Arkusz1!$V$16,Arkusz1!$V$20,Arkusz1!$V$24,Arkusz1!$V$28,Arkusz1!$V$32,Arkusz1!$V$36,Arkusz1!$V$40)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425.93333333333334</c:v>
                      </c:pt>
                      <c:pt idx="1">
                        <c:v>259.06666666666666</c:v>
                      </c:pt>
                      <c:pt idx="2">
                        <c:v>357.4</c:v>
                      </c:pt>
                      <c:pt idx="3">
                        <c:v>340.33333333333331</c:v>
                      </c:pt>
                      <c:pt idx="4">
                        <c:v>562.66666666666663</c:v>
                      </c:pt>
                      <c:pt idx="5">
                        <c:v>436.8</c:v>
                      </c:pt>
                      <c:pt idx="6">
                        <c:v>451.73333333333335</c:v>
                      </c:pt>
                      <c:pt idx="7">
                        <c:v>279.93333333333334</c:v>
                      </c:pt>
                      <c:pt idx="8">
                        <c:v>431.86666666666667</c:v>
                      </c:pt>
                      <c:pt idx="9">
                        <c:v>479.6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E42-42D4-A534-930FB401D87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palec wskazujący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(Arkusz1!$W$4,Arkusz1!$W$8,Arkusz1!$W$12,Arkusz1!$W$16,Arkusz1!$W$20,Arkusz1!$W$24,Arkusz1!$W$28,Arkusz1!$W$32,Arkusz1!$W$36,Arkusz1!$W$40)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381.46666666666664</c:v>
                      </c:pt>
                      <c:pt idx="1">
                        <c:v>304.39999999999998</c:v>
                      </c:pt>
                      <c:pt idx="2">
                        <c:v>375.13333333333333</c:v>
                      </c:pt>
                      <c:pt idx="3">
                        <c:v>562.33333333333337</c:v>
                      </c:pt>
                      <c:pt idx="4">
                        <c:v>479.2</c:v>
                      </c:pt>
                      <c:pt idx="5">
                        <c:v>431.06666666666666</c:v>
                      </c:pt>
                      <c:pt idx="6">
                        <c:v>567.13333333333333</c:v>
                      </c:pt>
                      <c:pt idx="7">
                        <c:v>442.6</c:v>
                      </c:pt>
                      <c:pt idx="8">
                        <c:v>271.2</c:v>
                      </c:pt>
                      <c:pt idx="9">
                        <c:v>453.93333333333334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42-42D4-A534-930FB401D87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Arkusz1!$L$48</c15:sqref>
                        </c15:formulaRef>
                      </c:ext>
                    </c:extLst>
                    <c:strCache>
                      <c:ptCount val="1"/>
                      <c:pt idx="0">
                        <c:v>Średnia jakość kciuka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Arkusz1!$L$49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402.53333333333336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42-42D4-A534-930FB401D873}"/>
                  </c:ext>
                </c:extLst>
              </c15:ser>
            </c15:filteredBarSeries>
          </c:ext>
        </c:extLst>
      </c:barChart>
      <c:catAx>
        <c:axId val="37302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030200"/>
        <c:crosses val="autoZero"/>
        <c:auto val="1"/>
        <c:lblAlgn val="ctr"/>
        <c:lblOffset val="100"/>
        <c:noMultiLvlLbl val="0"/>
      </c:catAx>
      <c:valAx>
        <c:axId val="3730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0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Kciuk -</a:t>
            </a:r>
            <a:r>
              <a:rPr lang="pl-PL" baseline="0"/>
              <a:t> </a:t>
            </a:r>
            <a:r>
              <a:rPr lang="pl-PL" sz="1400" b="0" i="0" u="none" strike="noStrike" baseline="0">
                <a:effectLst/>
              </a:rPr>
              <a:t>śr. jakość określonej próby względem urządzenia na tle średniej określonej próby wszystkich urządzeń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Arkusz1!$G$44</c:f>
              <c:strCache>
                <c:ptCount val="1"/>
                <c:pt idx="0">
                  <c:v>Średnia danej próby TChip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Arkusz1!$I$44:$M$44</c:f>
              <c:numCache>
                <c:formatCode>#,##0.00</c:formatCode>
                <c:ptCount val="5"/>
                <c:pt idx="0">
                  <c:v>310.2</c:v>
                </c:pt>
                <c:pt idx="1">
                  <c:v>247.2</c:v>
                </c:pt>
                <c:pt idx="2">
                  <c:v>269</c:v>
                </c:pt>
                <c:pt idx="3">
                  <c:v>225.8</c:v>
                </c:pt>
                <c:pt idx="4">
                  <c:v>241.3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C-4766-8010-42590994C6EF}"/>
            </c:ext>
          </c:extLst>
        </c:ser>
        <c:ser>
          <c:idx val="2"/>
          <c:order val="2"/>
          <c:tx>
            <c:strRef>
              <c:f>Arkusz1!$G$45</c:f>
              <c:strCache>
                <c:ptCount val="1"/>
                <c:pt idx="0">
                  <c:v>Średnia danej próby TStrip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Arkusz1!$I$45:$M$45</c:f>
              <c:numCache>
                <c:formatCode>#,##0.00</c:formatCode>
                <c:ptCount val="5"/>
                <c:pt idx="0">
                  <c:v>448.4</c:v>
                </c:pt>
                <c:pt idx="1">
                  <c:v>398.1</c:v>
                </c:pt>
                <c:pt idx="2">
                  <c:v>350.6</c:v>
                </c:pt>
                <c:pt idx="3">
                  <c:v>411</c:v>
                </c:pt>
                <c:pt idx="4">
                  <c:v>347.4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C-4766-8010-42590994C6EF}"/>
            </c:ext>
          </c:extLst>
        </c:ser>
        <c:ser>
          <c:idx val="3"/>
          <c:order val="3"/>
          <c:tx>
            <c:strRef>
              <c:f>Arkusz1!$G$46</c:f>
              <c:strCache>
                <c:ptCount val="1"/>
                <c:pt idx="0">
                  <c:v>Średnia danej próby Futronic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Arkusz1!$I$46:$M$46</c:f>
              <c:numCache>
                <c:formatCode>#,##0.00</c:formatCode>
                <c:ptCount val="5"/>
                <c:pt idx="0">
                  <c:v>594.6</c:v>
                </c:pt>
                <c:pt idx="1">
                  <c:v>587.9</c:v>
                </c:pt>
                <c:pt idx="2">
                  <c:v>501.5</c:v>
                </c:pt>
                <c:pt idx="3">
                  <c:v>594.29999999999995</c:v>
                </c:pt>
                <c:pt idx="4">
                  <c:v>510.7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C-4766-8010-42590994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1869552"/>
        <c:axId val="37186791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Arkusz1!$G$44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TChip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Arkusz1!$O$44:$S$44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345.9</c:v>
                      </c:pt>
                      <c:pt idx="1">
                        <c:v>371.9</c:v>
                      </c:pt>
                      <c:pt idx="2">
                        <c:v>397.7</c:v>
                      </c:pt>
                      <c:pt idx="3">
                        <c:v>359.5</c:v>
                      </c:pt>
                      <c:pt idx="4">
                        <c:v>353.4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82C-4766-8010-42590994C6E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Arkusz1!$G$45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TStrip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Arkusz1!$O$45:$S$45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417.4</c:v>
                      </c:pt>
                      <c:pt idx="1">
                        <c:v>479.8</c:v>
                      </c:pt>
                      <c:pt idx="2">
                        <c:v>348</c:v>
                      </c:pt>
                      <c:pt idx="3">
                        <c:v>386</c:v>
                      </c:pt>
                      <c:pt idx="4">
                        <c:v>341.4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2C-4766-8010-42590994C6E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Arkusz1!$G$46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Futronic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Arkusz1!$O$46:$S$46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551.6</c:v>
                      </c:pt>
                      <c:pt idx="1">
                        <c:v>512</c:v>
                      </c:pt>
                      <c:pt idx="2">
                        <c:v>515.29999999999995</c:v>
                      </c:pt>
                      <c:pt idx="3">
                        <c:v>533.70000000000005</c:v>
                      </c:pt>
                      <c:pt idx="4">
                        <c:v>489.1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2C-4766-8010-42590994C6E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Arkusz1!$G$43</c:f>
              <c:strCache>
                <c:ptCount val="1"/>
                <c:pt idx="0">
                  <c:v>Średnia danej próby wszystkich urządzeń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Arkusz1!$I$2:$M$2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Arkusz1!$I$43:$M$43</c:f>
              <c:numCache>
                <c:formatCode>#,##0.00</c:formatCode>
                <c:ptCount val="5"/>
                <c:pt idx="0">
                  <c:v>451.06666666666666</c:v>
                </c:pt>
                <c:pt idx="1">
                  <c:v>411.06666666666666</c:v>
                </c:pt>
                <c:pt idx="2">
                  <c:v>373.7</c:v>
                </c:pt>
                <c:pt idx="3">
                  <c:v>410.36666666666667</c:v>
                </c:pt>
                <c:pt idx="4">
                  <c:v>366.46666666666664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C-4766-8010-42590994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69552"/>
        <c:axId val="3718679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Arkusz1!$G$43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wszystkich urządzeń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Arkusz1!$I$2:$M$2</c15:sqref>
                        </c15:formulaRef>
                      </c:ext>
                    </c:extLst>
                    <c:strCache>
                      <c:ptCount val="5"/>
                      <c:pt idx="0">
                        <c:v>P.1</c:v>
                      </c:pt>
                      <c:pt idx="1">
                        <c:v>P.2</c:v>
                      </c:pt>
                      <c:pt idx="2">
                        <c:v>P.3</c:v>
                      </c:pt>
                      <c:pt idx="3">
                        <c:v>P.4</c:v>
                      </c:pt>
                      <c:pt idx="4">
                        <c:v>P.5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Arkusz1!$O$43:$S$43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438.3</c:v>
                      </c:pt>
                      <c:pt idx="1">
                        <c:v>454.56666666666666</c:v>
                      </c:pt>
                      <c:pt idx="2">
                        <c:v>420.33333333333331</c:v>
                      </c:pt>
                      <c:pt idx="3">
                        <c:v>426.4</c:v>
                      </c:pt>
                      <c:pt idx="4">
                        <c:v>394.63333333333333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2C-4766-8010-42590994C6EF}"/>
                  </c:ext>
                </c:extLst>
              </c15:ser>
            </c15:filteredLineSeries>
          </c:ext>
        </c:extLst>
      </c:lineChart>
      <c:valAx>
        <c:axId val="3718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średniej</a:t>
                </a:r>
                <a:r>
                  <a:rPr lang="pl-PL" baseline="0"/>
                  <a:t> jakości odczytu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1070836502254414E-2"/>
              <c:y val="0.20434722177195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9552"/>
        <c:crosses val="autoZero"/>
        <c:crossBetween val="between"/>
      </c:valAx>
      <c:catAx>
        <c:axId val="3718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próby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7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Palec</a:t>
            </a:r>
            <a:r>
              <a:rPr lang="pl-PL" baseline="0"/>
              <a:t> wskazujący - śr. jakość określonej próby względem urządzenia na tle średniej określonej próby wszystkich urządzeń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Arkusz1!$G$44</c:f>
              <c:strCache>
                <c:ptCount val="1"/>
                <c:pt idx="0">
                  <c:v>Średnia danej próby TChip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Arkusz1!$O$44:$S$44</c:f>
              <c:numCache>
                <c:formatCode>#,##0.00</c:formatCode>
                <c:ptCount val="5"/>
                <c:pt idx="0">
                  <c:v>345.9</c:v>
                </c:pt>
                <c:pt idx="1">
                  <c:v>371.9</c:v>
                </c:pt>
                <c:pt idx="2">
                  <c:v>397.7</c:v>
                </c:pt>
                <c:pt idx="3">
                  <c:v>359.5</c:v>
                </c:pt>
                <c:pt idx="4">
                  <c:v>353.4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7AF3-4B38-AFF2-7216345F475C}"/>
            </c:ext>
          </c:extLst>
        </c:ser>
        <c:ser>
          <c:idx val="6"/>
          <c:order val="6"/>
          <c:tx>
            <c:strRef>
              <c:f>Arkusz1!$G$45</c:f>
              <c:strCache>
                <c:ptCount val="1"/>
                <c:pt idx="0">
                  <c:v>Średnia danej próby TStrip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Arkusz1!$O$45:$S$45</c:f>
              <c:numCache>
                <c:formatCode>#,##0.00</c:formatCode>
                <c:ptCount val="5"/>
                <c:pt idx="0">
                  <c:v>417.4</c:v>
                </c:pt>
                <c:pt idx="1">
                  <c:v>479.8</c:v>
                </c:pt>
                <c:pt idx="2">
                  <c:v>348</c:v>
                </c:pt>
                <c:pt idx="3">
                  <c:v>386</c:v>
                </c:pt>
                <c:pt idx="4">
                  <c:v>341.4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7AF3-4B38-AFF2-7216345F475C}"/>
            </c:ext>
          </c:extLst>
        </c:ser>
        <c:ser>
          <c:idx val="7"/>
          <c:order val="7"/>
          <c:tx>
            <c:strRef>
              <c:f>Arkusz1!$G$46</c:f>
              <c:strCache>
                <c:ptCount val="1"/>
                <c:pt idx="0">
                  <c:v>Średnia danej próby Futronic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Arkusz1!$O$46:$S$46</c:f>
              <c:numCache>
                <c:formatCode>#,##0.00</c:formatCode>
                <c:ptCount val="5"/>
                <c:pt idx="0">
                  <c:v>551.6</c:v>
                </c:pt>
                <c:pt idx="1">
                  <c:v>512</c:v>
                </c:pt>
                <c:pt idx="2">
                  <c:v>515.29999999999995</c:v>
                </c:pt>
                <c:pt idx="3">
                  <c:v>533.70000000000005</c:v>
                </c:pt>
                <c:pt idx="4">
                  <c:v>489.1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7AF3-4B38-AFF2-7216345F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1869552"/>
        <c:axId val="3718679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Arkusz1!$G$44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TChip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Arkusz1!$I$44:$M$44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310.2</c:v>
                      </c:pt>
                      <c:pt idx="1">
                        <c:v>247.2</c:v>
                      </c:pt>
                      <c:pt idx="2">
                        <c:v>269</c:v>
                      </c:pt>
                      <c:pt idx="3">
                        <c:v>225.8</c:v>
                      </c:pt>
                      <c:pt idx="4">
                        <c:v>241.3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F3-4B38-AFF2-7216345F475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Arkusz1!$G$45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TStrip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Arkusz1!$I$45:$M$45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448.4</c:v>
                      </c:pt>
                      <c:pt idx="1">
                        <c:v>398.1</c:v>
                      </c:pt>
                      <c:pt idx="2">
                        <c:v>350.6</c:v>
                      </c:pt>
                      <c:pt idx="3">
                        <c:v>411</c:v>
                      </c:pt>
                      <c:pt idx="4">
                        <c:v>347.4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F3-4B38-AFF2-7216345F475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Arkusz1!$G$46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Futronic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Arkusz1!$I$46:$M$46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594.6</c:v>
                      </c:pt>
                      <c:pt idx="1">
                        <c:v>587.9</c:v>
                      </c:pt>
                      <c:pt idx="2">
                        <c:v>501.5</c:v>
                      </c:pt>
                      <c:pt idx="3">
                        <c:v>594.29999999999995</c:v>
                      </c:pt>
                      <c:pt idx="4">
                        <c:v>510.7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F3-4B38-AFF2-7216345F475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Arkusz1!$G$43</c:f>
              <c:strCache>
                <c:ptCount val="1"/>
                <c:pt idx="0">
                  <c:v>Średnia danej próby wszystkich urządzeń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Arkusz1!$I$2:$M$2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  <c:extLst xmlns:c15="http://schemas.microsoft.com/office/drawing/2012/chart"/>
            </c:strRef>
          </c:cat>
          <c:val>
            <c:numRef>
              <c:f>Arkusz1!$O$43:$S$43</c:f>
              <c:numCache>
                <c:formatCode>#,##0.00</c:formatCode>
                <c:ptCount val="5"/>
                <c:pt idx="0">
                  <c:v>438.3</c:v>
                </c:pt>
                <c:pt idx="1">
                  <c:v>454.56666666666666</c:v>
                </c:pt>
                <c:pt idx="2">
                  <c:v>420.33333333333331</c:v>
                </c:pt>
                <c:pt idx="3">
                  <c:v>426.4</c:v>
                </c:pt>
                <c:pt idx="4">
                  <c:v>394.63333333333333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7AF3-4B38-AFF2-7216345F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69552"/>
        <c:axId val="371867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Arkusz1!$G$43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wszystkich urządzeń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Arkusz1!$I$2:$M$2</c15:sqref>
                        </c15:formulaRef>
                      </c:ext>
                    </c:extLst>
                    <c:strCache>
                      <c:ptCount val="5"/>
                      <c:pt idx="0">
                        <c:v>P.1</c:v>
                      </c:pt>
                      <c:pt idx="1">
                        <c:v>P.2</c:v>
                      </c:pt>
                      <c:pt idx="2">
                        <c:v>P.3</c:v>
                      </c:pt>
                      <c:pt idx="3">
                        <c:v>P.4</c:v>
                      </c:pt>
                      <c:pt idx="4">
                        <c:v>P.5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Arkusz1!$I$43:$M$43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451.06666666666666</c:v>
                      </c:pt>
                      <c:pt idx="1">
                        <c:v>411.06666666666666</c:v>
                      </c:pt>
                      <c:pt idx="2">
                        <c:v>373.7</c:v>
                      </c:pt>
                      <c:pt idx="3">
                        <c:v>410.36666666666667</c:v>
                      </c:pt>
                      <c:pt idx="4">
                        <c:v>366.46666666666664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F3-4B38-AFF2-7216345F475C}"/>
                  </c:ext>
                </c:extLst>
              </c15:ser>
            </c15:filteredLineSeries>
          </c:ext>
        </c:extLst>
      </c:lineChart>
      <c:valAx>
        <c:axId val="3718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średniej jakości odczytu</a:t>
                </a:r>
              </a:p>
            </c:rich>
          </c:tx>
          <c:layout>
            <c:manualLayout>
              <c:xMode val="edge"/>
              <c:yMode val="edge"/>
              <c:x val="2.4294243285182641E-2"/>
              <c:y val="0.19996483669737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9552"/>
        <c:crosses val="autoZero"/>
        <c:crossBetween val="between"/>
      </c:valAx>
      <c:catAx>
        <c:axId val="3718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próby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7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</a:t>
            </a:r>
            <a:r>
              <a:rPr lang="pl-PL" baseline="0"/>
              <a:t> odczytu i ilość błędów rejestracji względem urządzenia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Średnia jakość odczytu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Arkusz1!$E$44:$E$46</c:f>
              <c:numCache>
                <c:formatCode>0</c:formatCode>
                <c:ptCount val="3"/>
                <c:pt idx="0">
                  <c:v>312.19</c:v>
                </c:pt>
                <c:pt idx="1">
                  <c:v>392.81</c:v>
                </c:pt>
                <c:pt idx="2">
                  <c:v>539.07000000000005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C-4E94-B4EB-5CCBB4D8B600}"/>
            </c:ext>
          </c:extLst>
        </c:ser>
        <c:ser>
          <c:idx val="1"/>
          <c:order val="1"/>
          <c:tx>
            <c:v>Błędy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Arkusz1!$C$44:$C$46</c:f>
              <c:numCache>
                <c:formatCode>General</c:formatCode>
                <c:ptCount val="3"/>
                <c:pt idx="0">
                  <c:v>8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C-4E94-B4EB-5CCBB4D8B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451088"/>
        <c:axId val="436449448"/>
      </c:barChart>
      <c:catAx>
        <c:axId val="4364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449448"/>
        <c:crosses val="autoZero"/>
        <c:auto val="1"/>
        <c:lblAlgn val="ctr"/>
        <c:lblOffset val="100"/>
        <c:noMultiLvlLbl val="0"/>
      </c:catAx>
      <c:valAx>
        <c:axId val="4364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4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</a:t>
            </a:r>
            <a:r>
              <a:rPr lang="pl-PL" baseline="0"/>
              <a:t> odczutu urządzeń i liczba błędów względem urządzenia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Błędy rejestracji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333333333333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A9-4097-A4A6-79B907F48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Arkusz1!$C$44:$C$46</c:f>
              <c:numCache>
                <c:formatCode>General</c:formatCode>
                <c:ptCount val="3"/>
                <c:pt idx="0">
                  <c:v>8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9-4097-A4A6-79B907F48F67}"/>
            </c:ext>
          </c:extLst>
        </c:ser>
        <c:ser>
          <c:idx val="2"/>
          <c:order val="1"/>
          <c:tx>
            <c:v>Błędy weryfikacji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333333333333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A9-4097-A4A6-79B907F48F67}"/>
                </c:ext>
              </c:extLst>
            </c:dLbl>
            <c:dLbl>
              <c:idx val="1"/>
              <c:layout>
                <c:manualLayout>
                  <c:x val="0"/>
                  <c:y val="7.8703703703703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A9-4097-A4A6-79B907F48F67}"/>
                </c:ext>
              </c:extLst>
            </c:dLbl>
            <c:dLbl>
              <c:idx val="2"/>
              <c:layout>
                <c:manualLayout>
                  <c:x val="0"/>
                  <c:y val="6.944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A9-4097-A4A6-79B907F48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(Arkusz1!$AB$21,Arkusz1!$AB$22,Arkusz1!$AB$23)</c:f>
              <c:numCache>
                <c:formatCode>0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9-4097-A4A6-79B907F4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818448"/>
        <c:axId val="383824352"/>
      </c:barChart>
      <c:lineChart>
        <c:grouping val="standard"/>
        <c:varyColors val="0"/>
        <c:ser>
          <c:idx val="0"/>
          <c:order val="2"/>
          <c:tx>
            <c:v>Średnia jakość odczytu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293786887095933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A9-4097-A4A6-79B907F48F67}"/>
                </c:ext>
              </c:extLst>
            </c:dLbl>
            <c:dLbl>
              <c:idx val="1"/>
              <c:layout>
                <c:manualLayout>
                  <c:x val="-5.6949154569123403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A9-4097-A4A6-79B907F48F67}"/>
                </c:ext>
              </c:extLst>
            </c:dLbl>
            <c:dLbl>
              <c:idx val="2"/>
              <c:layout>
                <c:manualLayout>
                  <c:x val="-4.7457628807602785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A9-4097-A4A6-79B907F48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Arkusz1!$E$44:$E$46</c:f>
              <c:numCache>
                <c:formatCode>0</c:formatCode>
                <c:ptCount val="3"/>
                <c:pt idx="0">
                  <c:v>312.19</c:v>
                </c:pt>
                <c:pt idx="1">
                  <c:v>392.81</c:v>
                </c:pt>
                <c:pt idx="2">
                  <c:v>539.07000000000005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9-4097-A4A6-79B907F4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24024"/>
        <c:axId val="383822056"/>
      </c:lineChart>
      <c:valAx>
        <c:axId val="383824352"/>
        <c:scaling>
          <c:orientation val="minMax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błędów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18448"/>
        <c:crosses val="max"/>
        <c:crossBetween val="between"/>
      </c:valAx>
      <c:catAx>
        <c:axId val="38381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</a:t>
                </a:r>
                <a:r>
                  <a:rPr lang="pl-PL" baseline="0"/>
                  <a:t> urządzenia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24352"/>
        <c:crossesAt val="0"/>
        <c:auto val="1"/>
        <c:lblAlgn val="ctr"/>
        <c:lblOffset val="100"/>
        <c:noMultiLvlLbl val="0"/>
      </c:catAx>
      <c:valAx>
        <c:axId val="383822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</a:t>
                </a:r>
                <a:r>
                  <a:rPr lang="pl-PL" baseline="0"/>
                  <a:t> jakości odczytu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24024"/>
        <c:crosses val="autoZero"/>
        <c:crossBetween val="between"/>
      </c:valAx>
      <c:catAx>
        <c:axId val="3838240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838220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</a:t>
            </a:r>
            <a:r>
              <a:rPr lang="pl-PL" baseline="0"/>
              <a:t> odczytu urządzeń i liczba błędów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Błędy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61-4222-8E91-895667B26AD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61-4222-8E91-895667B26A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Arkusz1!$C$44:$C$46</c:f>
              <c:numCache>
                <c:formatCode>General</c:formatCode>
                <c:ptCount val="3"/>
                <c:pt idx="0">
                  <c:v>8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1-4222-8E91-895667B26ADD}"/>
            </c:ext>
          </c:extLst>
        </c:ser>
        <c:ser>
          <c:idx val="2"/>
          <c:order val="1"/>
          <c:tx>
            <c:v>Błędy weryfikacji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1561888116403635E-16"/>
                  <c:y val="8.26245548900291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61-4222-8E91-895667B26A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(Arkusz1!$AB$21,Arkusz1!$AB$22,Arkusz1!$AB$23)</c:f>
              <c:numCache>
                <c:formatCode>0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1-4222-8E91-895667B2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818448"/>
        <c:axId val="383824352"/>
      </c:barChart>
      <c:lineChart>
        <c:grouping val="standard"/>
        <c:varyColors val="0"/>
        <c:ser>
          <c:idx val="0"/>
          <c:order val="2"/>
          <c:tx>
            <c:v>Średnia jakość odczytu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2262291207021E-2"/>
                  <c:y val="-5.5083036593352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61-4222-8E91-895667B26ADD}"/>
                </c:ext>
              </c:extLst>
            </c:dLbl>
            <c:dLbl>
              <c:idx val="1"/>
              <c:layout>
                <c:manualLayout>
                  <c:x val="-1.5766393200438836E-2"/>
                  <c:y val="-6.8853795741690968E-2"/>
                </c:manualLayout>
              </c:layout>
              <c:tx>
                <c:rich>
                  <a:bodyPr/>
                  <a:lstStyle/>
                  <a:p>
                    <a:fld id="{64128D95-49BE-484F-85A4-E96B1B841CDE}" type="VALUE">
                      <a:rPr lang="en-US" b="0"/>
                      <a:pPr/>
                      <a:t>[WARTOŚĆ]</a:t>
                    </a:fld>
                    <a:endParaRPr lang="pl-P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761-4222-8E91-895667B26A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Arkusz1!$E$44:$E$46</c:f>
              <c:numCache>
                <c:formatCode>0</c:formatCode>
                <c:ptCount val="3"/>
                <c:pt idx="0">
                  <c:v>312.19</c:v>
                </c:pt>
                <c:pt idx="1">
                  <c:v>392.81</c:v>
                </c:pt>
                <c:pt idx="2">
                  <c:v>539.07000000000005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1-4222-8E91-895667B2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24024"/>
        <c:axId val="383822056"/>
      </c:lineChart>
      <c:valAx>
        <c:axId val="383824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błędów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18448"/>
        <c:crosses val="max"/>
        <c:crossBetween val="between"/>
      </c:valAx>
      <c:catAx>
        <c:axId val="38381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</a:t>
                </a:r>
                <a:r>
                  <a:rPr lang="pl-PL" baseline="0"/>
                  <a:t> urządzenia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24352"/>
        <c:crosses val="autoZero"/>
        <c:auto val="1"/>
        <c:lblAlgn val="ctr"/>
        <c:lblOffset val="100"/>
        <c:noMultiLvlLbl val="0"/>
      </c:catAx>
      <c:valAx>
        <c:axId val="383822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</a:t>
                </a:r>
                <a:r>
                  <a:rPr lang="pl-PL" baseline="0"/>
                  <a:t> jakości odczytu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24024"/>
        <c:crosses val="autoZero"/>
        <c:crossBetween val="between"/>
      </c:valAx>
      <c:catAx>
        <c:axId val="3838240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838220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651468</xdr:colOff>
      <xdr:row>53</xdr:row>
      <xdr:rowOff>58141</xdr:rowOff>
    </xdr:from>
    <xdr:to>
      <xdr:col>16</xdr:col>
      <xdr:colOff>98612</xdr:colOff>
      <xdr:row>65</xdr:row>
      <xdr:rowOff>210973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13607</xdr:colOff>
      <xdr:row>46</xdr:row>
      <xdr:rowOff>43543</xdr:rowOff>
    </xdr:from>
    <xdr:to>
      <xdr:col>7</xdr:col>
      <xdr:colOff>108857</xdr:colOff>
      <xdr:row>58</xdr:row>
      <xdr:rowOff>10886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370</xdr:colOff>
      <xdr:row>1</xdr:row>
      <xdr:rowOff>15400</xdr:rowOff>
    </xdr:from>
    <xdr:to>
      <xdr:col>32</xdr:col>
      <xdr:colOff>640772</xdr:colOff>
      <xdr:row>12</xdr:row>
      <xdr:rowOff>173182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179614</xdr:colOff>
      <xdr:row>2</xdr:row>
      <xdr:rowOff>92529</xdr:rowOff>
    </xdr:from>
    <xdr:to>
      <xdr:col>47</xdr:col>
      <xdr:colOff>609600</xdr:colOff>
      <xdr:row>14</xdr:row>
      <xdr:rowOff>19050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30612</xdr:colOff>
      <xdr:row>42</xdr:row>
      <xdr:rowOff>4482</xdr:rowOff>
    </xdr:from>
    <xdr:to>
      <xdr:col>28</xdr:col>
      <xdr:colOff>552450</xdr:colOff>
      <xdr:row>50</xdr:row>
      <xdr:rowOff>11556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669298</xdr:colOff>
      <xdr:row>50</xdr:row>
      <xdr:rowOff>31937</xdr:rowOff>
    </xdr:from>
    <xdr:to>
      <xdr:col>28</xdr:col>
      <xdr:colOff>552450</xdr:colOff>
      <xdr:row>61</xdr:row>
      <xdr:rowOff>201954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0</xdr:row>
      <xdr:rowOff>19049</xdr:rowOff>
    </xdr:from>
    <xdr:to>
      <xdr:col>12</xdr:col>
      <xdr:colOff>685799</xdr:colOff>
      <xdr:row>14</xdr:row>
      <xdr:rowOff>152400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0</xdr:row>
      <xdr:rowOff>0</xdr:rowOff>
    </xdr:from>
    <xdr:to>
      <xdr:col>19</xdr:col>
      <xdr:colOff>232682</xdr:colOff>
      <xdr:row>15</xdr:row>
      <xdr:rowOff>28575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5042</xdr:colOff>
      <xdr:row>0</xdr:row>
      <xdr:rowOff>0</xdr:rowOff>
    </xdr:from>
    <xdr:to>
      <xdr:col>19</xdr:col>
      <xdr:colOff>603596</xdr:colOff>
      <xdr:row>15</xdr:row>
      <xdr:rowOff>52107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12</xdr:col>
      <xdr:colOff>676275</xdr:colOff>
      <xdr:row>29</xdr:row>
      <xdr:rowOff>123825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676275</xdr:colOff>
      <xdr:row>30</xdr:row>
      <xdr:rowOff>9525</xdr:rowOff>
    </xdr:from>
    <xdr:to>
      <xdr:col>13</xdr:col>
      <xdr:colOff>19050</xdr:colOff>
      <xdr:row>45</xdr:row>
      <xdr:rowOff>161925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50</xdr:row>
      <xdr:rowOff>138545</xdr:rowOff>
    </xdr:from>
    <xdr:to>
      <xdr:col>8</xdr:col>
      <xdr:colOff>485470</xdr:colOff>
      <xdr:row>66</xdr:row>
      <xdr:rowOff>51235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623455</xdr:colOff>
      <xdr:row>51</xdr:row>
      <xdr:rowOff>2343</xdr:rowOff>
    </xdr:from>
    <xdr:to>
      <xdr:col>17</xdr:col>
      <xdr:colOff>463311</xdr:colOff>
      <xdr:row>66</xdr:row>
      <xdr:rowOff>89233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3" sqref="G43:S46"/>
    </sheetView>
  </sheetViews>
  <sheetFormatPr defaultRowHeight="18"/>
  <cols>
    <col min="1" max="1" width="12.75" style="6" customWidth="1"/>
    <col min="2" max="2" width="8.625" customWidth="1"/>
    <col min="3" max="3" width="8.625" style="7" customWidth="1"/>
    <col min="4" max="5" width="8.625" style="4" customWidth="1"/>
    <col min="6" max="6" width="8.625" style="7" customWidth="1"/>
    <col min="7" max="8" width="8.625" style="4" customWidth="1"/>
    <col min="9" max="13" width="8.625" style="7" customWidth="1"/>
    <col min="15" max="15" width="8.625" style="7" customWidth="1"/>
    <col min="16" max="19" width="8.625" style="4" customWidth="1"/>
    <col min="20" max="20" width="9" customWidth="1"/>
    <col min="26" max="26" width="9.25" style="1" bestFit="1" customWidth="1"/>
    <col min="27" max="16384" width="9" style="1"/>
  </cols>
  <sheetData>
    <row r="1" spans="1:41" s="5" customFormat="1" ht="18.75" thickBot="1">
      <c r="A1" s="6"/>
      <c r="B1" s="13" t="s">
        <v>26</v>
      </c>
      <c r="C1" s="70" t="s">
        <v>1</v>
      </c>
      <c r="D1" s="71"/>
      <c r="E1" s="72"/>
      <c r="F1" s="71" t="s">
        <v>3</v>
      </c>
      <c r="G1" s="71"/>
      <c r="H1" s="71"/>
      <c r="I1" s="70" t="s">
        <v>2</v>
      </c>
      <c r="J1" s="71"/>
      <c r="K1" s="71"/>
      <c r="L1" s="71"/>
      <c r="M1" s="71"/>
      <c r="N1" s="72"/>
      <c r="O1" s="70" t="s">
        <v>4</v>
      </c>
      <c r="P1" s="71"/>
      <c r="Q1" s="71"/>
      <c r="R1" s="71"/>
      <c r="S1" s="71"/>
      <c r="T1" s="72"/>
      <c r="U1" s="63"/>
      <c r="V1" s="63"/>
      <c r="W1" s="63"/>
    </row>
    <row r="2" spans="1:41">
      <c r="A2" s="13"/>
      <c r="B2" s="36"/>
      <c r="C2" s="15" t="s">
        <v>18</v>
      </c>
      <c r="D2" s="15" t="s">
        <v>19</v>
      </c>
      <c r="E2" s="15" t="s">
        <v>20</v>
      </c>
      <c r="F2" s="15" t="s">
        <v>18</v>
      </c>
      <c r="G2" s="15" t="s">
        <v>19</v>
      </c>
      <c r="H2" s="15" t="s">
        <v>20</v>
      </c>
      <c r="I2" s="36" t="s">
        <v>18</v>
      </c>
      <c r="J2" s="15" t="s">
        <v>19</v>
      </c>
      <c r="K2" s="15" t="s">
        <v>20</v>
      </c>
      <c r="L2" s="15" t="s">
        <v>21</v>
      </c>
      <c r="M2" s="15" t="s">
        <v>22</v>
      </c>
      <c r="N2" s="16" t="s">
        <v>27</v>
      </c>
      <c r="O2" s="36" t="s">
        <v>18</v>
      </c>
      <c r="P2" s="15" t="s">
        <v>19</v>
      </c>
      <c r="Q2" s="15" t="s">
        <v>20</v>
      </c>
      <c r="R2" s="15" t="s">
        <v>21</v>
      </c>
      <c r="S2" s="15" t="s">
        <v>22</v>
      </c>
      <c r="T2" s="21" t="s">
        <v>27</v>
      </c>
      <c r="U2" s="74" t="s">
        <v>34</v>
      </c>
      <c r="V2" s="51" t="s">
        <v>58</v>
      </c>
      <c r="W2" s="54" t="s">
        <v>42</v>
      </c>
      <c r="X2" s="8" t="s">
        <v>56</v>
      </c>
      <c r="AO2" s="1" t="s">
        <v>57</v>
      </c>
    </row>
    <row r="3" spans="1:41">
      <c r="A3" s="13" t="s">
        <v>0</v>
      </c>
      <c r="B3" s="17">
        <v>0</v>
      </c>
      <c r="D3" s="7"/>
      <c r="E3" s="7"/>
      <c r="G3" s="7"/>
      <c r="H3" s="7"/>
      <c r="I3" s="17"/>
      <c r="N3" s="14"/>
      <c r="O3" s="17"/>
      <c r="P3" s="7"/>
      <c r="Q3" s="7"/>
      <c r="R3" s="7"/>
      <c r="S3" s="7"/>
      <c r="T3" s="22"/>
      <c r="U3" s="75"/>
      <c r="V3" s="53"/>
      <c r="W3" s="55"/>
    </row>
    <row r="4" spans="1:41">
      <c r="A4" s="13" t="s">
        <v>32</v>
      </c>
      <c r="B4" s="17"/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37">
        <v>417</v>
      </c>
      <c r="J4" s="10">
        <v>349</v>
      </c>
      <c r="K4" s="10">
        <v>382</v>
      </c>
      <c r="L4" s="10">
        <v>119</v>
      </c>
      <c r="M4" s="10">
        <v>267</v>
      </c>
      <c r="N4" s="25">
        <f>AVERAGE(I4:M4)</f>
        <v>306.8</v>
      </c>
      <c r="O4" s="17">
        <v>111</v>
      </c>
      <c r="P4" s="7">
        <v>134</v>
      </c>
      <c r="Q4" s="7">
        <v>488</v>
      </c>
      <c r="R4" s="7">
        <v>463</v>
      </c>
      <c r="S4" s="7">
        <v>239</v>
      </c>
      <c r="T4" s="27">
        <f>AVERAGE(O4:S4)</f>
        <v>287</v>
      </c>
      <c r="U4" s="28">
        <f>AVERAGE(I4:M4,O4:S4)</f>
        <v>296.89999999999998</v>
      </c>
      <c r="V4" s="52">
        <f>AVERAGE(I4:M6)</f>
        <v>425.93333333333334</v>
      </c>
      <c r="W4" s="55">
        <f>AVERAGE(O4:S6)</f>
        <v>381.46666666666664</v>
      </c>
      <c r="X4" s="9">
        <f>AVERAGE(I4:M6,O4:S6)</f>
        <v>403.7</v>
      </c>
      <c r="Y4" s="9"/>
      <c r="Z4" s="50"/>
    </row>
    <row r="5" spans="1:41">
      <c r="A5" s="13" t="s">
        <v>33</v>
      </c>
      <c r="B5" s="17"/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37">
        <v>570</v>
      </c>
      <c r="J5" s="10">
        <v>578</v>
      </c>
      <c r="K5" s="10">
        <v>575</v>
      </c>
      <c r="L5" s="10">
        <v>475</v>
      </c>
      <c r="M5" s="10">
        <v>421</v>
      </c>
      <c r="N5" s="25">
        <f>AVERAGE(I5:M5)</f>
        <v>523.79999999999995</v>
      </c>
      <c r="O5" s="17">
        <v>523</v>
      </c>
      <c r="P5" s="7">
        <v>495</v>
      </c>
      <c r="Q5" s="7">
        <v>0</v>
      </c>
      <c r="R5" s="7">
        <v>411</v>
      </c>
      <c r="S5" s="7">
        <v>0</v>
      </c>
      <c r="T5" s="27">
        <f>AVERAGE(O5:S5)</f>
        <v>285.8</v>
      </c>
      <c r="U5" s="28">
        <f t="shared" ref="U5:U30" si="0">AVERAGE(I5:M5,O5:S5)</f>
        <v>404.8</v>
      </c>
      <c r="V5" s="52"/>
      <c r="W5" s="55"/>
    </row>
    <row r="6" spans="1:41" ht="18.75" thickBot="1">
      <c r="A6" s="23" t="s">
        <v>8</v>
      </c>
      <c r="B6" s="18"/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38">
        <v>386</v>
      </c>
      <c r="J6" s="20">
        <v>411</v>
      </c>
      <c r="K6" s="20">
        <v>468</v>
      </c>
      <c r="L6" s="20">
        <v>452</v>
      </c>
      <c r="M6" s="20">
        <v>519</v>
      </c>
      <c r="N6" s="26">
        <f>AVERAGE(I6:M6)</f>
        <v>447.2</v>
      </c>
      <c r="O6" s="18">
        <v>632</v>
      </c>
      <c r="P6" s="19">
        <v>487</v>
      </c>
      <c r="Q6" s="19">
        <v>622</v>
      </c>
      <c r="R6" s="19">
        <v>635</v>
      </c>
      <c r="S6" s="19">
        <v>482</v>
      </c>
      <c r="T6" s="29">
        <f>AVERAGE(O6:S6)</f>
        <v>571.6</v>
      </c>
      <c r="U6" s="28">
        <f t="shared" si="0"/>
        <v>509.4</v>
      </c>
      <c r="V6" s="52"/>
      <c r="W6" s="55"/>
    </row>
    <row r="7" spans="1:41">
      <c r="A7" s="13" t="s">
        <v>9</v>
      </c>
      <c r="B7" s="17">
        <v>1</v>
      </c>
      <c r="D7" s="7"/>
      <c r="E7" s="7"/>
      <c r="G7" s="7"/>
      <c r="H7" s="7"/>
      <c r="I7" s="17"/>
      <c r="N7" s="25"/>
      <c r="O7" s="17"/>
      <c r="P7" s="7"/>
      <c r="Q7" s="7"/>
      <c r="R7" s="7"/>
      <c r="S7" s="7"/>
      <c r="T7" s="27"/>
      <c r="U7" s="28"/>
      <c r="V7" s="53"/>
      <c r="W7" s="55"/>
      <c r="X7" s="24"/>
    </row>
    <row r="8" spans="1:41">
      <c r="A8" s="13" t="s">
        <v>32</v>
      </c>
      <c r="B8" s="17"/>
      <c r="C8" s="7">
        <v>1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37">
        <v>327</v>
      </c>
      <c r="J8" s="10">
        <v>71</v>
      </c>
      <c r="K8" s="10">
        <v>64</v>
      </c>
      <c r="L8" s="10">
        <v>115</v>
      </c>
      <c r="M8" s="10">
        <v>194</v>
      </c>
      <c r="N8" s="25">
        <f>AVERAGE(I8:M8)</f>
        <v>154.19999999999999</v>
      </c>
      <c r="O8" s="17">
        <v>61</v>
      </c>
      <c r="P8" s="7">
        <v>61</v>
      </c>
      <c r="Q8" s="7">
        <v>0</v>
      </c>
      <c r="R8" s="7">
        <v>49</v>
      </c>
      <c r="S8" s="7">
        <v>0</v>
      </c>
      <c r="T8" s="27">
        <f t="shared" ref="T8:T9" si="1">AVERAGE(O8:S8)</f>
        <v>34.200000000000003</v>
      </c>
      <c r="U8" s="28">
        <f t="shared" si="0"/>
        <v>94.2</v>
      </c>
      <c r="V8" s="52">
        <f>AVERAGE(I8:M10)</f>
        <v>259.06666666666666</v>
      </c>
      <c r="W8" s="55">
        <f>AVERAGE(O8:S10)</f>
        <v>304.39999999999998</v>
      </c>
      <c r="X8" s="9">
        <f>AVERAGE(I8:M10,O8:S10)</f>
        <v>281.73333333333335</v>
      </c>
    </row>
    <row r="9" spans="1:41">
      <c r="A9" s="13" t="s">
        <v>33</v>
      </c>
      <c r="B9" s="17"/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37">
        <v>217</v>
      </c>
      <c r="J9" s="10">
        <v>160</v>
      </c>
      <c r="K9" s="10">
        <v>0</v>
      </c>
      <c r="L9" s="10">
        <v>95</v>
      </c>
      <c r="M9" s="10">
        <v>260</v>
      </c>
      <c r="N9" s="25">
        <f>AVERAGE(I9:M9)</f>
        <v>146.4</v>
      </c>
      <c r="O9" s="17">
        <v>510</v>
      </c>
      <c r="P9" s="7">
        <v>509</v>
      </c>
      <c r="Q9" s="7">
        <v>432</v>
      </c>
      <c r="R9" s="7">
        <v>350</v>
      </c>
      <c r="S9" s="7">
        <v>78</v>
      </c>
      <c r="T9" s="27">
        <f t="shared" si="1"/>
        <v>375.8</v>
      </c>
      <c r="U9" s="28">
        <f t="shared" si="0"/>
        <v>261.10000000000002</v>
      </c>
      <c r="V9" s="53"/>
      <c r="W9" s="55"/>
      <c r="X9" s="24"/>
    </row>
    <row r="10" spans="1:41" ht="18.75" thickBot="1">
      <c r="A10" s="23" t="s">
        <v>8</v>
      </c>
      <c r="B10" s="18"/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38">
        <v>533</v>
      </c>
      <c r="J10" s="20">
        <v>355</v>
      </c>
      <c r="K10" s="20">
        <v>493</v>
      </c>
      <c r="L10" s="20">
        <v>492</v>
      </c>
      <c r="M10" s="20">
        <v>510</v>
      </c>
      <c r="N10" s="26">
        <f>AVERAGE(I10:M10)</f>
        <v>476.6</v>
      </c>
      <c r="O10" s="18">
        <v>431</v>
      </c>
      <c r="P10" s="19">
        <v>498</v>
      </c>
      <c r="Q10" s="19">
        <v>631</v>
      </c>
      <c r="R10" s="19">
        <v>458</v>
      </c>
      <c r="S10" s="19">
        <v>498</v>
      </c>
      <c r="T10" s="29">
        <f>AVERAGE(O10:S10)</f>
        <v>503.2</v>
      </c>
      <c r="U10" s="28">
        <f t="shared" si="0"/>
        <v>489.9</v>
      </c>
      <c r="V10" s="53"/>
      <c r="W10" s="55"/>
      <c r="X10" s="24"/>
    </row>
    <row r="11" spans="1:41">
      <c r="A11" s="13" t="s">
        <v>10</v>
      </c>
      <c r="B11" s="17">
        <v>0</v>
      </c>
      <c r="D11" s="7"/>
      <c r="E11" s="7"/>
      <c r="G11" s="7"/>
      <c r="H11" s="7"/>
      <c r="I11" s="17"/>
      <c r="N11" s="25"/>
      <c r="O11" s="17"/>
      <c r="P11" s="7"/>
      <c r="Q11" s="7"/>
      <c r="R11" s="7"/>
      <c r="S11" s="7"/>
      <c r="T11" s="27"/>
      <c r="U11" s="28"/>
      <c r="V11" s="53"/>
      <c r="W11" s="55"/>
    </row>
    <row r="12" spans="1:41">
      <c r="A12" s="13" t="s">
        <v>32</v>
      </c>
      <c r="B12" s="17"/>
      <c r="C12" s="7">
        <v>0</v>
      </c>
      <c r="D12" s="7">
        <v>0</v>
      </c>
      <c r="E12" s="7">
        <v>0</v>
      </c>
      <c r="F12" s="7">
        <v>1</v>
      </c>
      <c r="G12" s="12">
        <v>0</v>
      </c>
      <c r="H12" s="12">
        <v>1</v>
      </c>
      <c r="I12" s="37">
        <v>50</v>
      </c>
      <c r="J12" s="10">
        <v>0</v>
      </c>
      <c r="K12" s="10">
        <v>104</v>
      </c>
      <c r="L12" s="10">
        <v>0</v>
      </c>
      <c r="M12" s="10">
        <v>65</v>
      </c>
      <c r="N12" s="25">
        <f>AVERAGE(I12:M12)</f>
        <v>43.8</v>
      </c>
      <c r="O12" s="17">
        <v>397</v>
      </c>
      <c r="P12" s="7">
        <v>396</v>
      </c>
      <c r="Q12" s="7">
        <v>363</v>
      </c>
      <c r="R12" s="7">
        <v>315</v>
      </c>
      <c r="S12" s="7">
        <v>282</v>
      </c>
      <c r="T12" s="27">
        <f t="shared" ref="T12:T30" si="2">AVERAGE(O12:S12)</f>
        <v>350.6</v>
      </c>
      <c r="U12" s="28">
        <f t="shared" si="0"/>
        <v>197.2</v>
      </c>
      <c r="V12" s="52">
        <f>AVERAGE(I12:M14)</f>
        <v>357.4</v>
      </c>
      <c r="W12" s="55">
        <f>AVERAGE(O12:S14)</f>
        <v>375.13333333333333</v>
      </c>
      <c r="X12" s="9">
        <f>AVERAGE(I12:M14,O12:S14)</f>
        <v>366.26666666666665</v>
      </c>
    </row>
    <row r="13" spans="1:41">
      <c r="A13" s="13" t="s">
        <v>33</v>
      </c>
      <c r="B13" s="17"/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37">
        <v>615</v>
      </c>
      <c r="J13" s="10">
        <v>396</v>
      </c>
      <c r="K13" s="10">
        <v>435</v>
      </c>
      <c r="L13" s="10">
        <v>619</v>
      </c>
      <c r="M13" s="10">
        <v>211</v>
      </c>
      <c r="N13" s="25">
        <f>AVERAGE(I13:M13)</f>
        <v>455.2</v>
      </c>
      <c r="O13" s="17">
        <v>360</v>
      </c>
      <c r="P13" s="7">
        <v>468</v>
      </c>
      <c r="Q13" s="7">
        <v>206</v>
      </c>
      <c r="R13" s="7">
        <v>338</v>
      </c>
      <c r="S13" s="7">
        <v>261</v>
      </c>
      <c r="T13" s="27">
        <f t="shared" si="2"/>
        <v>326.60000000000002</v>
      </c>
      <c r="U13" s="28">
        <f t="shared" si="0"/>
        <v>390.9</v>
      </c>
      <c r="V13" s="53"/>
      <c r="W13" s="55"/>
    </row>
    <row r="14" spans="1:41" ht="18.75" thickBot="1">
      <c r="A14" s="23" t="s">
        <v>8</v>
      </c>
      <c r="B14" s="18"/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38">
        <v>774</v>
      </c>
      <c r="J14" s="20">
        <v>571</v>
      </c>
      <c r="K14" s="20">
        <v>474</v>
      </c>
      <c r="L14" s="20">
        <v>572</v>
      </c>
      <c r="M14" s="20">
        <v>475</v>
      </c>
      <c r="N14" s="26">
        <f>AVERAGE(I14:M14)</f>
        <v>573.20000000000005</v>
      </c>
      <c r="O14" s="18">
        <v>434</v>
      </c>
      <c r="P14" s="19">
        <v>569</v>
      </c>
      <c r="Q14" s="19">
        <v>466</v>
      </c>
      <c r="R14" s="19">
        <v>438</v>
      </c>
      <c r="S14" s="19">
        <v>334</v>
      </c>
      <c r="T14" s="29">
        <f t="shared" si="2"/>
        <v>448.2</v>
      </c>
      <c r="U14" s="28">
        <f t="shared" si="0"/>
        <v>510.7</v>
      </c>
      <c r="V14" s="53"/>
      <c r="W14" s="55"/>
      <c r="X14" s="24"/>
    </row>
    <row r="15" spans="1:41">
      <c r="A15" s="13" t="s">
        <v>11</v>
      </c>
      <c r="B15" s="17">
        <v>0</v>
      </c>
      <c r="D15" s="7"/>
      <c r="E15" s="7"/>
      <c r="G15" s="7"/>
      <c r="H15" s="7"/>
      <c r="I15" s="17"/>
      <c r="N15" s="25"/>
      <c r="O15" s="17"/>
      <c r="P15" s="7"/>
      <c r="Q15" s="7"/>
      <c r="R15" s="7"/>
      <c r="S15" s="7"/>
      <c r="T15" s="27"/>
      <c r="U15" s="28"/>
      <c r="V15" s="53"/>
      <c r="W15" s="55"/>
    </row>
    <row r="16" spans="1:41">
      <c r="A16" s="13" t="s">
        <v>32</v>
      </c>
      <c r="B16" s="17"/>
      <c r="C16" s="7">
        <v>0</v>
      </c>
      <c r="D16" s="7">
        <v>0</v>
      </c>
      <c r="E16" s="7">
        <v>0</v>
      </c>
      <c r="F16" s="7">
        <v>1</v>
      </c>
      <c r="G16" s="12">
        <v>1</v>
      </c>
      <c r="H16" s="12">
        <v>0</v>
      </c>
      <c r="I16" s="37">
        <v>178</v>
      </c>
      <c r="J16" s="10">
        <v>0</v>
      </c>
      <c r="K16" s="10">
        <v>80</v>
      </c>
      <c r="L16" s="10">
        <v>0</v>
      </c>
      <c r="M16" s="10">
        <v>0</v>
      </c>
      <c r="N16" s="25">
        <f>AVERAGE(I16:M16)</f>
        <v>51.6</v>
      </c>
      <c r="O16" s="17">
        <v>392</v>
      </c>
      <c r="P16" s="7">
        <v>226</v>
      </c>
      <c r="Q16" s="7">
        <v>327</v>
      </c>
      <c r="R16" s="7">
        <v>357</v>
      </c>
      <c r="S16" s="7">
        <v>313</v>
      </c>
      <c r="T16" s="27">
        <f t="shared" si="2"/>
        <v>323</v>
      </c>
      <c r="U16" s="28">
        <f>AVERAGE(I16:M16,O16:S16)</f>
        <v>187.3</v>
      </c>
      <c r="V16" s="52">
        <f>AVERAGE(I16:M18)</f>
        <v>340.33333333333331</v>
      </c>
      <c r="W16" s="55">
        <f>AVERAGE(O16:S18)</f>
        <v>562.33333333333337</v>
      </c>
      <c r="X16" s="9">
        <f>AVERAGE(I16:M18,O16:S18)</f>
        <v>451.33333333333331</v>
      </c>
    </row>
    <row r="17" spans="1:28">
      <c r="A17" s="13" t="s">
        <v>33</v>
      </c>
      <c r="B17" s="17"/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37">
        <v>538</v>
      </c>
      <c r="J17" s="10">
        <v>452</v>
      </c>
      <c r="K17" s="10">
        <v>528</v>
      </c>
      <c r="L17" s="10">
        <v>618</v>
      </c>
      <c r="M17" s="10">
        <v>490</v>
      </c>
      <c r="N17" s="25">
        <f>AVERAGE(I17:M17)</f>
        <v>525.20000000000005</v>
      </c>
      <c r="O17" s="17">
        <v>677</v>
      </c>
      <c r="P17" s="7">
        <v>742</v>
      </c>
      <c r="Q17" s="7">
        <v>719</v>
      </c>
      <c r="R17" s="7">
        <v>587</v>
      </c>
      <c r="S17" s="7">
        <v>589</v>
      </c>
      <c r="T17" s="27">
        <f t="shared" si="2"/>
        <v>662.8</v>
      </c>
      <c r="U17" s="28">
        <f t="shared" si="0"/>
        <v>594</v>
      </c>
      <c r="V17" s="53"/>
      <c r="W17" s="55"/>
    </row>
    <row r="18" spans="1:28" ht="18.75" thickBot="1">
      <c r="A18" s="23" t="s">
        <v>8</v>
      </c>
      <c r="B18" s="18"/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38">
        <v>648</v>
      </c>
      <c r="J18" s="20">
        <v>517</v>
      </c>
      <c r="K18" s="20">
        <v>498</v>
      </c>
      <c r="L18" s="20">
        <v>558</v>
      </c>
      <c r="M18" s="20">
        <v>0</v>
      </c>
      <c r="N18" s="26">
        <f>AVERAGE(I18:M18)</f>
        <v>444.2</v>
      </c>
      <c r="O18" s="18">
        <v>811</v>
      </c>
      <c r="P18" s="19">
        <v>679</v>
      </c>
      <c r="Q18" s="19">
        <v>758</v>
      </c>
      <c r="R18" s="19">
        <v>600</v>
      </c>
      <c r="S18" s="19">
        <v>658</v>
      </c>
      <c r="T18" s="29">
        <f t="shared" si="2"/>
        <v>701.2</v>
      </c>
      <c r="U18" s="28">
        <f t="shared" si="0"/>
        <v>572.70000000000005</v>
      </c>
      <c r="V18" s="53"/>
      <c r="W18" s="55"/>
    </row>
    <row r="19" spans="1:28">
      <c r="A19" s="13" t="s">
        <v>12</v>
      </c>
      <c r="B19" s="17">
        <v>0</v>
      </c>
      <c r="D19" s="7"/>
      <c r="E19" s="7"/>
      <c r="G19" s="7"/>
      <c r="H19" s="7"/>
      <c r="I19" s="17"/>
      <c r="N19" s="25"/>
      <c r="O19" s="17"/>
      <c r="P19" s="7"/>
      <c r="Q19" s="7"/>
      <c r="R19" s="7"/>
      <c r="S19" s="7"/>
      <c r="T19" s="27"/>
      <c r="U19" s="28"/>
      <c r="V19" s="53"/>
      <c r="W19" s="55"/>
    </row>
    <row r="20" spans="1:28">
      <c r="A20" s="13" t="s">
        <v>32</v>
      </c>
      <c r="B20" s="17"/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37">
        <v>483</v>
      </c>
      <c r="J20" s="10">
        <v>658</v>
      </c>
      <c r="K20" s="10">
        <v>666</v>
      </c>
      <c r="L20" s="10">
        <v>622</v>
      </c>
      <c r="M20" s="10">
        <v>613</v>
      </c>
      <c r="N20" s="25">
        <f>AVERAGE(I20:M20)</f>
        <v>608.4</v>
      </c>
      <c r="O20" s="17">
        <v>567</v>
      </c>
      <c r="P20" s="7">
        <v>564</v>
      </c>
      <c r="Q20" s="7">
        <v>688</v>
      </c>
      <c r="R20" s="7">
        <v>599</v>
      </c>
      <c r="S20" s="7">
        <v>611</v>
      </c>
      <c r="T20" s="27">
        <f t="shared" si="2"/>
        <v>605.79999999999995</v>
      </c>
      <c r="U20" s="28">
        <f t="shared" si="0"/>
        <v>607.1</v>
      </c>
      <c r="V20" s="52">
        <f>AVERAGE(I20:M22)</f>
        <v>562.66666666666663</v>
      </c>
      <c r="W20" s="55">
        <f>AVERAGE(O20:S22)</f>
        <v>479.2</v>
      </c>
      <c r="X20" s="9">
        <f>AVERAGE(I20:M22,O20:S22)</f>
        <v>520.93333333333328</v>
      </c>
      <c r="Z20" s="11" t="s">
        <v>64</v>
      </c>
      <c r="AB20" s="62">
        <f>COUNTIF(I4:S42,0)</f>
        <v>15</v>
      </c>
    </row>
    <row r="21" spans="1:28">
      <c r="A21" s="13" t="s">
        <v>33</v>
      </c>
      <c r="B21" s="17"/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37">
        <v>435</v>
      </c>
      <c r="J21" s="10">
        <v>556</v>
      </c>
      <c r="K21" s="10">
        <v>461</v>
      </c>
      <c r="L21" s="10">
        <v>458</v>
      </c>
      <c r="M21" s="10">
        <v>427</v>
      </c>
      <c r="N21" s="25">
        <f>AVERAGE(I21:M21)</f>
        <v>467.4</v>
      </c>
      <c r="O21" s="17">
        <v>628</v>
      </c>
      <c r="P21" s="7">
        <v>720</v>
      </c>
      <c r="Q21" s="7">
        <v>507</v>
      </c>
      <c r="R21" s="7">
        <v>249</v>
      </c>
      <c r="S21" s="7">
        <v>397</v>
      </c>
      <c r="T21" s="27">
        <f>AVERAGE(O21:S21)</f>
        <v>500.2</v>
      </c>
      <c r="U21" s="28">
        <f t="shared" si="0"/>
        <v>483.8</v>
      </c>
      <c r="V21" s="53"/>
      <c r="W21" s="55"/>
      <c r="Z21" s="11" t="s">
        <v>52</v>
      </c>
      <c r="AB21" s="62">
        <v>8</v>
      </c>
    </row>
    <row r="22" spans="1:28" ht="18.75" thickBot="1">
      <c r="A22" s="23" t="s">
        <v>8</v>
      </c>
      <c r="B22" s="18"/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38">
        <v>674</v>
      </c>
      <c r="J22" s="20">
        <v>491</v>
      </c>
      <c r="K22" s="20">
        <v>522</v>
      </c>
      <c r="L22" s="20">
        <v>764</v>
      </c>
      <c r="M22" s="20">
        <v>610</v>
      </c>
      <c r="N22" s="26">
        <f>AVERAGE(I22:M22)</f>
        <v>612.20000000000005</v>
      </c>
      <c r="O22" s="18">
        <v>305</v>
      </c>
      <c r="P22" s="19">
        <v>456</v>
      </c>
      <c r="Q22" s="19">
        <v>118</v>
      </c>
      <c r="R22" s="19">
        <v>427</v>
      </c>
      <c r="S22" s="19">
        <v>352</v>
      </c>
      <c r="T22" s="29">
        <f t="shared" si="2"/>
        <v>331.6</v>
      </c>
      <c r="U22" s="28">
        <f t="shared" si="0"/>
        <v>471.9</v>
      </c>
      <c r="V22" s="53"/>
      <c r="W22" s="55"/>
      <c r="Z22" s="11" t="s">
        <v>53</v>
      </c>
      <c r="AB22" s="62">
        <v>5</v>
      </c>
    </row>
    <row r="23" spans="1:28">
      <c r="A23" s="13" t="s">
        <v>13</v>
      </c>
      <c r="B23" s="17">
        <v>1</v>
      </c>
      <c r="D23" s="7"/>
      <c r="E23" s="7"/>
      <c r="G23" s="7"/>
      <c r="H23" s="7"/>
      <c r="I23" s="17"/>
      <c r="N23" s="25"/>
      <c r="O23" s="17"/>
      <c r="P23" s="7"/>
      <c r="Q23" s="7"/>
      <c r="R23" s="7"/>
      <c r="S23" s="7"/>
      <c r="T23" s="27"/>
      <c r="U23" s="28"/>
      <c r="V23" s="53"/>
      <c r="W23" s="55"/>
      <c r="Z23" s="11" t="s">
        <v>8</v>
      </c>
      <c r="AB23" s="62">
        <v>2</v>
      </c>
    </row>
    <row r="24" spans="1:28">
      <c r="A24" s="13" t="s">
        <v>32</v>
      </c>
      <c r="B24" s="17"/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37">
        <v>416</v>
      </c>
      <c r="J24" s="10">
        <v>237</v>
      </c>
      <c r="K24" s="10">
        <v>262</v>
      </c>
      <c r="L24" s="10">
        <v>173</v>
      </c>
      <c r="M24" s="10">
        <v>240</v>
      </c>
      <c r="N24" s="25">
        <f>AVERAGE(I24:M24)</f>
        <v>265.60000000000002</v>
      </c>
      <c r="O24" s="17">
        <v>524</v>
      </c>
      <c r="P24" s="7">
        <v>537</v>
      </c>
      <c r="Q24" s="7">
        <v>387</v>
      </c>
      <c r="R24" s="7">
        <v>293</v>
      </c>
      <c r="S24" s="7">
        <v>384</v>
      </c>
      <c r="T24" s="27">
        <f t="shared" si="2"/>
        <v>425</v>
      </c>
      <c r="U24" s="28">
        <f>AVERAGE(I24:M24,O24:S24)</f>
        <v>345.3</v>
      </c>
      <c r="V24" s="52">
        <f>AVERAGE(I24:M26)</f>
        <v>436.8</v>
      </c>
      <c r="W24" s="55">
        <f>AVERAGE(O24:S26)</f>
        <v>431.06666666666666</v>
      </c>
      <c r="X24" s="9">
        <f>AVERAGE(I24:M26,O24:S26)</f>
        <v>433.93333333333334</v>
      </c>
    </row>
    <row r="25" spans="1:28">
      <c r="A25" s="13" t="s">
        <v>33</v>
      </c>
      <c r="B25" s="17"/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37">
        <v>510</v>
      </c>
      <c r="J25" s="10">
        <v>452</v>
      </c>
      <c r="K25" s="10">
        <v>381</v>
      </c>
      <c r="L25" s="10">
        <v>597</v>
      </c>
      <c r="M25" s="10">
        <v>386</v>
      </c>
      <c r="N25" s="25">
        <f>AVERAGE(I25:M25)</f>
        <v>465.2</v>
      </c>
      <c r="O25" s="17">
        <v>176</v>
      </c>
      <c r="P25" s="7">
        <v>0</v>
      </c>
      <c r="Q25" s="7">
        <v>279</v>
      </c>
      <c r="R25" s="7">
        <v>240</v>
      </c>
      <c r="S25" s="7">
        <v>204</v>
      </c>
      <c r="T25" s="27">
        <f t="shared" si="2"/>
        <v>179.8</v>
      </c>
      <c r="U25" s="28">
        <f t="shared" si="0"/>
        <v>322.5</v>
      </c>
      <c r="V25" s="53"/>
      <c r="W25" s="55"/>
    </row>
    <row r="26" spans="1:28" ht="18.75" thickBot="1">
      <c r="A26" s="23" t="s">
        <v>8</v>
      </c>
      <c r="B26" s="18"/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38">
        <v>623</v>
      </c>
      <c r="J26" s="20">
        <v>701</v>
      </c>
      <c r="K26" s="20">
        <v>620</v>
      </c>
      <c r="L26" s="20">
        <v>549</v>
      </c>
      <c r="M26" s="20">
        <v>405</v>
      </c>
      <c r="N26" s="26">
        <f>AVERAGE(I26:M26)</f>
        <v>579.6</v>
      </c>
      <c r="O26" s="18">
        <v>616</v>
      </c>
      <c r="P26" s="19">
        <v>673</v>
      </c>
      <c r="Q26" s="19">
        <v>725</v>
      </c>
      <c r="R26" s="19">
        <v>777</v>
      </c>
      <c r="S26" s="19">
        <v>651</v>
      </c>
      <c r="T26" s="29">
        <f t="shared" si="2"/>
        <v>688.4</v>
      </c>
      <c r="U26" s="28">
        <f t="shared" si="0"/>
        <v>634</v>
      </c>
      <c r="V26" s="53"/>
      <c r="W26" s="55"/>
    </row>
    <row r="27" spans="1:28">
      <c r="A27" s="13" t="s">
        <v>14</v>
      </c>
      <c r="B27" s="17">
        <v>0</v>
      </c>
      <c r="D27" s="7"/>
      <c r="E27" s="7"/>
      <c r="G27" s="7"/>
      <c r="H27" s="7"/>
      <c r="I27" s="17"/>
      <c r="N27" s="25"/>
      <c r="O27" s="17"/>
      <c r="P27" s="7"/>
      <c r="Q27" s="7"/>
      <c r="R27" s="7"/>
      <c r="S27" s="7"/>
      <c r="T27" s="27"/>
      <c r="U27" s="28"/>
      <c r="V27" s="53"/>
      <c r="W27" s="55"/>
    </row>
    <row r="28" spans="1:28">
      <c r="A28" s="13" t="s">
        <v>32</v>
      </c>
      <c r="B28" s="17"/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37">
        <v>590</v>
      </c>
      <c r="J28" s="10">
        <v>366</v>
      </c>
      <c r="K28" s="10">
        <v>363</v>
      </c>
      <c r="L28" s="10">
        <v>283</v>
      </c>
      <c r="M28" s="10">
        <v>136</v>
      </c>
      <c r="N28" s="25">
        <f>AVERAGE(I28:M28)</f>
        <v>347.6</v>
      </c>
      <c r="O28" s="17">
        <v>416</v>
      </c>
      <c r="P28" s="7">
        <v>554</v>
      </c>
      <c r="Q28" s="7">
        <v>583</v>
      </c>
      <c r="R28" s="7">
        <v>576</v>
      </c>
      <c r="S28" s="7">
        <v>519</v>
      </c>
      <c r="T28" s="27">
        <f t="shared" si="2"/>
        <v>529.6</v>
      </c>
      <c r="U28" s="28">
        <f t="shared" si="0"/>
        <v>438.6</v>
      </c>
      <c r="V28" s="52">
        <f>AVERAGE(I28:M30)</f>
        <v>451.73333333333335</v>
      </c>
      <c r="W28" s="55">
        <f>AVERAGE(O28:S30)</f>
        <v>567.13333333333333</v>
      </c>
      <c r="X28" s="9">
        <f>AVERAGE(I28:M30,O28:S30)</f>
        <v>509.43333333333334</v>
      </c>
    </row>
    <row r="29" spans="1:28">
      <c r="A29" s="13" t="s">
        <v>33</v>
      </c>
      <c r="B29" s="17"/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37">
        <v>414</v>
      </c>
      <c r="J29" s="10">
        <v>440</v>
      </c>
      <c r="K29" s="10">
        <v>185</v>
      </c>
      <c r="L29" s="10">
        <v>326</v>
      </c>
      <c r="M29" s="10">
        <v>250</v>
      </c>
      <c r="N29" s="25">
        <f>AVERAGE(I29:M29)</f>
        <v>323</v>
      </c>
      <c r="O29" s="17">
        <v>565</v>
      </c>
      <c r="P29" s="7">
        <v>545</v>
      </c>
      <c r="Q29" s="7">
        <v>567</v>
      </c>
      <c r="R29" s="7">
        <v>525</v>
      </c>
      <c r="S29" s="7">
        <v>557</v>
      </c>
      <c r="T29" s="27">
        <f t="shared" si="2"/>
        <v>551.79999999999995</v>
      </c>
      <c r="U29" s="28">
        <f t="shared" si="0"/>
        <v>437.4</v>
      </c>
      <c r="V29" s="53"/>
      <c r="W29" s="55"/>
    </row>
    <row r="30" spans="1:28" ht="18.75" thickBot="1">
      <c r="A30" s="23" t="s">
        <v>8</v>
      </c>
      <c r="B30" s="18"/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38">
        <v>658</v>
      </c>
      <c r="J30" s="20">
        <v>664</v>
      </c>
      <c r="K30" s="20">
        <v>627</v>
      </c>
      <c r="L30" s="20">
        <v>696</v>
      </c>
      <c r="M30" s="20">
        <v>778</v>
      </c>
      <c r="N30" s="26">
        <f>AVERAGE(I30:M30)</f>
        <v>684.6</v>
      </c>
      <c r="O30" s="18">
        <v>772</v>
      </c>
      <c r="P30" s="19">
        <v>622</v>
      </c>
      <c r="Q30" s="19">
        <v>582</v>
      </c>
      <c r="R30" s="19">
        <v>516</v>
      </c>
      <c r="S30" s="19">
        <v>608</v>
      </c>
      <c r="T30" s="29">
        <f t="shared" si="2"/>
        <v>620</v>
      </c>
      <c r="U30" s="28">
        <f t="shared" si="0"/>
        <v>652.29999999999995</v>
      </c>
      <c r="V30" s="53"/>
      <c r="W30" s="55"/>
    </row>
    <row r="31" spans="1:28">
      <c r="A31" s="13" t="s">
        <v>15</v>
      </c>
      <c r="B31" s="17">
        <v>0</v>
      </c>
      <c r="D31" s="7"/>
      <c r="E31" s="7"/>
      <c r="G31" s="7"/>
      <c r="H31" s="7"/>
      <c r="I31" s="17"/>
      <c r="N31" s="25"/>
      <c r="O31" s="17"/>
      <c r="P31" s="7"/>
      <c r="Q31" s="7"/>
      <c r="R31" s="7"/>
      <c r="S31" s="7"/>
      <c r="T31" s="30"/>
      <c r="U31" s="31"/>
      <c r="V31" s="53"/>
      <c r="W31" s="55"/>
    </row>
    <row r="32" spans="1:28">
      <c r="A32" s="13" t="s">
        <v>32</v>
      </c>
      <c r="B32" s="17"/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37">
        <v>172</v>
      </c>
      <c r="J32" s="10">
        <v>340</v>
      </c>
      <c r="K32" s="10">
        <v>187</v>
      </c>
      <c r="L32" s="10">
        <v>318</v>
      </c>
      <c r="M32" s="10">
        <v>251</v>
      </c>
      <c r="N32" s="25">
        <f>AVERAGE(I32:M32)</f>
        <v>253.6</v>
      </c>
      <c r="O32" s="17">
        <v>628</v>
      </c>
      <c r="P32" s="7">
        <v>551</v>
      </c>
      <c r="Q32" s="7">
        <v>732</v>
      </c>
      <c r="R32" s="7">
        <v>361</v>
      </c>
      <c r="S32" s="7">
        <v>516</v>
      </c>
      <c r="T32" s="27">
        <f t="shared" ref="T32:T34" si="3">AVERAGE(O32:S32)</f>
        <v>557.6</v>
      </c>
      <c r="U32" s="28">
        <f t="shared" ref="U32:U34" si="4">AVERAGE(I32:M32,O32:S32)</f>
        <v>405.6</v>
      </c>
      <c r="V32" s="52">
        <f>AVERAGE(I32:M34)</f>
        <v>279.93333333333334</v>
      </c>
      <c r="W32" s="55">
        <f>AVERAGE(O32:S34)</f>
        <v>442.6</v>
      </c>
      <c r="X32" s="9">
        <f>AVERAGE(I32:M34,O32:S34)</f>
        <v>361.26666666666665</v>
      </c>
    </row>
    <row r="33" spans="1:24">
      <c r="A33" s="13" t="s">
        <v>33</v>
      </c>
      <c r="B33" s="17"/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37">
        <v>230</v>
      </c>
      <c r="J33" s="10">
        <v>314</v>
      </c>
      <c r="K33" s="10">
        <v>366</v>
      </c>
      <c r="L33" s="10">
        <v>249</v>
      </c>
      <c r="M33" s="10">
        <v>319</v>
      </c>
      <c r="N33" s="25">
        <f>AVERAGE(I33:M33)</f>
        <v>295.60000000000002</v>
      </c>
      <c r="O33" s="17">
        <v>82</v>
      </c>
      <c r="P33" s="7">
        <v>501</v>
      </c>
      <c r="Q33" s="7">
        <v>389</v>
      </c>
      <c r="R33" s="7">
        <v>223</v>
      </c>
      <c r="S33" s="7">
        <v>401</v>
      </c>
      <c r="T33" s="27">
        <f t="shared" si="3"/>
        <v>319.2</v>
      </c>
      <c r="U33" s="28">
        <f t="shared" si="4"/>
        <v>307.39999999999998</v>
      </c>
      <c r="V33" s="53"/>
      <c r="W33" s="55"/>
    </row>
    <row r="34" spans="1:24" ht="18.75" thickBot="1">
      <c r="A34" s="23" t="s">
        <v>8</v>
      </c>
      <c r="B34" s="18"/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38">
        <v>238</v>
      </c>
      <c r="J34" s="20">
        <v>552</v>
      </c>
      <c r="K34" s="20">
        <v>202</v>
      </c>
      <c r="L34" s="20">
        <v>268</v>
      </c>
      <c r="M34" s="20">
        <v>193</v>
      </c>
      <c r="N34" s="26">
        <f>AVERAGE(I34:M34)</f>
        <v>290.60000000000002</v>
      </c>
      <c r="O34" s="18">
        <v>592</v>
      </c>
      <c r="P34" s="19">
        <v>588</v>
      </c>
      <c r="Q34" s="19">
        <v>457</v>
      </c>
      <c r="R34" s="19">
        <v>337</v>
      </c>
      <c r="S34" s="19">
        <v>281</v>
      </c>
      <c r="T34" s="29">
        <f t="shared" si="3"/>
        <v>451</v>
      </c>
      <c r="U34" s="28">
        <f t="shared" si="4"/>
        <v>370.8</v>
      </c>
      <c r="V34" s="53"/>
      <c r="W34" s="55"/>
    </row>
    <row r="35" spans="1:24">
      <c r="A35" s="69" t="s">
        <v>16</v>
      </c>
      <c r="B35" s="17">
        <v>0</v>
      </c>
      <c r="D35" s="7"/>
      <c r="E35" s="7"/>
      <c r="G35" s="7"/>
      <c r="H35" s="7"/>
      <c r="I35" s="17"/>
      <c r="N35" s="25"/>
      <c r="O35" s="17"/>
      <c r="P35" s="7"/>
      <c r="Q35" s="7"/>
      <c r="R35" s="7"/>
      <c r="S35" s="7"/>
      <c r="T35" s="30"/>
      <c r="U35" s="31"/>
      <c r="V35" s="53"/>
      <c r="W35" s="55"/>
    </row>
    <row r="36" spans="1:24">
      <c r="A36" s="13" t="s">
        <v>32</v>
      </c>
      <c r="B36" s="17"/>
      <c r="C36" s="7">
        <v>0</v>
      </c>
      <c r="D36" s="7">
        <v>0</v>
      </c>
      <c r="E36" s="7">
        <v>0</v>
      </c>
      <c r="F36" s="7">
        <v>1</v>
      </c>
      <c r="G36" s="7">
        <v>1</v>
      </c>
      <c r="H36" s="7">
        <v>0</v>
      </c>
      <c r="I36" s="37">
        <v>165</v>
      </c>
      <c r="J36" s="10">
        <v>345</v>
      </c>
      <c r="K36" s="10">
        <v>164</v>
      </c>
      <c r="L36" s="10">
        <v>365</v>
      </c>
      <c r="M36" s="10">
        <v>217</v>
      </c>
      <c r="N36" s="25">
        <f>AVERAGE(I36:M36)</f>
        <v>251.2</v>
      </c>
      <c r="O36" s="17">
        <v>125</v>
      </c>
      <c r="P36" s="7">
        <v>371</v>
      </c>
      <c r="Q36" s="7">
        <v>0</v>
      </c>
      <c r="R36" s="7">
        <v>456</v>
      </c>
      <c r="S36" s="7">
        <v>292</v>
      </c>
      <c r="T36" s="27">
        <f t="shared" ref="T36:T38" si="5">AVERAGE(O36:S36)</f>
        <v>248.8</v>
      </c>
      <c r="U36" s="28">
        <f t="shared" ref="U36:U38" si="6">AVERAGE(I36:M36,O36:S36)</f>
        <v>250</v>
      </c>
      <c r="V36" s="52">
        <f>AVERAGE(I36:M38)</f>
        <v>431.86666666666667</v>
      </c>
      <c r="W36" s="55">
        <f>AVERAGE(O36:S38)</f>
        <v>271.2</v>
      </c>
      <c r="X36" s="9">
        <f>AVERAGE(I36:M38,O36:S38)</f>
        <v>351.53333333333336</v>
      </c>
    </row>
    <row r="37" spans="1:24">
      <c r="A37" s="13" t="s">
        <v>33</v>
      </c>
      <c r="B37" s="17"/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37">
        <v>485</v>
      </c>
      <c r="J37" s="10">
        <v>285</v>
      </c>
      <c r="K37" s="10">
        <v>201</v>
      </c>
      <c r="L37" s="10">
        <v>139</v>
      </c>
      <c r="M37" s="10">
        <v>338</v>
      </c>
      <c r="N37" s="25">
        <f>AVERAGE(I37:M37)</f>
        <v>289.60000000000002</v>
      </c>
      <c r="O37" s="17">
        <v>279</v>
      </c>
      <c r="P37" s="7">
        <v>368</v>
      </c>
      <c r="Q37" s="7">
        <v>0</v>
      </c>
      <c r="R37" s="7">
        <v>485</v>
      </c>
      <c r="S37" s="7">
        <v>440</v>
      </c>
      <c r="T37" s="27">
        <f t="shared" si="5"/>
        <v>314.39999999999998</v>
      </c>
      <c r="U37" s="28">
        <f t="shared" si="6"/>
        <v>302</v>
      </c>
      <c r="V37" s="53"/>
      <c r="W37" s="55"/>
    </row>
    <row r="38" spans="1:24" ht="18.75" thickBot="1">
      <c r="A38" s="23" t="s">
        <v>8</v>
      </c>
      <c r="B38" s="18"/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38">
        <v>697</v>
      </c>
      <c r="J38" s="20">
        <v>852</v>
      </c>
      <c r="K38" s="20">
        <v>444</v>
      </c>
      <c r="L38" s="20">
        <v>794</v>
      </c>
      <c r="M38" s="20">
        <v>987</v>
      </c>
      <c r="N38" s="26">
        <f>AVERAGE(I38:M38)</f>
        <v>754.8</v>
      </c>
      <c r="O38" s="18">
        <v>237</v>
      </c>
      <c r="P38" s="19">
        <v>0</v>
      </c>
      <c r="Q38" s="19">
        <v>305</v>
      </c>
      <c r="R38" s="19">
        <v>438</v>
      </c>
      <c r="S38" s="19">
        <v>272</v>
      </c>
      <c r="T38" s="29">
        <f t="shared" si="5"/>
        <v>250.4</v>
      </c>
      <c r="U38" s="28">
        <f t="shared" si="6"/>
        <v>502.6</v>
      </c>
      <c r="V38" s="53"/>
      <c r="W38" s="55"/>
    </row>
    <row r="39" spans="1:24">
      <c r="A39" s="69" t="s">
        <v>17</v>
      </c>
      <c r="B39" s="17">
        <v>0</v>
      </c>
      <c r="D39" s="7"/>
      <c r="E39" s="7"/>
      <c r="G39" s="7"/>
      <c r="H39" s="7"/>
      <c r="I39" s="17"/>
      <c r="N39" s="25"/>
      <c r="O39" s="17"/>
      <c r="P39" s="7"/>
      <c r="Q39" s="7"/>
      <c r="R39" s="7"/>
      <c r="S39" s="7"/>
      <c r="T39" s="30"/>
      <c r="U39" s="31"/>
      <c r="V39" s="53"/>
      <c r="W39" s="55"/>
    </row>
    <row r="40" spans="1:24">
      <c r="A40" s="13" t="s">
        <v>32</v>
      </c>
      <c r="B40" s="17"/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37">
        <v>304</v>
      </c>
      <c r="J40" s="10">
        <v>106</v>
      </c>
      <c r="K40" s="10">
        <v>418</v>
      </c>
      <c r="L40" s="10">
        <v>263</v>
      </c>
      <c r="M40" s="10">
        <v>430</v>
      </c>
      <c r="N40" s="25">
        <f>AVERAGE(I40:M40)</f>
        <v>304.2</v>
      </c>
      <c r="O40" s="17">
        <v>238</v>
      </c>
      <c r="P40" s="7">
        <v>325</v>
      </c>
      <c r="Q40" s="7">
        <v>409</v>
      </c>
      <c r="R40" s="7">
        <v>126</v>
      </c>
      <c r="S40" s="7">
        <v>378</v>
      </c>
      <c r="T40" s="27">
        <f t="shared" ref="T40:T42" si="7">AVERAGE(O40:S40)</f>
        <v>295.2</v>
      </c>
      <c r="U40" s="28">
        <f t="shared" ref="U40:U42" si="8">AVERAGE(I40:M40,O40:S40)</f>
        <v>299.7</v>
      </c>
      <c r="V40" s="52">
        <f>AVERAGE(I40:M42)</f>
        <v>479.6</v>
      </c>
      <c r="W40" s="55">
        <f>AVERAGE(O40:S42)</f>
        <v>453.93333333333334</v>
      </c>
      <c r="X40" s="9">
        <f>AVERAGE(I40:M42,O40:S42)</f>
        <v>466.76666666666665</v>
      </c>
    </row>
    <row r="41" spans="1:24">
      <c r="A41" s="13" t="s">
        <v>33</v>
      </c>
      <c r="B41" s="17"/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37">
        <v>470</v>
      </c>
      <c r="J41" s="10">
        <v>348</v>
      </c>
      <c r="K41" s="10">
        <v>374</v>
      </c>
      <c r="L41" s="10">
        <v>534</v>
      </c>
      <c r="M41" s="10">
        <v>372</v>
      </c>
      <c r="N41" s="25">
        <f>AVERAGE(I41:M41)</f>
        <v>419.6</v>
      </c>
      <c r="O41" s="17">
        <v>374</v>
      </c>
      <c r="P41" s="7">
        <v>450</v>
      </c>
      <c r="Q41" s="7">
        <v>381</v>
      </c>
      <c r="R41" s="7">
        <v>452</v>
      </c>
      <c r="S41" s="7">
        <v>487</v>
      </c>
      <c r="T41" s="27">
        <f t="shared" si="7"/>
        <v>428.8</v>
      </c>
      <c r="U41" s="28">
        <f t="shared" si="8"/>
        <v>424.2</v>
      </c>
      <c r="V41" s="53"/>
      <c r="W41" s="55"/>
    </row>
    <row r="42" spans="1:24" ht="18.75" thickBot="1">
      <c r="A42" s="13" t="s">
        <v>8</v>
      </c>
      <c r="B42" s="18"/>
      <c r="C42" s="19">
        <v>0</v>
      </c>
      <c r="D42" s="19">
        <v>0</v>
      </c>
      <c r="E42" s="19">
        <v>0</v>
      </c>
      <c r="F42" s="19">
        <v>0</v>
      </c>
      <c r="G42" s="7">
        <v>0</v>
      </c>
      <c r="H42" s="7">
        <v>0</v>
      </c>
      <c r="I42" s="37">
        <v>715</v>
      </c>
      <c r="J42" s="10">
        <v>765</v>
      </c>
      <c r="K42" s="10">
        <v>667</v>
      </c>
      <c r="L42" s="10">
        <v>798</v>
      </c>
      <c r="M42" s="10">
        <v>630</v>
      </c>
      <c r="N42" s="25">
        <f>AVERAGE(I42:M42)</f>
        <v>715</v>
      </c>
      <c r="O42" s="17">
        <v>686</v>
      </c>
      <c r="P42" s="7">
        <v>548</v>
      </c>
      <c r="Q42" s="7">
        <v>489</v>
      </c>
      <c r="R42" s="7">
        <v>711</v>
      </c>
      <c r="S42" s="7">
        <v>755</v>
      </c>
      <c r="T42" s="29">
        <f t="shared" si="7"/>
        <v>637.79999999999995</v>
      </c>
      <c r="U42" s="28">
        <f t="shared" si="8"/>
        <v>676.4</v>
      </c>
      <c r="V42" s="53"/>
      <c r="W42" s="55"/>
    </row>
    <row r="43" spans="1:24" ht="46.5" customHeight="1">
      <c r="G43" s="101" t="s">
        <v>28</v>
      </c>
      <c r="H43" s="102"/>
      <c r="I43" s="103">
        <f>AVERAGE(I4:I42)</f>
        <v>451.06666666666666</v>
      </c>
      <c r="J43" s="103">
        <f>AVERAGE(J4:J42)</f>
        <v>411.06666666666666</v>
      </c>
      <c r="K43" s="103">
        <f>AVERAGE(K4:K42)</f>
        <v>373.7</v>
      </c>
      <c r="L43" s="103">
        <f>AVERAGE(L4:L42)</f>
        <v>410.36666666666667</v>
      </c>
      <c r="M43" s="103">
        <f>AVERAGE(M4:M42)</f>
        <v>366.46666666666664</v>
      </c>
      <c r="N43" s="104"/>
      <c r="O43" s="103">
        <f>AVERAGE(O4:O42)</f>
        <v>438.3</v>
      </c>
      <c r="P43" s="103">
        <f>AVERAGE(P4:P42)</f>
        <v>454.56666666666666</v>
      </c>
      <c r="Q43" s="103">
        <f>AVERAGE(Q4:Q42)</f>
        <v>420.33333333333331</v>
      </c>
      <c r="R43" s="103">
        <f>AVERAGE(R4:R42)</f>
        <v>426.4</v>
      </c>
      <c r="S43" s="105">
        <f>AVERAGE(S4:S42)</f>
        <v>394.63333333333333</v>
      </c>
    </row>
    <row r="44" spans="1:24" ht="30.75" customHeight="1">
      <c r="B44" s="58" t="s">
        <v>43</v>
      </c>
      <c r="C44" s="59">
        <f>SUM(C40:H40,C36:H36,C32:H32,C28:H28,C24:H24,C20:H20,C16:H16,C12:H12,C8:H8,C4:H4)</f>
        <v>8</v>
      </c>
      <c r="D44" s="60" t="s">
        <v>46</v>
      </c>
      <c r="E44" s="61">
        <f>AVERAGE(I12:M12,I16:M16,I20:M20,I24:M24,I28:M28,I32:M32,I36:M36,I40:M40,O40:S40,O36:S36,O32:S32,O28:S28,O24:S24,O20:S20,O16:S16,O12:S12,O8:S8,O4:S4,I4:M4,I8:M8)</f>
        <v>312.19</v>
      </c>
      <c r="G44" s="97" t="s">
        <v>31</v>
      </c>
      <c r="H44" s="94"/>
      <c r="I44" s="32">
        <f>AVERAGE(I4,I8,I12,I16,I20,I24,I28,I32,I36,I40)</f>
        <v>310.2</v>
      </c>
      <c r="J44" s="32">
        <f t="shared" ref="J44:S44" si="9">AVERAGE(J4,J8,J12,J16,J20,J24,J28,J32,J36,J40)</f>
        <v>247.2</v>
      </c>
      <c r="K44" s="32">
        <f t="shared" si="9"/>
        <v>269</v>
      </c>
      <c r="L44" s="32">
        <f t="shared" si="9"/>
        <v>225.8</v>
      </c>
      <c r="M44" s="32">
        <f t="shared" si="9"/>
        <v>241.3</v>
      </c>
      <c r="N44" s="32"/>
      <c r="O44" s="32">
        <f t="shared" si="9"/>
        <v>345.9</v>
      </c>
      <c r="P44" s="32">
        <f t="shared" si="9"/>
        <v>371.9</v>
      </c>
      <c r="Q44" s="32">
        <f t="shared" si="9"/>
        <v>397.7</v>
      </c>
      <c r="R44" s="32">
        <f t="shared" si="9"/>
        <v>359.5</v>
      </c>
      <c r="S44" s="99">
        <f t="shared" si="9"/>
        <v>353.4</v>
      </c>
    </row>
    <row r="45" spans="1:24" ht="30.75" customHeight="1">
      <c r="B45" s="58" t="s">
        <v>44</v>
      </c>
      <c r="C45" s="59">
        <v>0.1</v>
      </c>
      <c r="D45" s="60" t="s">
        <v>47</v>
      </c>
      <c r="E45" s="61">
        <f>AVERAGE(I13:M13,I17:M17,I21:M21,I25:M25,I29:M29,I33:M33,I37:M37,I41:M41,O41:S41,O37:S37,O33:S33,O29:S29,O25:S25,O21:S21,O17:S17,O13:S13,O9:S9,O5:S5,I5:M5,I9:M9)</f>
        <v>392.81</v>
      </c>
      <c r="G45" s="97" t="s">
        <v>30</v>
      </c>
      <c r="H45" s="94"/>
      <c r="I45" s="32">
        <f>AVERAGE(I5,I9,I13,I17,I21,I25,I29,I33,I37,I41)</f>
        <v>448.4</v>
      </c>
      <c r="J45" s="32">
        <f t="shared" ref="J45:S45" si="10">AVERAGE(J5,J9,J13,J17,J21,J25,J29,J33,J37,J41)</f>
        <v>398.1</v>
      </c>
      <c r="K45" s="32">
        <f t="shared" si="10"/>
        <v>350.6</v>
      </c>
      <c r="L45" s="32">
        <f t="shared" si="10"/>
        <v>411</v>
      </c>
      <c r="M45" s="32">
        <f t="shared" si="10"/>
        <v>347.4</v>
      </c>
      <c r="N45" s="32"/>
      <c r="O45" s="32">
        <f t="shared" si="10"/>
        <v>417.4</v>
      </c>
      <c r="P45" s="32">
        <f t="shared" si="10"/>
        <v>479.8</v>
      </c>
      <c r="Q45" s="32">
        <f t="shared" si="10"/>
        <v>348</v>
      </c>
      <c r="R45" s="32">
        <f t="shared" si="10"/>
        <v>386</v>
      </c>
      <c r="S45" s="99">
        <f t="shared" si="10"/>
        <v>341.4</v>
      </c>
    </row>
    <row r="46" spans="1:24" ht="30.75" customHeight="1">
      <c r="B46" s="58" t="s">
        <v>45</v>
      </c>
      <c r="C46" s="59">
        <v>0.1</v>
      </c>
      <c r="D46" s="60" t="s">
        <v>48</v>
      </c>
      <c r="E46" s="61">
        <f>AVERAGE(I14:M14,I18:M18,I22:M22,I26:M26,I30:M30,I34:M34,I38:M38,I42:M42,O42:S42,O38:S38,O34:S34,O30:S30,O26:S26,O22:S22,O18:S18,O14:S14,O10:S10,O6:S6,I6:M6,I10:M10)</f>
        <v>539.07000000000005</v>
      </c>
      <c r="G46" s="98" t="s">
        <v>29</v>
      </c>
      <c r="H46" s="95"/>
      <c r="I46" s="96">
        <f>AVERAGE(I6,I10,I14,I18,I22,I26,I30,I34,I38,I42)</f>
        <v>594.6</v>
      </c>
      <c r="J46" s="96">
        <f t="shared" ref="J46:S46" si="11">AVERAGE(J6,J10,J14,J18,J22,J26,J30,J34,J38,J42)</f>
        <v>587.9</v>
      </c>
      <c r="K46" s="96">
        <f t="shared" si="11"/>
        <v>501.5</v>
      </c>
      <c r="L46" s="96">
        <f t="shared" si="11"/>
        <v>594.29999999999995</v>
      </c>
      <c r="M46" s="96">
        <f t="shared" si="11"/>
        <v>510.7</v>
      </c>
      <c r="N46" s="96"/>
      <c r="O46" s="96">
        <f t="shared" si="11"/>
        <v>551.6</v>
      </c>
      <c r="P46" s="96">
        <f t="shared" si="11"/>
        <v>512</v>
      </c>
      <c r="Q46" s="96">
        <f t="shared" si="11"/>
        <v>515.29999999999995</v>
      </c>
      <c r="R46" s="96">
        <f t="shared" si="11"/>
        <v>533.70000000000005</v>
      </c>
      <c r="S46" s="100">
        <f t="shared" si="11"/>
        <v>489.1</v>
      </c>
    </row>
    <row r="47" spans="1:24">
      <c r="D47" s="7"/>
    </row>
    <row r="48" spans="1:24">
      <c r="D48" s="7"/>
      <c r="I48" s="33" t="s">
        <v>36</v>
      </c>
      <c r="L48" s="56" t="s">
        <v>54</v>
      </c>
      <c r="O48" s="33" t="s">
        <v>38</v>
      </c>
      <c r="R48" s="56" t="s">
        <v>55</v>
      </c>
    </row>
    <row r="49" spans="1:18">
      <c r="D49" s="7"/>
      <c r="I49" s="39">
        <f>AVERAGE(I4:M4,I8:M8,I12:M12,I16:M16,I20:M20,I24:M24,I28:M28,I32:M32,I36:M36,I40:M40)</f>
        <v>258.7</v>
      </c>
      <c r="L49" s="57">
        <f>AVERAGE(I4:M42)</f>
        <v>402.53333333333336</v>
      </c>
      <c r="O49" s="35">
        <f>AVERAGE(O4:S4,O8:S8,O12:S12,O16:S16,O20:S20,O24:S24,O28:S28,O32:S32,O36:S36,O40:S40)</f>
        <v>365.68</v>
      </c>
      <c r="R49" s="57">
        <f>AVERAGE(O4:S42)</f>
        <v>426.84666666666669</v>
      </c>
    </row>
    <row r="50" spans="1:18">
      <c r="I50" s="40" t="s">
        <v>35</v>
      </c>
      <c r="O50" s="33" t="s">
        <v>39</v>
      </c>
    </row>
    <row r="51" spans="1:18">
      <c r="I51" s="39">
        <f>AVERAGE(I5:M5,I9:M9,I13:M13,I17:M17,I21:M21,I25:M25,I29:M29,I33:M33,I37:M37,I41:M41)</f>
        <v>391.1</v>
      </c>
      <c r="O51" s="35">
        <f>AVERAGE(O5:S5,O9:S9,O13:S13,O17:S17,O21:S21,O25:S25,O29:S29,O33:S33,O37:S37,O41:S41)</f>
        <v>394.52</v>
      </c>
    </row>
    <row r="52" spans="1:18">
      <c r="I52" s="40" t="s">
        <v>37</v>
      </c>
      <c r="O52" s="33" t="s">
        <v>40</v>
      </c>
    </row>
    <row r="53" spans="1:18">
      <c r="I53" s="39">
        <f>AVERAGE(I6:M6,I10:M10,I14:M14,I18:M18,I22:M22,I26:M26,I30:M30,I34:M34,I38:M38,I42:M42)</f>
        <v>557.79999999999995</v>
      </c>
      <c r="O53" s="35">
        <f>AVERAGE(O6:S6,O10:S10,O14:S14,O18:S18,O22:S22,O26:S26,O30:S30,O34:S34,O38:S38,O42:S42)</f>
        <v>520.34</v>
      </c>
    </row>
    <row r="54" spans="1:18">
      <c r="A54" s="34"/>
    </row>
    <row r="56" spans="1:18">
      <c r="C56" s="2"/>
    </row>
    <row r="63" spans="1:18">
      <c r="A63" s="13" t="s">
        <v>49</v>
      </c>
      <c r="B63" s="2" t="s">
        <v>5</v>
      </c>
      <c r="C63" s="2"/>
    </row>
    <row r="64" spans="1:18">
      <c r="A64" s="6" t="s">
        <v>50</v>
      </c>
      <c r="B64" s="2" t="s">
        <v>6</v>
      </c>
      <c r="D64" s="2">
        <v>3</v>
      </c>
    </row>
    <row r="65" spans="1:24">
      <c r="A65" s="6" t="s">
        <v>51</v>
      </c>
      <c r="B65" s="2" t="s">
        <v>7</v>
      </c>
      <c r="D65" s="2">
        <v>5</v>
      </c>
    </row>
    <row r="66" spans="1:24">
      <c r="A66" s="6" t="s">
        <v>52</v>
      </c>
      <c r="B66" s="1"/>
      <c r="D66" s="1"/>
    </row>
    <row r="67" spans="1:24">
      <c r="A67" s="6" t="s">
        <v>53</v>
      </c>
      <c r="B67" s="3" t="s">
        <v>23</v>
      </c>
      <c r="D67" s="1" t="s">
        <v>24</v>
      </c>
    </row>
    <row r="68" spans="1:24">
      <c r="A68" s="6" t="s">
        <v>8</v>
      </c>
      <c r="B68" s="1"/>
      <c r="D68" s="1" t="s">
        <v>25</v>
      </c>
    </row>
    <row r="70" spans="1:24">
      <c r="A70" s="68" t="s">
        <v>65</v>
      </c>
      <c r="B70" s="17">
        <v>0</v>
      </c>
      <c r="D70" s="7"/>
      <c r="E70" s="7"/>
      <c r="G70" s="7"/>
      <c r="H70" s="7"/>
      <c r="I70" s="17"/>
      <c r="N70" s="25"/>
      <c r="O70" s="17"/>
      <c r="P70" s="7"/>
      <c r="Q70" s="7"/>
      <c r="R70" s="7"/>
      <c r="S70" s="7"/>
      <c r="T70" s="30"/>
      <c r="U70" s="31"/>
      <c r="V70" s="53"/>
      <c r="W70" s="55"/>
    </row>
    <row r="71" spans="1:24">
      <c r="A71" s="13" t="s">
        <v>32</v>
      </c>
      <c r="B71" s="17"/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37">
        <v>486</v>
      </c>
      <c r="J71" s="10">
        <v>472</v>
      </c>
      <c r="K71" s="10">
        <v>552</v>
      </c>
      <c r="L71" s="10">
        <v>579</v>
      </c>
      <c r="M71" s="10">
        <v>495</v>
      </c>
      <c r="N71" s="25">
        <f>AVERAGE(I71:M71)</f>
        <v>516.79999999999995</v>
      </c>
      <c r="O71" s="17">
        <v>362</v>
      </c>
      <c r="P71" s="7">
        <v>557</v>
      </c>
      <c r="Q71" s="7">
        <v>475</v>
      </c>
      <c r="R71" s="7">
        <v>479</v>
      </c>
      <c r="S71" s="7">
        <v>471</v>
      </c>
      <c r="T71" s="27">
        <f t="shared" ref="T71:T73" si="12">AVERAGE(O71:S71)</f>
        <v>468.8</v>
      </c>
      <c r="U71" s="28">
        <f t="shared" ref="U71:U73" si="13">AVERAGE(I71:M71,O71:S71)</f>
        <v>492.8</v>
      </c>
      <c r="V71" s="52">
        <f>AVERAGE(I71:M73)</f>
        <v>320.2</v>
      </c>
      <c r="W71" s="55">
        <f>AVERAGE(O71:S73)</f>
        <v>485.33333333333331</v>
      </c>
      <c r="X71" s="9">
        <f>AVERAGE(I71:M73,O71:S73)</f>
        <v>402.76666666666665</v>
      </c>
    </row>
    <row r="72" spans="1:24">
      <c r="A72" s="13" t="s">
        <v>33</v>
      </c>
      <c r="B72" s="17"/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37">
        <v>139</v>
      </c>
      <c r="J72" s="10">
        <v>484</v>
      </c>
      <c r="K72" s="10">
        <v>66</v>
      </c>
      <c r="L72" s="10">
        <v>409</v>
      </c>
      <c r="M72" s="10">
        <v>64</v>
      </c>
      <c r="N72" s="25">
        <f>AVERAGE(I72:M72)</f>
        <v>232.4</v>
      </c>
      <c r="O72" s="17">
        <v>710</v>
      </c>
      <c r="P72" s="7">
        <v>625</v>
      </c>
      <c r="Q72" s="7">
        <v>389</v>
      </c>
      <c r="R72" s="7">
        <v>404</v>
      </c>
      <c r="S72" s="7">
        <v>386</v>
      </c>
      <c r="T72" s="27">
        <f t="shared" si="12"/>
        <v>502.8</v>
      </c>
      <c r="U72" s="28">
        <f t="shared" si="13"/>
        <v>367.6</v>
      </c>
      <c r="V72" s="53"/>
      <c r="W72" s="55"/>
    </row>
    <row r="73" spans="1:24" ht="18.75" thickBot="1">
      <c r="A73" s="13" t="s">
        <v>8</v>
      </c>
      <c r="B73" s="18"/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38">
        <v>192</v>
      </c>
      <c r="J73" s="20">
        <v>195</v>
      </c>
      <c r="K73" s="20">
        <v>251</v>
      </c>
      <c r="L73" s="20">
        <v>224</v>
      </c>
      <c r="M73" s="20">
        <v>195</v>
      </c>
      <c r="N73" s="26">
        <f>AVERAGE(I73:M73)</f>
        <v>211.4</v>
      </c>
      <c r="O73" s="18">
        <v>0</v>
      </c>
      <c r="P73" s="19">
        <v>621</v>
      </c>
      <c r="Q73" s="19">
        <v>575</v>
      </c>
      <c r="R73" s="19">
        <v>641</v>
      </c>
      <c r="S73" s="19">
        <v>585</v>
      </c>
      <c r="T73" s="29">
        <f t="shared" si="12"/>
        <v>484.4</v>
      </c>
      <c r="U73" s="28">
        <f t="shared" si="13"/>
        <v>347.9</v>
      </c>
      <c r="V73" s="53"/>
      <c r="W73" s="55"/>
    </row>
  </sheetData>
  <mergeCells count="9">
    <mergeCell ref="G44:H44"/>
    <mergeCell ref="G45:H45"/>
    <mergeCell ref="G46:H46"/>
    <mergeCell ref="U2:U3"/>
    <mergeCell ref="C1:E1"/>
    <mergeCell ref="F1:H1"/>
    <mergeCell ref="I1:N1"/>
    <mergeCell ref="O1:T1"/>
    <mergeCell ref="G43:H43"/>
  </mergeCells>
  <conditionalFormatting sqref="I4:M30 O4:S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M34 O31:S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M38 O35:S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M42 O39:S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:U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:U4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M42 O8:S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M42 O4:S4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M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:S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S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M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 I53 I4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{0CC636FC-D82B-4045-8B44-C2804925C39B}</x14:id>
        </ext>
      </extLst>
    </cfRule>
  </conditionalFormatting>
  <conditionalFormatting sqref="O49 O51 O5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{245B4A80-E53E-400B-9C49-17B912067C6B}</x14:id>
        </ext>
      </extLst>
    </cfRule>
  </conditionalFormatting>
  <conditionalFormatting sqref="U4:U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M73 O70:S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:U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M73 O70:S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M73 O70:S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S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M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:U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X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:M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1:S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99999999999984" right="0.69999999999999984" top="0.75" bottom="0.75" header="0.3" footer="0.3"/>
  <pageSetup paperSize="9" fitToWidth="0" fitToHeight="0" orientation="portrait" r:id="rId1"/>
  <ignoredErrors>
    <ignoredError sqref="N4:N6 N8:N10 N12:N15 N16:N30 U4:U16 U17:U24 U25:U30 N32:N42 U32:U42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C636FC-D82B-4045-8B44-C2804925C3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I51 I53 I49</xm:sqref>
        </x14:conditionalFormatting>
        <x14:conditionalFormatting xmlns:xm="http://schemas.microsoft.com/office/excel/2006/main">
          <x14:cfRule type="dataBar" id="{245B4A80-E53E-400B-9C49-17B912067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O49 O51 O53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6" zoomScale="85" zoomScaleNormal="85" workbookViewId="0">
      <selection activeCell="N48" sqref="N48"/>
    </sheetView>
  </sheetViews>
  <sheetFormatPr defaultRowHeight="14.25"/>
  <sheetData>
    <row r="1" spans="1:14">
      <c r="A1" s="43" t="s">
        <v>43</v>
      </c>
      <c r="C1" s="43">
        <v>8</v>
      </c>
      <c r="D1" s="43" t="s">
        <v>46</v>
      </c>
      <c r="E1" s="49">
        <v>312.19</v>
      </c>
      <c r="F1" s="43"/>
      <c r="N1" t="s">
        <v>59</v>
      </c>
    </row>
    <row r="2" spans="1:14">
      <c r="A2" s="43" t="s">
        <v>44</v>
      </c>
      <c r="C2" s="43">
        <v>0</v>
      </c>
      <c r="D2" s="43" t="s">
        <v>47</v>
      </c>
      <c r="E2" s="49">
        <v>392.81</v>
      </c>
      <c r="F2" s="43"/>
    </row>
    <row r="3" spans="1:14">
      <c r="A3" s="43" t="s">
        <v>45</v>
      </c>
      <c r="C3" s="43">
        <v>0</v>
      </c>
      <c r="D3" s="43" t="s">
        <v>48</v>
      </c>
      <c r="E3" s="49">
        <v>539.07000000000005</v>
      </c>
      <c r="F3" s="43"/>
    </row>
    <row r="4" spans="1:14">
      <c r="A4" s="43"/>
      <c r="B4" s="43"/>
      <c r="C4" s="43"/>
      <c r="D4" s="43"/>
      <c r="E4" s="43"/>
      <c r="F4" s="43"/>
    </row>
    <row r="5" spans="1:14">
      <c r="A5" s="65" t="s">
        <v>64</v>
      </c>
      <c r="B5" s="1"/>
      <c r="C5" s="64">
        <v>15</v>
      </c>
      <c r="D5" s="43"/>
      <c r="E5" s="43"/>
      <c r="F5" s="43"/>
    </row>
    <row r="6" spans="1:14">
      <c r="A6" s="65" t="s">
        <v>52</v>
      </c>
      <c r="B6" s="1"/>
      <c r="C6" s="64">
        <v>8</v>
      </c>
      <c r="D6" s="43"/>
      <c r="E6" s="43"/>
      <c r="F6" s="43"/>
    </row>
    <row r="7" spans="1:14">
      <c r="A7" s="65" t="s">
        <v>53</v>
      </c>
      <c r="B7" s="1"/>
      <c r="C7" s="64">
        <v>5</v>
      </c>
      <c r="D7" s="43"/>
      <c r="E7" s="43"/>
      <c r="F7" s="43"/>
    </row>
    <row r="8" spans="1:14">
      <c r="A8" s="65" t="s">
        <v>8</v>
      </c>
      <c r="B8" s="1"/>
      <c r="C8" s="64">
        <v>2</v>
      </c>
      <c r="D8" s="43"/>
      <c r="E8" s="43"/>
      <c r="F8" s="43"/>
    </row>
    <row r="9" spans="1:14">
      <c r="A9" s="43"/>
      <c r="B9" s="43"/>
      <c r="C9" s="43"/>
      <c r="D9" s="43"/>
      <c r="E9" s="43"/>
      <c r="F9" s="43"/>
    </row>
    <row r="10" spans="1:14">
      <c r="A10" s="43"/>
      <c r="B10" s="43"/>
      <c r="C10" s="43"/>
      <c r="D10" s="43"/>
      <c r="E10" s="43"/>
      <c r="F10" s="43"/>
    </row>
    <row r="11" spans="1:14">
      <c r="A11" s="43"/>
      <c r="B11" s="43"/>
      <c r="C11" s="43"/>
      <c r="D11" s="43"/>
      <c r="E11" s="43"/>
      <c r="F11" s="43"/>
    </row>
    <row r="12" spans="1:14">
      <c r="A12" s="43"/>
      <c r="B12" s="43"/>
      <c r="C12" s="43"/>
      <c r="D12" s="43"/>
      <c r="E12" s="43"/>
      <c r="F12" s="43"/>
    </row>
    <row r="13" spans="1:14">
      <c r="A13" s="43"/>
      <c r="B13" s="43"/>
      <c r="C13" s="43"/>
      <c r="D13" s="43"/>
      <c r="E13" s="43"/>
      <c r="F13" s="43"/>
    </row>
    <row r="14" spans="1:14">
      <c r="A14" s="43"/>
      <c r="B14" s="43"/>
      <c r="C14" s="43"/>
      <c r="D14" s="43"/>
      <c r="E14" s="43"/>
      <c r="F14" s="43"/>
    </row>
    <row r="15" spans="1:14">
      <c r="A15" s="66"/>
      <c r="B15" s="66"/>
      <c r="C15" s="66"/>
      <c r="D15" s="66"/>
      <c r="E15" s="66"/>
      <c r="F15" s="66"/>
      <c r="G15" s="67"/>
      <c r="H15" s="67"/>
      <c r="I15" s="67"/>
      <c r="J15" s="67"/>
      <c r="K15" s="67"/>
      <c r="L15" s="67"/>
      <c r="M15" s="67"/>
    </row>
    <row r="16" spans="1:14">
      <c r="A16" s="41" t="s">
        <v>36</v>
      </c>
      <c r="B16" s="44"/>
      <c r="C16" s="44"/>
      <c r="D16" s="41" t="s">
        <v>38</v>
      </c>
      <c r="E16" s="43"/>
      <c r="F16" s="43"/>
      <c r="N16" t="s">
        <v>60</v>
      </c>
    </row>
    <row r="17" spans="1:14">
      <c r="A17" s="42">
        <v>258.7</v>
      </c>
      <c r="B17" s="44"/>
      <c r="C17" s="44"/>
      <c r="D17" s="45">
        <v>365.68</v>
      </c>
      <c r="E17" s="43"/>
      <c r="F17" s="43"/>
    </row>
    <row r="18" spans="1:14">
      <c r="A18" s="41" t="s">
        <v>35</v>
      </c>
      <c r="B18" s="44"/>
      <c r="C18" s="44"/>
      <c r="D18" s="41" t="s">
        <v>39</v>
      </c>
      <c r="E18" s="46"/>
      <c r="F18" s="43"/>
      <c r="H18" s="4"/>
      <c r="I18" s="4"/>
    </row>
    <row r="19" spans="1:14">
      <c r="A19" s="42">
        <v>391.1</v>
      </c>
      <c r="B19" s="44"/>
      <c r="C19" s="44"/>
      <c r="D19" s="45">
        <v>394.52</v>
      </c>
      <c r="E19" s="46"/>
      <c r="F19" s="43"/>
      <c r="H19" s="4"/>
      <c r="I19" s="4"/>
    </row>
    <row r="20" spans="1:14">
      <c r="A20" s="41" t="s">
        <v>37</v>
      </c>
      <c r="B20" s="44"/>
      <c r="C20" s="44"/>
      <c r="D20" s="41" t="s">
        <v>40</v>
      </c>
      <c r="E20" s="46"/>
      <c r="F20" s="43"/>
      <c r="H20" s="4"/>
      <c r="I20" s="4"/>
    </row>
    <row r="21" spans="1:14">
      <c r="A21" s="42">
        <v>557.79999999999995</v>
      </c>
      <c r="B21" s="44"/>
      <c r="C21" s="44"/>
      <c r="D21" s="45">
        <v>520.34</v>
      </c>
      <c r="E21" s="46"/>
      <c r="F21" s="43"/>
      <c r="H21" s="4"/>
      <c r="I21" s="4"/>
    </row>
    <row r="22" spans="1:14">
      <c r="A22" s="43"/>
      <c r="B22" s="43"/>
      <c r="C22" s="43"/>
      <c r="D22" s="43"/>
      <c r="E22" s="46"/>
      <c r="F22" s="43"/>
      <c r="H22" s="4"/>
      <c r="I22" s="4"/>
    </row>
    <row r="23" spans="1:14">
      <c r="A23" s="43"/>
      <c r="B23" s="43"/>
      <c r="C23" s="43"/>
      <c r="D23" s="43"/>
      <c r="E23" s="46"/>
      <c r="F23" s="43"/>
      <c r="H23" s="4"/>
      <c r="I23" s="4"/>
    </row>
    <row r="24" spans="1:14">
      <c r="A24" s="43"/>
      <c r="B24" s="43"/>
      <c r="C24" s="43"/>
      <c r="D24" s="43"/>
      <c r="E24" s="43"/>
      <c r="F24" s="43"/>
    </row>
    <row r="25" spans="1:14">
      <c r="A25" s="43"/>
      <c r="B25" s="43"/>
      <c r="C25" s="43"/>
      <c r="D25" s="43"/>
      <c r="E25" s="43"/>
      <c r="F25" s="43"/>
    </row>
    <row r="26" spans="1:14">
      <c r="A26" s="43"/>
      <c r="B26" s="43"/>
      <c r="C26" s="43"/>
      <c r="D26" s="43"/>
      <c r="E26" s="43"/>
      <c r="F26" s="43"/>
    </row>
    <row r="27" spans="1:14">
      <c r="A27" s="43"/>
      <c r="B27" s="43"/>
      <c r="C27" s="43"/>
      <c r="D27" s="43"/>
      <c r="E27" s="43"/>
      <c r="F27" s="43"/>
    </row>
    <row r="28" spans="1:14">
      <c r="A28" s="43"/>
      <c r="B28" s="43"/>
      <c r="C28" s="43"/>
      <c r="D28" s="43"/>
      <c r="E28" s="43"/>
      <c r="F28" s="43"/>
    </row>
    <row r="29" spans="1:14">
      <c r="A29" s="43"/>
      <c r="B29" s="43"/>
      <c r="C29" s="43"/>
      <c r="D29" s="43"/>
      <c r="E29" s="43"/>
      <c r="F29" s="43"/>
    </row>
    <row r="30" spans="1:14">
      <c r="A30" s="66"/>
      <c r="B30" s="66"/>
      <c r="C30" s="66"/>
      <c r="D30" s="66"/>
      <c r="E30" s="66"/>
      <c r="F30" s="66"/>
      <c r="G30" s="67"/>
      <c r="H30" s="67"/>
      <c r="I30" s="67"/>
      <c r="J30" s="67"/>
      <c r="K30" s="67"/>
      <c r="L30" s="67"/>
      <c r="M30" s="67"/>
    </row>
    <row r="31" spans="1:14" ht="15">
      <c r="A31" s="43"/>
      <c r="B31" s="47" t="s">
        <v>41</v>
      </c>
      <c r="C31" s="47" t="s">
        <v>42</v>
      </c>
      <c r="D31" s="43"/>
      <c r="E31" s="43"/>
      <c r="F31" s="43"/>
      <c r="N31" t="s">
        <v>61</v>
      </c>
    </row>
    <row r="32" spans="1:14">
      <c r="A32" s="43" t="s">
        <v>0</v>
      </c>
      <c r="B32" s="48">
        <v>425.93333333333334</v>
      </c>
      <c r="C32" s="43">
        <v>381.46666666666664</v>
      </c>
      <c r="D32" s="43"/>
      <c r="E32" s="43"/>
      <c r="F32" s="43"/>
    </row>
    <row r="33" spans="1:13">
      <c r="A33" s="43" t="s">
        <v>9</v>
      </c>
      <c r="B33" s="48">
        <v>259.06666666666666</v>
      </c>
      <c r="C33" s="43">
        <v>304.39999999999998</v>
      </c>
      <c r="D33" s="43"/>
      <c r="E33" s="43"/>
      <c r="F33" s="43"/>
    </row>
    <row r="34" spans="1:13">
      <c r="A34" s="43" t="s">
        <v>10</v>
      </c>
      <c r="B34" s="48">
        <v>357.4</v>
      </c>
      <c r="C34" s="43">
        <v>375.13333333333333</v>
      </c>
      <c r="D34" s="43"/>
      <c r="E34" s="43"/>
      <c r="F34" s="43"/>
    </row>
    <row r="35" spans="1:13">
      <c r="A35" s="43" t="s">
        <v>11</v>
      </c>
      <c r="B35" s="48">
        <v>340.33333333333331</v>
      </c>
      <c r="C35" s="43">
        <v>562.33333333333337</v>
      </c>
      <c r="D35" s="43"/>
      <c r="E35" s="43"/>
      <c r="F35" s="43"/>
    </row>
    <row r="36" spans="1:13">
      <c r="A36" s="43" t="s">
        <v>12</v>
      </c>
      <c r="B36" s="48">
        <v>562.66666666666663</v>
      </c>
      <c r="C36" s="43">
        <v>479.2</v>
      </c>
      <c r="D36" s="43"/>
      <c r="E36" s="43"/>
      <c r="F36" s="43"/>
    </row>
    <row r="37" spans="1:13">
      <c r="A37" s="43" t="s">
        <v>13</v>
      </c>
      <c r="B37" s="48">
        <v>436.8</v>
      </c>
      <c r="C37" s="43">
        <v>431.06666666666666</v>
      </c>
      <c r="D37" s="43"/>
      <c r="E37" s="43"/>
      <c r="F37" s="43"/>
    </row>
    <row r="38" spans="1:13">
      <c r="A38" s="43" t="s">
        <v>14</v>
      </c>
      <c r="B38" s="48">
        <v>451.73333333333335</v>
      </c>
      <c r="C38" s="43">
        <v>567.13333333333333</v>
      </c>
      <c r="D38" s="43"/>
      <c r="E38" s="43"/>
      <c r="F38" s="43"/>
    </row>
    <row r="39" spans="1:13">
      <c r="A39" s="43" t="s">
        <v>15</v>
      </c>
      <c r="B39" s="48">
        <v>279.93333333333334</v>
      </c>
      <c r="C39" s="43">
        <v>442.6</v>
      </c>
      <c r="D39" s="43"/>
      <c r="E39" s="43"/>
      <c r="F39" s="43"/>
    </row>
    <row r="40" spans="1:13">
      <c r="A40" s="43" t="s">
        <v>16</v>
      </c>
      <c r="B40" s="48">
        <v>431.86666666666667</v>
      </c>
      <c r="C40" s="43">
        <v>271.2</v>
      </c>
      <c r="D40" s="43"/>
      <c r="E40" s="43"/>
      <c r="F40" s="43"/>
    </row>
    <row r="41" spans="1:13">
      <c r="A41" s="43" t="s">
        <v>17</v>
      </c>
      <c r="B41" s="48">
        <v>479.6</v>
      </c>
      <c r="C41" s="43">
        <v>453.93333333333334</v>
      </c>
      <c r="D41" s="43"/>
      <c r="E41" s="43"/>
      <c r="F41" s="43"/>
    </row>
    <row r="42" spans="1:13">
      <c r="A42" s="43"/>
      <c r="B42" s="43"/>
      <c r="C42" s="43"/>
      <c r="D42" s="43"/>
      <c r="E42" s="43"/>
      <c r="F42" s="43"/>
    </row>
    <row r="43" spans="1:13">
      <c r="A43" s="43"/>
      <c r="B43" s="43"/>
      <c r="C43" s="43"/>
      <c r="D43" s="43"/>
      <c r="E43" s="43"/>
      <c r="F43" s="43"/>
    </row>
    <row r="46" spans="1:13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</row>
    <row r="47" spans="1:13" ht="48" customHeight="1">
      <c r="A47" s="73" t="s">
        <v>28</v>
      </c>
      <c r="B47" s="73"/>
      <c r="C47" s="32">
        <v>451.06666666666666</v>
      </c>
      <c r="D47" s="32">
        <v>411.06666666666666</v>
      </c>
      <c r="E47" s="32">
        <v>373.7</v>
      </c>
      <c r="F47" s="32">
        <v>410.36666666666667</v>
      </c>
      <c r="G47" s="32">
        <v>366.46666666666664</v>
      </c>
      <c r="H47" s="31"/>
      <c r="I47" s="32">
        <v>438.3</v>
      </c>
      <c r="J47" s="32">
        <v>454.56666666666666</v>
      </c>
      <c r="K47" s="32">
        <v>420.33333333333331</v>
      </c>
      <c r="L47" s="32">
        <v>426.4</v>
      </c>
      <c r="M47" s="32">
        <v>394.63333333333333</v>
      </c>
    </row>
    <row r="48" spans="1:13" ht="30.75" customHeight="1">
      <c r="A48" s="73" t="s">
        <v>31</v>
      </c>
      <c r="B48" s="73"/>
      <c r="C48" s="32">
        <v>310.2</v>
      </c>
      <c r="D48" s="32">
        <v>247.2</v>
      </c>
      <c r="E48" s="32">
        <v>269</v>
      </c>
      <c r="F48" s="32">
        <v>225.8</v>
      </c>
      <c r="G48" s="32">
        <v>241.3</v>
      </c>
      <c r="H48" s="32"/>
      <c r="I48" s="32">
        <v>345.9</v>
      </c>
      <c r="J48" s="32">
        <v>371.9</v>
      </c>
      <c r="K48" s="32">
        <v>397.7</v>
      </c>
      <c r="L48" s="32">
        <v>359.5</v>
      </c>
      <c r="M48" s="32">
        <v>353.4</v>
      </c>
    </row>
    <row r="49" spans="1:13" ht="30.75" customHeight="1">
      <c r="A49" s="73" t="s">
        <v>30</v>
      </c>
      <c r="B49" s="73"/>
      <c r="C49" s="32">
        <v>448.4</v>
      </c>
      <c r="D49" s="32">
        <v>398.1</v>
      </c>
      <c r="E49" s="32">
        <v>350.6</v>
      </c>
      <c r="F49" s="32">
        <v>411</v>
      </c>
      <c r="G49" s="32">
        <v>347.4</v>
      </c>
      <c r="H49" s="32"/>
      <c r="I49" s="32">
        <v>417.4</v>
      </c>
      <c r="J49" s="32">
        <v>479.8</v>
      </c>
      <c r="K49" s="32">
        <v>348</v>
      </c>
      <c r="L49" s="32">
        <v>386</v>
      </c>
      <c r="M49" s="32">
        <v>341.4</v>
      </c>
    </row>
    <row r="50" spans="1:13" ht="30.75" customHeight="1">
      <c r="A50" s="73" t="s">
        <v>29</v>
      </c>
      <c r="B50" s="73"/>
      <c r="C50" s="32">
        <v>594.6</v>
      </c>
      <c r="D50" s="32">
        <v>587.9</v>
      </c>
      <c r="E50" s="32">
        <v>501.5</v>
      </c>
      <c r="F50" s="32">
        <v>594.29999999999995</v>
      </c>
      <c r="G50" s="32">
        <v>510.7</v>
      </c>
      <c r="H50" s="32"/>
      <c r="I50" s="32">
        <v>551.6</v>
      </c>
      <c r="J50" s="32">
        <v>512</v>
      </c>
      <c r="K50" s="32">
        <v>515.29999999999995</v>
      </c>
      <c r="L50" s="32">
        <v>533.70000000000005</v>
      </c>
      <c r="M50" s="32">
        <v>489.1</v>
      </c>
    </row>
    <row r="67" spans="1:9">
      <c r="A67" t="s">
        <v>62</v>
      </c>
      <c r="I67" t="s">
        <v>63</v>
      </c>
    </row>
  </sheetData>
  <mergeCells count="4">
    <mergeCell ref="A47:B47"/>
    <mergeCell ref="A48:B48"/>
    <mergeCell ref="A49:B49"/>
    <mergeCell ref="A50:B50"/>
  </mergeCells>
  <conditionalFormatting sqref="A19 A21 A1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{2A574689-7F71-4E00-96CB-27A65D4555CE}</x14:id>
        </ext>
      </extLst>
    </cfRule>
  </conditionalFormatting>
  <conditionalFormatting sqref="D17 D19 D2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{CBF73AFF-69F4-48C1-9778-F9794DBA59DE}</x14:id>
        </ext>
      </extLst>
    </cfRule>
  </conditionalFormatting>
  <conditionalFormatting sqref="B32:C4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{A2D2B542-DFFA-4179-9B34-8D48246A93E2}</x14:id>
        </ext>
      </extLst>
    </cfRule>
  </conditionalFormatting>
  <conditionalFormatting sqref="E1:E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{3AE338F5-E72F-49DC-9419-FE7ED28B404B}</x14:id>
        </ext>
      </extLst>
    </cfRule>
  </conditionalFormatting>
  <conditionalFormatting sqref="C48:G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M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99999999999984" right="0.69999999999999984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574689-7F71-4E00-96CB-27A65D455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 A21 A17</xm:sqref>
        </x14:conditionalFormatting>
        <x14:conditionalFormatting xmlns:xm="http://schemas.microsoft.com/office/excel/2006/main">
          <x14:cfRule type="dataBar" id="{CBF73AFF-69F4-48C1-9778-F9794DBA5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 D19 D21</xm:sqref>
        </x14:conditionalFormatting>
        <x14:conditionalFormatting xmlns:xm="http://schemas.microsoft.com/office/excel/2006/main">
          <x14:cfRule type="dataBar" id="{A2D2B542-DFFA-4179-9B34-8D48246A9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B32:C41</xm:sqref>
        </x14:conditionalFormatting>
        <x14:conditionalFormatting xmlns:xm="http://schemas.microsoft.com/office/excel/2006/main">
          <x14:cfRule type="dataBar" id="{3AE338F5-E72F-49DC-9419-FE7ED28B4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2" zoomScale="70" zoomScaleNormal="70" workbookViewId="0">
      <selection sqref="A1:Q42"/>
    </sheetView>
  </sheetViews>
  <sheetFormatPr defaultRowHeight="14.25"/>
  <cols>
    <col min="1" max="1" width="10.375" customWidth="1"/>
    <col min="6" max="6" width="9" customWidth="1"/>
  </cols>
  <sheetData>
    <row r="1" spans="1:17" ht="28.5" customHeight="1" thickBot="1">
      <c r="A1" s="6"/>
      <c r="B1" s="70" t="s">
        <v>2</v>
      </c>
      <c r="C1" s="71"/>
      <c r="D1" s="71"/>
      <c r="E1" s="71"/>
      <c r="F1" s="71"/>
      <c r="G1" s="72"/>
      <c r="H1" s="70" t="s">
        <v>4</v>
      </c>
      <c r="I1" s="71"/>
      <c r="J1" s="71"/>
      <c r="K1" s="71"/>
      <c r="L1" s="71"/>
      <c r="M1" s="72"/>
      <c r="N1" s="82" t="s">
        <v>34</v>
      </c>
      <c r="O1" s="84" t="s">
        <v>58</v>
      </c>
      <c r="P1" s="85" t="s">
        <v>42</v>
      </c>
      <c r="Q1" s="84" t="s">
        <v>56</v>
      </c>
    </row>
    <row r="2" spans="1:17" ht="18" customHeight="1">
      <c r="A2" s="77"/>
      <c r="B2" s="78" t="s">
        <v>18</v>
      </c>
      <c r="C2" s="79" t="s">
        <v>19</v>
      </c>
      <c r="D2" s="79" t="s">
        <v>20</v>
      </c>
      <c r="E2" s="79" t="s">
        <v>21</v>
      </c>
      <c r="F2" s="79" t="s">
        <v>22</v>
      </c>
      <c r="G2" s="80" t="s">
        <v>27</v>
      </c>
      <c r="H2" s="78" t="s">
        <v>18</v>
      </c>
      <c r="I2" s="79" t="s">
        <v>19</v>
      </c>
      <c r="J2" s="79" t="s">
        <v>20</v>
      </c>
      <c r="K2" s="79" t="s">
        <v>21</v>
      </c>
      <c r="L2" s="79" t="s">
        <v>22</v>
      </c>
      <c r="M2" s="81" t="s">
        <v>27</v>
      </c>
      <c r="N2" s="83"/>
      <c r="O2" s="86"/>
      <c r="P2" s="87"/>
      <c r="Q2" s="86"/>
    </row>
    <row r="3" spans="1:17" ht="18">
      <c r="A3" s="68" t="s">
        <v>0</v>
      </c>
      <c r="B3" s="17"/>
      <c r="C3" s="7"/>
      <c r="D3" s="7"/>
      <c r="E3" s="7"/>
      <c r="F3" s="7"/>
      <c r="G3" s="14"/>
      <c r="H3" s="17"/>
      <c r="I3" s="7"/>
      <c r="J3" s="7"/>
      <c r="K3" s="7"/>
      <c r="L3" s="7"/>
      <c r="M3" s="22"/>
      <c r="N3" s="76"/>
      <c r="Q3" s="53"/>
    </row>
    <row r="4" spans="1:17" ht="18">
      <c r="A4" s="68" t="s">
        <v>32</v>
      </c>
      <c r="B4" s="37">
        <v>417</v>
      </c>
      <c r="C4" s="10">
        <v>349</v>
      </c>
      <c r="D4" s="10">
        <v>382</v>
      </c>
      <c r="E4" s="10">
        <v>119</v>
      </c>
      <c r="F4" s="10">
        <v>267</v>
      </c>
      <c r="G4" s="25">
        <f>AVERAGE(B4:F4)</f>
        <v>306.8</v>
      </c>
      <c r="H4" s="17">
        <v>111</v>
      </c>
      <c r="I4" s="7">
        <v>134</v>
      </c>
      <c r="J4" s="7">
        <v>488</v>
      </c>
      <c r="K4" s="7">
        <v>463</v>
      </c>
      <c r="L4" s="7">
        <v>239</v>
      </c>
      <c r="M4" s="27">
        <f>AVERAGE(H4:L4)</f>
        <v>287</v>
      </c>
      <c r="N4" s="28">
        <f>AVERAGE(B4:F4,H4:L4)</f>
        <v>296.89999999999998</v>
      </c>
      <c r="O4" s="52">
        <f>AVERAGE(B4:F6)</f>
        <v>425.93333333333334</v>
      </c>
      <c r="P4" s="55">
        <f>AVERAGE(H4:L6)</f>
        <v>381.46666666666664</v>
      </c>
      <c r="Q4" s="9">
        <f>AVERAGE(B4:F6,H4:L6)</f>
        <v>403.7</v>
      </c>
    </row>
    <row r="5" spans="1:17" ht="18">
      <c r="A5" s="68" t="s">
        <v>33</v>
      </c>
      <c r="B5" s="37">
        <v>570</v>
      </c>
      <c r="C5" s="10">
        <v>578</v>
      </c>
      <c r="D5" s="10">
        <v>575</v>
      </c>
      <c r="E5" s="10">
        <v>475</v>
      </c>
      <c r="F5" s="10">
        <v>421</v>
      </c>
      <c r="G5" s="25">
        <f>AVERAGE(B5:F5)</f>
        <v>523.79999999999995</v>
      </c>
      <c r="H5" s="17">
        <v>523</v>
      </c>
      <c r="I5" s="7">
        <v>495</v>
      </c>
      <c r="J5" s="7">
        <v>0</v>
      </c>
      <c r="K5" s="7">
        <v>411</v>
      </c>
      <c r="L5" s="7">
        <v>0</v>
      </c>
      <c r="M5" s="27">
        <f>AVERAGE(H5:L5)</f>
        <v>285.8</v>
      </c>
      <c r="N5" s="28">
        <f t="shared" ref="N5:N30" si="0">AVERAGE(B5:F5,H5:L5)</f>
        <v>404.8</v>
      </c>
      <c r="O5" s="52"/>
      <c r="P5" s="55"/>
    </row>
    <row r="6" spans="1:17" ht="18.75" thickBot="1">
      <c r="A6" s="93" t="s">
        <v>8</v>
      </c>
      <c r="B6" s="38">
        <v>386</v>
      </c>
      <c r="C6" s="20">
        <v>411</v>
      </c>
      <c r="D6" s="20">
        <v>468</v>
      </c>
      <c r="E6" s="20">
        <v>452</v>
      </c>
      <c r="F6" s="20">
        <v>519</v>
      </c>
      <c r="G6" s="26">
        <f>AVERAGE(B6:F6)</f>
        <v>447.2</v>
      </c>
      <c r="H6" s="18">
        <v>632</v>
      </c>
      <c r="I6" s="19">
        <v>487</v>
      </c>
      <c r="J6" s="19">
        <v>622</v>
      </c>
      <c r="K6" s="19">
        <v>635</v>
      </c>
      <c r="L6" s="19">
        <v>482</v>
      </c>
      <c r="M6" s="29">
        <f>AVERAGE(H6:L6)</f>
        <v>571.6</v>
      </c>
      <c r="N6" s="88">
        <f t="shared" si="0"/>
        <v>509.4</v>
      </c>
      <c r="O6" s="91"/>
      <c r="P6" s="90"/>
      <c r="Q6" s="67"/>
    </row>
    <row r="7" spans="1:17" ht="18">
      <c r="A7" s="68" t="s">
        <v>9</v>
      </c>
      <c r="B7" s="17"/>
      <c r="C7" s="7"/>
      <c r="D7" s="7"/>
      <c r="E7" s="7"/>
      <c r="F7" s="7"/>
      <c r="G7" s="25"/>
      <c r="H7" s="17"/>
      <c r="I7" s="7"/>
      <c r="J7" s="7"/>
      <c r="K7" s="7"/>
      <c r="L7" s="7"/>
      <c r="M7" s="27"/>
      <c r="N7" s="28"/>
      <c r="O7" s="53"/>
      <c r="P7" s="55"/>
      <c r="Q7" s="24"/>
    </row>
    <row r="8" spans="1:17" ht="18">
      <c r="A8" s="68" t="s">
        <v>32</v>
      </c>
      <c r="B8" s="37">
        <v>327</v>
      </c>
      <c r="C8" s="10">
        <v>71</v>
      </c>
      <c r="D8" s="10">
        <v>64</v>
      </c>
      <c r="E8" s="10">
        <v>115</v>
      </c>
      <c r="F8" s="10">
        <v>194</v>
      </c>
      <c r="G8" s="25">
        <f>AVERAGE(B8:F8)</f>
        <v>154.19999999999999</v>
      </c>
      <c r="H8" s="17">
        <v>61</v>
      </c>
      <c r="I8" s="7">
        <v>61</v>
      </c>
      <c r="J8" s="7">
        <v>0</v>
      </c>
      <c r="K8" s="7">
        <v>49</v>
      </c>
      <c r="L8" s="7">
        <v>0</v>
      </c>
      <c r="M8" s="27">
        <f t="shared" ref="M8:M9" si="1">AVERAGE(H8:L8)</f>
        <v>34.200000000000003</v>
      </c>
      <c r="N8" s="28">
        <f t="shared" si="0"/>
        <v>94.2</v>
      </c>
      <c r="O8" s="52">
        <f>AVERAGE(B8:F10)</f>
        <v>259.06666666666666</v>
      </c>
      <c r="P8" s="55">
        <f>AVERAGE(H8:L10)</f>
        <v>304.39999999999998</v>
      </c>
      <c r="Q8" s="9">
        <f>AVERAGE(B8:F10,H8:L10)</f>
        <v>281.73333333333335</v>
      </c>
    </row>
    <row r="9" spans="1:17" ht="18">
      <c r="A9" s="68" t="s">
        <v>33</v>
      </c>
      <c r="B9" s="37">
        <v>217</v>
      </c>
      <c r="C9" s="10">
        <v>160</v>
      </c>
      <c r="D9" s="10">
        <v>0</v>
      </c>
      <c r="E9" s="10">
        <v>95</v>
      </c>
      <c r="F9" s="10">
        <v>260</v>
      </c>
      <c r="G9" s="25">
        <f>AVERAGE(B9:F9)</f>
        <v>146.4</v>
      </c>
      <c r="H9" s="17">
        <v>510</v>
      </c>
      <c r="I9" s="7">
        <v>509</v>
      </c>
      <c r="J9" s="7">
        <v>432</v>
      </c>
      <c r="K9" s="7">
        <v>350</v>
      </c>
      <c r="L9" s="7">
        <v>78</v>
      </c>
      <c r="M9" s="27">
        <f t="shared" si="1"/>
        <v>375.8</v>
      </c>
      <c r="N9" s="28">
        <f t="shared" si="0"/>
        <v>261.10000000000002</v>
      </c>
      <c r="O9" s="53"/>
      <c r="P9" s="55"/>
      <c r="Q9" s="24"/>
    </row>
    <row r="10" spans="1:17" ht="18.75" thickBot="1">
      <c r="A10" s="93" t="s">
        <v>8</v>
      </c>
      <c r="B10" s="38">
        <v>533</v>
      </c>
      <c r="C10" s="20">
        <v>355</v>
      </c>
      <c r="D10" s="20">
        <v>493</v>
      </c>
      <c r="E10" s="20">
        <v>492</v>
      </c>
      <c r="F10" s="20">
        <v>510</v>
      </c>
      <c r="G10" s="26">
        <f>AVERAGE(B10:F10)</f>
        <v>476.6</v>
      </c>
      <c r="H10" s="18">
        <v>431</v>
      </c>
      <c r="I10" s="19">
        <v>498</v>
      </c>
      <c r="J10" s="19">
        <v>631</v>
      </c>
      <c r="K10" s="19">
        <v>458</v>
      </c>
      <c r="L10" s="19">
        <v>498</v>
      </c>
      <c r="M10" s="29">
        <f>AVERAGE(H10:L10)</f>
        <v>503.2</v>
      </c>
      <c r="N10" s="88">
        <f t="shared" si="0"/>
        <v>489.9</v>
      </c>
      <c r="O10" s="89"/>
      <c r="P10" s="90"/>
      <c r="Q10" s="92"/>
    </row>
    <row r="11" spans="1:17" ht="18">
      <c r="A11" s="68" t="s">
        <v>10</v>
      </c>
      <c r="B11" s="17"/>
      <c r="C11" s="7"/>
      <c r="D11" s="7"/>
      <c r="E11" s="7"/>
      <c r="F11" s="7"/>
      <c r="G11" s="25"/>
      <c r="H11" s="17"/>
      <c r="I11" s="7"/>
      <c r="J11" s="7"/>
      <c r="K11" s="7"/>
      <c r="L11" s="7"/>
      <c r="M11" s="27"/>
      <c r="N11" s="28"/>
      <c r="O11" s="53"/>
      <c r="P11" s="55"/>
    </row>
    <row r="12" spans="1:17" ht="18">
      <c r="A12" s="68" t="s">
        <v>32</v>
      </c>
      <c r="B12" s="37">
        <v>50</v>
      </c>
      <c r="C12" s="10">
        <v>0</v>
      </c>
      <c r="D12" s="10">
        <v>104</v>
      </c>
      <c r="E12" s="10">
        <v>0</v>
      </c>
      <c r="F12" s="10">
        <v>65</v>
      </c>
      <c r="G12" s="25">
        <f>AVERAGE(B12:F12)</f>
        <v>43.8</v>
      </c>
      <c r="H12" s="17">
        <v>397</v>
      </c>
      <c r="I12" s="7">
        <v>396</v>
      </c>
      <c r="J12" s="7">
        <v>363</v>
      </c>
      <c r="K12" s="7">
        <v>315</v>
      </c>
      <c r="L12" s="7">
        <v>282</v>
      </c>
      <c r="M12" s="27">
        <f t="shared" ref="M12:M30" si="2">AVERAGE(H12:L12)</f>
        <v>350.6</v>
      </c>
      <c r="N12" s="28">
        <f t="shared" si="0"/>
        <v>197.2</v>
      </c>
      <c r="O12" s="52">
        <f>AVERAGE(B12:F14)</f>
        <v>357.4</v>
      </c>
      <c r="P12" s="55">
        <f>AVERAGE(H12:L14)</f>
        <v>375.13333333333333</v>
      </c>
      <c r="Q12" s="9">
        <f>AVERAGE(B12:F14,H12:L14)</f>
        <v>366.26666666666665</v>
      </c>
    </row>
    <row r="13" spans="1:17" ht="18">
      <c r="A13" s="68" t="s">
        <v>33</v>
      </c>
      <c r="B13" s="37">
        <v>615</v>
      </c>
      <c r="C13" s="10">
        <v>396</v>
      </c>
      <c r="D13" s="10">
        <v>435</v>
      </c>
      <c r="E13" s="10">
        <v>619</v>
      </c>
      <c r="F13" s="10">
        <v>211</v>
      </c>
      <c r="G13" s="25">
        <f>AVERAGE(B13:F13)</f>
        <v>455.2</v>
      </c>
      <c r="H13" s="17">
        <v>360</v>
      </c>
      <c r="I13" s="7">
        <v>468</v>
      </c>
      <c r="J13" s="7">
        <v>206</v>
      </c>
      <c r="K13" s="7">
        <v>338</v>
      </c>
      <c r="L13" s="7">
        <v>261</v>
      </c>
      <c r="M13" s="27">
        <f t="shared" si="2"/>
        <v>326.60000000000002</v>
      </c>
      <c r="N13" s="28">
        <f t="shared" si="0"/>
        <v>390.9</v>
      </c>
      <c r="O13" s="53"/>
      <c r="P13" s="55"/>
    </row>
    <row r="14" spans="1:17" ht="18.75" thickBot="1">
      <c r="A14" s="93" t="s">
        <v>8</v>
      </c>
      <c r="B14" s="38">
        <v>774</v>
      </c>
      <c r="C14" s="20">
        <v>571</v>
      </c>
      <c r="D14" s="20">
        <v>474</v>
      </c>
      <c r="E14" s="20">
        <v>572</v>
      </c>
      <c r="F14" s="20">
        <v>475</v>
      </c>
      <c r="G14" s="26">
        <f>AVERAGE(B14:F14)</f>
        <v>573.20000000000005</v>
      </c>
      <c r="H14" s="18">
        <v>434</v>
      </c>
      <c r="I14" s="19">
        <v>569</v>
      </c>
      <c r="J14" s="19">
        <v>466</v>
      </c>
      <c r="K14" s="19">
        <v>438</v>
      </c>
      <c r="L14" s="19">
        <v>334</v>
      </c>
      <c r="M14" s="29">
        <f t="shared" si="2"/>
        <v>448.2</v>
      </c>
      <c r="N14" s="88">
        <f t="shared" si="0"/>
        <v>510.7</v>
      </c>
      <c r="O14" s="89"/>
      <c r="P14" s="90"/>
      <c r="Q14" s="92"/>
    </row>
    <row r="15" spans="1:17" ht="18">
      <c r="A15" s="68" t="s">
        <v>11</v>
      </c>
      <c r="B15" s="17"/>
      <c r="C15" s="7"/>
      <c r="D15" s="7"/>
      <c r="E15" s="7"/>
      <c r="F15" s="7"/>
      <c r="G15" s="25"/>
      <c r="H15" s="17"/>
      <c r="I15" s="7"/>
      <c r="J15" s="7"/>
      <c r="K15" s="7"/>
      <c r="L15" s="7"/>
      <c r="M15" s="27"/>
      <c r="N15" s="28"/>
      <c r="O15" s="53"/>
      <c r="P15" s="55"/>
    </row>
    <row r="16" spans="1:17" ht="18">
      <c r="A16" s="68" t="s">
        <v>32</v>
      </c>
      <c r="B16" s="37">
        <v>178</v>
      </c>
      <c r="C16" s="10">
        <v>0</v>
      </c>
      <c r="D16" s="10">
        <v>80</v>
      </c>
      <c r="E16" s="10">
        <v>0</v>
      </c>
      <c r="F16" s="10">
        <v>0</v>
      </c>
      <c r="G16" s="25">
        <f>AVERAGE(B16:F16)</f>
        <v>51.6</v>
      </c>
      <c r="H16" s="17">
        <v>392</v>
      </c>
      <c r="I16" s="7">
        <v>226</v>
      </c>
      <c r="J16" s="7">
        <v>327</v>
      </c>
      <c r="K16" s="7">
        <v>357</v>
      </c>
      <c r="L16" s="7">
        <v>313</v>
      </c>
      <c r="M16" s="27">
        <f t="shared" si="2"/>
        <v>323</v>
      </c>
      <c r="N16" s="28">
        <f>AVERAGE(B16:F16,H16:L16)</f>
        <v>187.3</v>
      </c>
      <c r="O16" s="52">
        <f>AVERAGE(B16:F18)</f>
        <v>340.33333333333331</v>
      </c>
      <c r="P16" s="55">
        <f>AVERAGE(H16:L18)</f>
        <v>562.33333333333337</v>
      </c>
      <c r="Q16" s="9">
        <f>AVERAGE(B16:F18,H16:L18)</f>
        <v>451.33333333333331</v>
      </c>
    </row>
    <row r="17" spans="1:17" ht="18">
      <c r="A17" s="68" t="s">
        <v>33</v>
      </c>
      <c r="B17" s="37">
        <v>538</v>
      </c>
      <c r="C17" s="10">
        <v>452</v>
      </c>
      <c r="D17" s="10">
        <v>528</v>
      </c>
      <c r="E17" s="10">
        <v>618</v>
      </c>
      <c r="F17" s="10">
        <v>490</v>
      </c>
      <c r="G17" s="25">
        <f>AVERAGE(B17:F17)</f>
        <v>525.20000000000005</v>
      </c>
      <c r="H17" s="17">
        <v>677</v>
      </c>
      <c r="I17" s="7">
        <v>742</v>
      </c>
      <c r="J17" s="7">
        <v>719</v>
      </c>
      <c r="K17" s="7">
        <v>587</v>
      </c>
      <c r="L17" s="7">
        <v>589</v>
      </c>
      <c r="M17" s="27">
        <f t="shared" si="2"/>
        <v>662.8</v>
      </c>
      <c r="N17" s="28">
        <f t="shared" si="0"/>
        <v>594</v>
      </c>
      <c r="O17" s="53"/>
      <c r="P17" s="55"/>
    </row>
    <row r="18" spans="1:17" ht="18.75" thickBot="1">
      <c r="A18" s="93" t="s">
        <v>8</v>
      </c>
      <c r="B18" s="38">
        <v>648</v>
      </c>
      <c r="C18" s="20">
        <v>517</v>
      </c>
      <c r="D18" s="20">
        <v>498</v>
      </c>
      <c r="E18" s="20">
        <v>558</v>
      </c>
      <c r="F18" s="20">
        <v>0</v>
      </c>
      <c r="G18" s="26">
        <f>AVERAGE(B18:F18)</f>
        <v>444.2</v>
      </c>
      <c r="H18" s="18">
        <v>811</v>
      </c>
      <c r="I18" s="19">
        <v>679</v>
      </c>
      <c r="J18" s="19">
        <v>758</v>
      </c>
      <c r="K18" s="19">
        <v>600</v>
      </c>
      <c r="L18" s="19">
        <v>658</v>
      </c>
      <c r="M18" s="29">
        <f t="shared" si="2"/>
        <v>701.2</v>
      </c>
      <c r="N18" s="88">
        <f t="shared" si="0"/>
        <v>572.70000000000005</v>
      </c>
      <c r="O18" s="89"/>
      <c r="P18" s="90"/>
      <c r="Q18" s="67"/>
    </row>
    <row r="19" spans="1:17" ht="18">
      <c r="A19" s="68" t="s">
        <v>12</v>
      </c>
      <c r="B19" s="17"/>
      <c r="C19" s="7"/>
      <c r="D19" s="7"/>
      <c r="E19" s="7"/>
      <c r="F19" s="7"/>
      <c r="G19" s="25"/>
      <c r="H19" s="17"/>
      <c r="I19" s="7"/>
      <c r="J19" s="7"/>
      <c r="K19" s="7"/>
      <c r="L19" s="7"/>
      <c r="M19" s="27"/>
      <c r="N19" s="28"/>
      <c r="O19" s="53"/>
      <c r="P19" s="55"/>
    </row>
    <row r="20" spans="1:17" ht="18">
      <c r="A20" s="68" t="s">
        <v>32</v>
      </c>
      <c r="B20" s="37">
        <v>483</v>
      </c>
      <c r="C20" s="10">
        <v>658</v>
      </c>
      <c r="D20" s="10">
        <v>666</v>
      </c>
      <c r="E20" s="10">
        <v>622</v>
      </c>
      <c r="F20" s="10">
        <v>613</v>
      </c>
      <c r="G20" s="25">
        <f>AVERAGE(B20:F20)</f>
        <v>608.4</v>
      </c>
      <c r="H20" s="17">
        <v>567</v>
      </c>
      <c r="I20" s="7">
        <v>564</v>
      </c>
      <c r="J20" s="7">
        <v>688</v>
      </c>
      <c r="K20" s="7">
        <v>599</v>
      </c>
      <c r="L20" s="7">
        <v>611</v>
      </c>
      <c r="M20" s="27">
        <f t="shared" si="2"/>
        <v>605.79999999999995</v>
      </c>
      <c r="N20" s="28">
        <f t="shared" si="0"/>
        <v>607.1</v>
      </c>
      <c r="O20" s="52">
        <f>AVERAGE(B20:F22)</f>
        <v>562.66666666666663</v>
      </c>
      <c r="P20" s="55">
        <f>AVERAGE(H20:L22)</f>
        <v>479.2</v>
      </c>
      <c r="Q20" s="9">
        <f>AVERAGE(B20:F22,H20:L22)</f>
        <v>520.93333333333328</v>
      </c>
    </row>
    <row r="21" spans="1:17" ht="18">
      <c r="A21" s="68" t="s">
        <v>33</v>
      </c>
      <c r="B21" s="37">
        <v>435</v>
      </c>
      <c r="C21" s="10">
        <v>556</v>
      </c>
      <c r="D21" s="10">
        <v>461</v>
      </c>
      <c r="E21" s="10">
        <v>458</v>
      </c>
      <c r="F21" s="10">
        <v>427</v>
      </c>
      <c r="G21" s="25">
        <f>AVERAGE(B21:F21)</f>
        <v>467.4</v>
      </c>
      <c r="H21" s="17">
        <v>628</v>
      </c>
      <c r="I21" s="7">
        <v>720</v>
      </c>
      <c r="J21" s="7">
        <v>507</v>
      </c>
      <c r="K21" s="7">
        <v>249</v>
      </c>
      <c r="L21" s="7">
        <v>397</v>
      </c>
      <c r="M21" s="27">
        <f>AVERAGE(H21:L21)</f>
        <v>500.2</v>
      </c>
      <c r="N21" s="28">
        <f t="shared" si="0"/>
        <v>483.8</v>
      </c>
      <c r="O21" s="53"/>
      <c r="P21" s="55"/>
    </row>
    <row r="22" spans="1:17" ht="18.75" thickBot="1">
      <c r="A22" s="93" t="s">
        <v>8</v>
      </c>
      <c r="B22" s="38">
        <v>674</v>
      </c>
      <c r="C22" s="20">
        <v>491</v>
      </c>
      <c r="D22" s="20">
        <v>522</v>
      </c>
      <c r="E22" s="20">
        <v>764</v>
      </c>
      <c r="F22" s="20">
        <v>610</v>
      </c>
      <c r="G22" s="26">
        <f>AVERAGE(B22:F22)</f>
        <v>612.20000000000005</v>
      </c>
      <c r="H22" s="18">
        <v>305</v>
      </c>
      <c r="I22" s="19">
        <v>456</v>
      </c>
      <c r="J22" s="19">
        <v>118</v>
      </c>
      <c r="K22" s="19">
        <v>427</v>
      </c>
      <c r="L22" s="19">
        <v>352</v>
      </c>
      <c r="M22" s="29">
        <f t="shared" si="2"/>
        <v>331.6</v>
      </c>
      <c r="N22" s="88">
        <f t="shared" si="0"/>
        <v>471.9</v>
      </c>
      <c r="O22" s="89"/>
      <c r="P22" s="90"/>
      <c r="Q22" s="67"/>
    </row>
    <row r="23" spans="1:17" ht="18">
      <c r="A23" s="68" t="s">
        <v>13</v>
      </c>
      <c r="B23" s="17"/>
      <c r="C23" s="7"/>
      <c r="D23" s="7"/>
      <c r="E23" s="7"/>
      <c r="F23" s="7"/>
      <c r="G23" s="25"/>
      <c r="H23" s="17"/>
      <c r="I23" s="7"/>
      <c r="J23" s="7"/>
      <c r="K23" s="7"/>
      <c r="L23" s="7"/>
      <c r="M23" s="27"/>
      <c r="N23" s="28"/>
      <c r="O23" s="53"/>
      <c r="P23" s="55"/>
    </row>
    <row r="24" spans="1:17" ht="18">
      <c r="A24" s="68" t="s">
        <v>32</v>
      </c>
      <c r="B24" s="37">
        <v>416</v>
      </c>
      <c r="C24" s="10">
        <v>237</v>
      </c>
      <c r="D24" s="10">
        <v>262</v>
      </c>
      <c r="E24" s="10">
        <v>173</v>
      </c>
      <c r="F24" s="10">
        <v>240</v>
      </c>
      <c r="G24" s="25">
        <f>AVERAGE(B24:F24)</f>
        <v>265.60000000000002</v>
      </c>
      <c r="H24" s="17">
        <v>524</v>
      </c>
      <c r="I24" s="7">
        <v>537</v>
      </c>
      <c r="J24" s="7">
        <v>387</v>
      </c>
      <c r="K24" s="7">
        <v>293</v>
      </c>
      <c r="L24" s="7">
        <v>384</v>
      </c>
      <c r="M24" s="27">
        <f t="shared" si="2"/>
        <v>425</v>
      </c>
      <c r="N24" s="28">
        <f>AVERAGE(B24:F24,H24:L24)</f>
        <v>345.3</v>
      </c>
      <c r="O24" s="52">
        <f>AVERAGE(B24:F26)</f>
        <v>436.8</v>
      </c>
      <c r="P24" s="55">
        <f>AVERAGE(H24:L26)</f>
        <v>431.06666666666666</v>
      </c>
      <c r="Q24" s="9">
        <f>AVERAGE(B24:F26,H24:L26)</f>
        <v>433.93333333333334</v>
      </c>
    </row>
    <row r="25" spans="1:17" ht="18">
      <c r="A25" s="68" t="s">
        <v>33</v>
      </c>
      <c r="B25" s="37">
        <v>510</v>
      </c>
      <c r="C25" s="10">
        <v>452</v>
      </c>
      <c r="D25" s="10">
        <v>381</v>
      </c>
      <c r="E25" s="10">
        <v>597</v>
      </c>
      <c r="F25" s="10">
        <v>386</v>
      </c>
      <c r="G25" s="25">
        <f>AVERAGE(B25:F25)</f>
        <v>465.2</v>
      </c>
      <c r="H25" s="17">
        <v>176</v>
      </c>
      <c r="I25" s="7">
        <v>0</v>
      </c>
      <c r="J25" s="7">
        <v>279</v>
      </c>
      <c r="K25" s="7">
        <v>240</v>
      </c>
      <c r="L25" s="7">
        <v>204</v>
      </c>
      <c r="M25" s="27">
        <f t="shared" si="2"/>
        <v>179.8</v>
      </c>
      <c r="N25" s="28">
        <f t="shared" si="0"/>
        <v>322.5</v>
      </c>
      <c r="O25" s="53"/>
      <c r="P25" s="55"/>
    </row>
    <row r="26" spans="1:17" ht="18.75" thickBot="1">
      <c r="A26" s="93" t="s">
        <v>8</v>
      </c>
      <c r="B26" s="38">
        <v>623</v>
      </c>
      <c r="C26" s="20">
        <v>701</v>
      </c>
      <c r="D26" s="20">
        <v>620</v>
      </c>
      <c r="E26" s="20">
        <v>549</v>
      </c>
      <c r="F26" s="20">
        <v>405</v>
      </c>
      <c r="G26" s="26">
        <f>AVERAGE(B26:F26)</f>
        <v>579.6</v>
      </c>
      <c r="H26" s="18">
        <v>616</v>
      </c>
      <c r="I26" s="19">
        <v>673</v>
      </c>
      <c r="J26" s="19">
        <v>725</v>
      </c>
      <c r="K26" s="19">
        <v>777</v>
      </c>
      <c r="L26" s="19">
        <v>651</v>
      </c>
      <c r="M26" s="29">
        <f t="shared" si="2"/>
        <v>688.4</v>
      </c>
      <c r="N26" s="88">
        <f t="shared" si="0"/>
        <v>634</v>
      </c>
      <c r="O26" s="89"/>
      <c r="P26" s="90"/>
      <c r="Q26" s="67"/>
    </row>
    <row r="27" spans="1:17" ht="18">
      <c r="A27" s="68" t="s">
        <v>14</v>
      </c>
      <c r="B27" s="17"/>
      <c r="C27" s="7"/>
      <c r="D27" s="7"/>
      <c r="E27" s="7"/>
      <c r="F27" s="7"/>
      <c r="G27" s="25"/>
      <c r="H27" s="17"/>
      <c r="I27" s="7"/>
      <c r="J27" s="7"/>
      <c r="K27" s="7"/>
      <c r="L27" s="7"/>
      <c r="M27" s="27"/>
      <c r="N27" s="28"/>
      <c r="O27" s="53"/>
      <c r="P27" s="55"/>
    </row>
    <row r="28" spans="1:17" ht="18">
      <c r="A28" s="68" t="s">
        <v>32</v>
      </c>
      <c r="B28" s="37">
        <v>590</v>
      </c>
      <c r="C28" s="10">
        <v>366</v>
      </c>
      <c r="D28" s="10">
        <v>363</v>
      </c>
      <c r="E28" s="10">
        <v>283</v>
      </c>
      <c r="F28" s="10">
        <v>136</v>
      </c>
      <c r="G28" s="25">
        <f>AVERAGE(B28:F28)</f>
        <v>347.6</v>
      </c>
      <c r="H28" s="17">
        <v>416</v>
      </c>
      <c r="I28" s="7">
        <v>554</v>
      </c>
      <c r="J28" s="7">
        <v>583</v>
      </c>
      <c r="K28" s="7">
        <v>576</v>
      </c>
      <c r="L28" s="7">
        <v>519</v>
      </c>
      <c r="M28" s="27">
        <f t="shared" si="2"/>
        <v>529.6</v>
      </c>
      <c r="N28" s="28">
        <f t="shared" si="0"/>
        <v>438.6</v>
      </c>
      <c r="O28" s="52">
        <f>AVERAGE(B28:F30)</f>
        <v>451.73333333333335</v>
      </c>
      <c r="P28" s="55">
        <f>AVERAGE(H28:L30)</f>
        <v>567.13333333333333</v>
      </c>
      <c r="Q28" s="9">
        <f>AVERAGE(B28:F30,H28:L30)</f>
        <v>509.43333333333334</v>
      </c>
    </row>
    <row r="29" spans="1:17" ht="18">
      <c r="A29" s="68" t="s">
        <v>33</v>
      </c>
      <c r="B29" s="37">
        <v>414</v>
      </c>
      <c r="C29" s="10">
        <v>440</v>
      </c>
      <c r="D29" s="10">
        <v>185</v>
      </c>
      <c r="E29" s="10">
        <v>326</v>
      </c>
      <c r="F29" s="10">
        <v>250</v>
      </c>
      <c r="G29" s="25">
        <f>AVERAGE(B29:F29)</f>
        <v>323</v>
      </c>
      <c r="H29" s="17">
        <v>565</v>
      </c>
      <c r="I29" s="7">
        <v>545</v>
      </c>
      <c r="J29" s="7">
        <v>567</v>
      </c>
      <c r="K29" s="7">
        <v>525</v>
      </c>
      <c r="L29" s="7">
        <v>557</v>
      </c>
      <c r="M29" s="27">
        <f t="shared" si="2"/>
        <v>551.79999999999995</v>
      </c>
      <c r="N29" s="28">
        <f t="shared" si="0"/>
        <v>437.4</v>
      </c>
      <c r="O29" s="53"/>
      <c r="P29" s="55"/>
    </row>
    <row r="30" spans="1:17" ht="18.75" thickBot="1">
      <c r="A30" s="93" t="s">
        <v>8</v>
      </c>
      <c r="B30" s="38">
        <v>658</v>
      </c>
      <c r="C30" s="20">
        <v>664</v>
      </c>
      <c r="D30" s="20">
        <v>627</v>
      </c>
      <c r="E30" s="20">
        <v>696</v>
      </c>
      <c r="F30" s="20">
        <v>778</v>
      </c>
      <c r="G30" s="26">
        <f>AVERAGE(B30:F30)</f>
        <v>684.6</v>
      </c>
      <c r="H30" s="18">
        <v>772</v>
      </c>
      <c r="I30" s="19">
        <v>622</v>
      </c>
      <c r="J30" s="19">
        <v>582</v>
      </c>
      <c r="K30" s="19">
        <v>516</v>
      </c>
      <c r="L30" s="19">
        <v>608</v>
      </c>
      <c r="M30" s="29">
        <f t="shared" si="2"/>
        <v>620</v>
      </c>
      <c r="N30" s="88">
        <f t="shared" si="0"/>
        <v>652.29999999999995</v>
      </c>
      <c r="O30" s="89"/>
      <c r="P30" s="90"/>
      <c r="Q30" s="67"/>
    </row>
    <row r="31" spans="1:17" ht="18">
      <c r="A31" s="68" t="s">
        <v>15</v>
      </c>
      <c r="B31" s="17"/>
      <c r="C31" s="7"/>
      <c r="D31" s="7"/>
      <c r="E31" s="7"/>
      <c r="F31" s="7"/>
      <c r="G31" s="25"/>
      <c r="H31" s="17"/>
      <c r="I31" s="7"/>
      <c r="J31" s="7"/>
      <c r="K31" s="7"/>
      <c r="L31" s="7"/>
      <c r="M31" s="30"/>
      <c r="N31" s="31"/>
      <c r="O31" s="53"/>
      <c r="P31" s="55"/>
    </row>
    <row r="32" spans="1:17" ht="18">
      <c r="A32" s="68" t="s">
        <v>32</v>
      </c>
      <c r="B32" s="37">
        <v>172</v>
      </c>
      <c r="C32" s="10">
        <v>340</v>
      </c>
      <c r="D32" s="10">
        <v>187</v>
      </c>
      <c r="E32" s="10">
        <v>318</v>
      </c>
      <c r="F32" s="10">
        <v>251</v>
      </c>
      <c r="G32" s="25">
        <f>AVERAGE(B32:F32)</f>
        <v>253.6</v>
      </c>
      <c r="H32" s="17">
        <v>628</v>
      </c>
      <c r="I32" s="7">
        <v>551</v>
      </c>
      <c r="J32" s="7">
        <v>732</v>
      </c>
      <c r="K32" s="7">
        <v>361</v>
      </c>
      <c r="L32" s="7">
        <v>516</v>
      </c>
      <c r="M32" s="27">
        <f t="shared" ref="M32:M34" si="3">AVERAGE(H32:L32)</f>
        <v>557.6</v>
      </c>
      <c r="N32" s="28">
        <f t="shared" ref="N32:N34" si="4">AVERAGE(B32:F32,H32:L32)</f>
        <v>405.6</v>
      </c>
      <c r="O32" s="52">
        <f>AVERAGE(B32:F34)</f>
        <v>279.93333333333334</v>
      </c>
      <c r="P32" s="55">
        <f>AVERAGE(H32:L34)</f>
        <v>442.6</v>
      </c>
      <c r="Q32" s="9">
        <f>AVERAGE(B32:F34,H32:L34)</f>
        <v>361.26666666666665</v>
      </c>
    </row>
    <row r="33" spans="1:17" ht="18">
      <c r="A33" s="68" t="s">
        <v>33</v>
      </c>
      <c r="B33" s="37">
        <v>230</v>
      </c>
      <c r="C33" s="10">
        <v>314</v>
      </c>
      <c r="D33" s="10">
        <v>366</v>
      </c>
      <c r="E33" s="10">
        <v>249</v>
      </c>
      <c r="F33" s="10">
        <v>319</v>
      </c>
      <c r="G33" s="25">
        <f>AVERAGE(B33:F33)</f>
        <v>295.60000000000002</v>
      </c>
      <c r="H33" s="17">
        <v>82</v>
      </c>
      <c r="I33" s="7">
        <v>501</v>
      </c>
      <c r="J33" s="7">
        <v>389</v>
      </c>
      <c r="K33" s="7">
        <v>223</v>
      </c>
      <c r="L33" s="7">
        <v>401</v>
      </c>
      <c r="M33" s="27">
        <f t="shared" si="3"/>
        <v>319.2</v>
      </c>
      <c r="N33" s="28">
        <f t="shared" si="4"/>
        <v>307.39999999999998</v>
      </c>
      <c r="O33" s="53"/>
      <c r="P33" s="55"/>
    </row>
    <row r="34" spans="1:17" ht="18.75" thickBot="1">
      <c r="A34" s="93" t="s">
        <v>8</v>
      </c>
      <c r="B34" s="38">
        <v>238</v>
      </c>
      <c r="C34" s="20">
        <v>552</v>
      </c>
      <c r="D34" s="20">
        <v>202</v>
      </c>
      <c r="E34" s="20">
        <v>268</v>
      </c>
      <c r="F34" s="20">
        <v>193</v>
      </c>
      <c r="G34" s="26">
        <f>AVERAGE(B34:F34)</f>
        <v>290.60000000000002</v>
      </c>
      <c r="H34" s="18">
        <v>592</v>
      </c>
      <c r="I34" s="19">
        <v>588</v>
      </c>
      <c r="J34" s="19">
        <v>457</v>
      </c>
      <c r="K34" s="19">
        <v>337</v>
      </c>
      <c r="L34" s="19">
        <v>281</v>
      </c>
      <c r="M34" s="29">
        <f t="shared" si="3"/>
        <v>451</v>
      </c>
      <c r="N34" s="88">
        <f t="shared" si="4"/>
        <v>370.8</v>
      </c>
      <c r="O34" s="89"/>
      <c r="P34" s="90"/>
      <c r="Q34" s="67"/>
    </row>
    <row r="35" spans="1:17" ht="18">
      <c r="A35" s="68" t="s">
        <v>16</v>
      </c>
      <c r="B35" s="17"/>
      <c r="C35" s="7"/>
      <c r="D35" s="7"/>
      <c r="E35" s="7"/>
      <c r="F35" s="7"/>
      <c r="G35" s="25"/>
      <c r="H35" s="17"/>
      <c r="I35" s="7"/>
      <c r="J35" s="7"/>
      <c r="K35" s="7"/>
      <c r="L35" s="7"/>
      <c r="M35" s="30"/>
      <c r="N35" s="31"/>
      <c r="O35" s="53"/>
      <c r="P35" s="55"/>
    </row>
    <row r="36" spans="1:17" ht="18">
      <c r="A36" s="68" t="s">
        <v>32</v>
      </c>
      <c r="B36" s="37">
        <v>165</v>
      </c>
      <c r="C36" s="10">
        <v>345</v>
      </c>
      <c r="D36" s="10">
        <v>164</v>
      </c>
      <c r="E36" s="10">
        <v>365</v>
      </c>
      <c r="F36" s="10">
        <v>217</v>
      </c>
      <c r="G36" s="25">
        <f>AVERAGE(B36:F36)</f>
        <v>251.2</v>
      </c>
      <c r="H36" s="17">
        <v>125</v>
      </c>
      <c r="I36" s="7">
        <v>371</v>
      </c>
      <c r="J36" s="7">
        <v>0</v>
      </c>
      <c r="K36" s="7">
        <v>456</v>
      </c>
      <c r="L36" s="7">
        <v>292</v>
      </c>
      <c r="M36" s="27">
        <f t="shared" ref="M36:M38" si="5">AVERAGE(H36:L36)</f>
        <v>248.8</v>
      </c>
      <c r="N36" s="28">
        <f t="shared" ref="N36:N38" si="6">AVERAGE(B36:F36,H36:L36)</f>
        <v>250</v>
      </c>
      <c r="O36" s="52">
        <f>AVERAGE(B36:F38)</f>
        <v>431.86666666666667</v>
      </c>
      <c r="P36" s="55">
        <f>AVERAGE(H36:L38)</f>
        <v>271.2</v>
      </c>
      <c r="Q36" s="9">
        <f>AVERAGE(B36:F38,H36:L38)</f>
        <v>351.53333333333336</v>
      </c>
    </row>
    <row r="37" spans="1:17" ht="18">
      <c r="A37" s="68" t="s">
        <v>33</v>
      </c>
      <c r="B37" s="37">
        <v>485</v>
      </c>
      <c r="C37" s="10">
        <v>285</v>
      </c>
      <c r="D37" s="10">
        <v>201</v>
      </c>
      <c r="E37" s="10">
        <v>139</v>
      </c>
      <c r="F37" s="10">
        <v>338</v>
      </c>
      <c r="G37" s="25">
        <f>AVERAGE(B37:F37)</f>
        <v>289.60000000000002</v>
      </c>
      <c r="H37" s="17">
        <v>279</v>
      </c>
      <c r="I37" s="7">
        <v>368</v>
      </c>
      <c r="J37" s="7">
        <v>0</v>
      </c>
      <c r="K37" s="7">
        <v>485</v>
      </c>
      <c r="L37" s="7">
        <v>440</v>
      </c>
      <c r="M37" s="27">
        <f t="shared" si="5"/>
        <v>314.39999999999998</v>
      </c>
      <c r="N37" s="28">
        <f t="shared" si="6"/>
        <v>302</v>
      </c>
      <c r="O37" s="53"/>
      <c r="P37" s="55"/>
    </row>
    <row r="38" spans="1:17" ht="18.75" thickBot="1">
      <c r="A38" s="93" t="s">
        <v>8</v>
      </c>
      <c r="B38" s="38">
        <v>697</v>
      </c>
      <c r="C38" s="20">
        <v>852</v>
      </c>
      <c r="D38" s="20">
        <v>444</v>
      </c>
      <c r="E38" s="20">
        <v>794</v>
      </c>
      <c r="F38" s="20">
        <v>987</v>
      </c>
      <c r="G38" s="26">
        <f>AVERAGE(B38:F38)</f>
        <v>754.8</v>
      </c>
      <c r="H38" s="18">
        <v>237</v>
      </c>
      <c r="I38" s="19">
        <v>0</v>
      </c>
      <c r="J38" s="19">
        <v>305</v>
      </c>
      <c r="K38" s="19">
        <v>438</v>
      </c>
      <c r="L38" s="19">
        <v>272</v>
      </c>
      <c r="M38" s="29">
        <f t="shared" si="5"/>
        <v>250.4</v>
      </c>
      <c r="N38" s="88">
        <f t="shared" si="6"/>
        <v>502.6</v>
      </c>
      <c r="O38" s="89"/>
      <c r="P38" s="90"/>
      <c r="Q38" s="67"/>
    </row>
    <row r="39" spans="1:17" ht="18">
      <c r="A39" s="68" t="s">
        <v>17</v>
      </c>
      <c r="B39" s="17"/>
      <c r="C39" s="7"/>
      <c r="D39" s="7"/>
      <c r="E39" s="7"/>
      <c r="F39" s="7"/>
      <c r="G39" s="25"/>
      <c r="H39" s="17"/>
      <c r="I39" s="7"/>
      <c r="J39" s="7"/>
      <c r="K39" s="7"/>
      <c r="L39" s="7"/>
      <c r="M39" s="30"/>
      <c r="N39" s="31"/>
      <c r="O39" s="53"/>
      <c r="P39" s="55"/>
    </row>
    <row r="40" spans="1:17" ht="18">
      <c r="A40" s="68" t="s">
        <v>32</v>
      </c>
      <c r="B40" s="37">
        <v>304</v>
      </c>
      <c r="C40" s="10">
        <v>106</v>
      </c>
      <c r="D40" s="10">
        <v>418</v>
      </c>
      <c r="E40" s="10">
        <v>263</v>
      </c>
      <c r="F40" s="10">
        <v>430</v>
      </c>
      <c r="G40" s="25">
        <f>AVERAGE(B40:F40)</f>
        <v>304.2</v>
      </c>
      <c r="H40" s="17">
        <v>238</v>
      </c>
      <c r="I40" s="7">
        <v>325</v>
      </c>
      <c r="J40" s="7">
        <v>409</v>
      </c>
      <c r="K40" s="7">
        <v>126</v>
      </c>
      <c r="L40" s="7">
        <v>378</v>
      </c>
      <c r="M40" s="27">
        <f t="shared" ref="M40:M42" si="7">AVERAGE(H40:L40)</f>
        <v>295.2</v>
      </c>
      <c r="N40" s="28">
        <f t="shared" ref="N40:N42" si="8">AVERAGE(B40:F40,H40:L40)</f>
        <v>299.7</v>
      </c>
      <c r="O40" s="52">
        <f>AVERAGE(B40:F42)</f>
        <v>479.6</v>
      </c>
      <c r="P40" s="55">
        <f>AVERAGE(H40:L42)</f>
        <v>453.93333333333334</v>
      </c>
      <c r="Q40" s="9">
        <f>AVERAGE(B40:F42,H40:L42)</f>
        <v>466.76666666666665</v>
      </c>
    </row>
    <row r="41" spans="1:17" ht="18">
      <c r="A41" s="68" t="s">
        <v>33</v>
      </c>
      <c r="B41" s="37">
        <v>470</v>
      </c>
      <c r="C41" s="10">
        <v>348</v>
      </c>
      <c r="D41" s="10">
        <v>374</v>
      </c>
      <c r="E41" s="10">
        <v>534</v>
      </c>
      <c r="F41" s="10">
        <v>372</v>
      </c>
      <c r="G41" s="25">
        <f>AVERAGE(B41:F41)</f>
        <v>419.6</v>
      </c>
      <c r="H41" s="17">
        <v>374</v>
      </c>
      <c r="I41" s="7">
        <v>450</v>
      </c>
      <c r="J41" s="7">
        <v>381</v>
      </c>
      <c r="K41" s="7">
        <v>452</v>
      </c>
      <c r="L41" s="7">
        <v>487</v>
      </c>
      <c r="M41" s="27">
        <f t="shared" si="7"/>
        <v>428.8</v>
      </c>
      <c r="N41" s="28">
        <f t="shared" si="8"/>
        <v>424.2</v>
      </c>
      <c r="O41" s="53"/>
      <c r="P41" s="55"/>
    </row>
    <row r="42" spans="1:17" ht="18.75" thickBot="1">
      <c r="A42" s="68" t="s">
        <v>8</v>
      </c>
      <c r="B42" s="38">
        <v>715</v>
      </c>
      <c r="C42" s="20">
        <v>765</v>
      </c>
      <c r="D42" s="20">
        <v>667</v>
      </c>
      <c r="E42" s="20">
        <v>798</v>
      </c>
      <c r="F42" s="20">
        <v>630</v>
      </c>
      <c r="G42" s="26">
        <f>AVERAGE(B42:F42)</f>
        <v>715</v>
      </c>
      <c r="H42" s="18">
        <v>686</v>
      </c>
      <c r="I42" s="19">
        <v>548</v>
      </c>
      <c r="J42" s="19">
        <v>489</v>
      </c>
      <c r="K42" s="19">
        <v>711</v>
      </c>
      <c r="L42" s="19">
        <v>755</v>
      </c>
      <c r="M42" s="29">
        <f t="shared" si="7"/>
        <v>637.79999999999995</v>
      </c>
      <c r="N42" s="88">
        <f t="shared" si="8"/>
        <v>676.4</v>
      </c>
      <c r="O42" s="89"/>
      <c r="P42" s="90"/>
      <c r="Q42" s="67"/>
    </row>
  </sheetData>
  <mergeCells count="6">
    <mergeCell ref="P1:P2"/>
    <mergeCell ref="O1:O2"/>
    <mergeCell ref="N1:N2"/>
    <mergeCell ref="B1:G1"/>
    <mergeCell ref="H1:M1"/>
    <mergeCell ref="Q1:Q2"/>
  </mergeCells>
  <conditionalFormatting sqref="B4:F30 H4:L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F34 H31:L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F38 H35:L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42 H39:L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N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:N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F42 H8:L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2 H4:L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L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Szczęsna</dc:creator>
  <cp:lastModifiedBy>Aleksandra Szczęsna</cp:lastModifiedBy>
  <cp:revision>5</cp:revision>
  <dcterms:created xsi:type="dcterms:W3CDTF">2016-03-12T12:06:01Z</dcterms:created>
  <dcterms:modified xsi:type="dcterms:W3CDTF">2016-04-10T13:09:11Z</dcterms:modified>
</cp:coreProperties>
</file>