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3\"/>
    </mc:Choice>
  </mc:AlternateContent>
  <xr:revisionPtr revIDLastSave="0" documentId="8_{2F31B059-FA69-4863-AF00-59C0C87B3FFD}" xr6:coauthVersionLast="47" xr6:coauthVersionMax="47" xr10:uidLastSave="{00000000-0000-0000-0000-000000000000}"/>
  <bookViews>
    <workbookView xWindow="2910" yWindow="277" windowWidth="14565" windowHeight="13403" xr2:uid="{2EC7ED55-AD82-433A-8D03-CB6E2FFDABA3}"/>
  </bookViews>
  <sheets>
    <sheet name="Sheet1" sheetId="1" r:id="rId1"/>
  </sheets>
  <definedNames>
    <definedName name="_xlchart.v1.0" hidden="1">Sheet1!$D$20:$D$23</definedName>
    <definedName name="_xlchart.v1.1" hidden="1">Sheet1!$F$20:$F$22</definedName>
    <definedName name="_xlchart.v1.2" hidden="1">Sheet1!$D$20:$D$23</definedName>
    <definedName name="_xlchart.v1.3" hidden="1">Sheet1!$F$20:$F$22</definedName>
    <definedName name="_xlchart.v1.4" hidden="1">Sheet1!$D$20:$D$23</definedName>
    <definedName name="_xlchart.v1.5" hidden="1">Sheet1!$F$20:$F$22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21" i="1" s="1"/>
  <c r="F5" i="1"/>
  <c r="G22" i="1" s="1"/>
  <c r="F3" i="1"/>
  <c r="G20" i="1" s="1"/>
  <c r="E4" i="1"/>
  <c r="E5" i="1"/>
  <c r="F22" i="1" s="1"/>
  <c r="F21" i="1"/>
  <c r="E3" i="1"/>
  <c r="F20" i="1" s="1"/>
  <c r="E21" i="1"/>
  <c r="E22" i="1"/>
  <c r="E20" i="1"/>
  <c r="D21" i="1"/>
  <c r="D22" i="1"/>
  <c r="D20" i="1"/>
  <c r="C21" i="1"/>
  <c r="C22" i="1"/>
  <c r="C20" i="1"/>
  <c r="F16" i="1"/>
  <c r="F17" i="1"/>
  <c r="F15" i="1"/>
  <c r="F10" i="1"/>
  <c r="F11" i="1"/>
  <c r="F9" i="1"/>
  <c r="I4" i="1"/>
  <c r="I5" i="1"/>
  <c r="H4" i="1"/>
  <c r="H5" i="1"/>
  <c r="I3" i="1"/>
  <c r="H3" i="1"/>
</calcChain>
</file>

<file path=xl/sharedStrings.xml><?xml version="1.0" encoding="utf-8"?>
<sst xmlns="http://schemas.openxmlformats.org/spreadsheetml/2006/main" count="39" uniqueCount="34">
  <si>
    <t>実験①</t>
    <rPh sb="0" eb="2">
      <t>ジッケン</t>
    </rPh>
    <phoneticPr fontId="1"/>
  </si>
  <si>
    <t>No</t>
    <phoneticPr fontId="1"/>
  </si>
  <si>
    <t>IBC</t>
    <phoneticPr fontId="1"/>
  </si>
  <si>
    <t>ρ(Ω・m)</t>
    <phoneticPr fontId="1"/>
  </si>
  <si>
    <t xml:space="preserve">電流I(ｍA) </t>
    <rPh sb="0" eb="2">
      <t>デンリュウ</t>
    </rPh>
    <phoneticPr fontId="1"/>
  </si>
  <si>
    <t>RAB,CD(Ω)</t>
    <phoneticPr fontId="1"/>
  </si>
  <si>
    <t>RBC,DA(Ω)</t>
    <phoneticPr fontId="1"/>
  </si>
  <si>
    <t>実験②-1</t>
    <rPh sb="0" eb="2">
      <t>ジッケン</t>
    </rPh>
    <phoneticPr fontId="1"/>
  </si>
  <si>
    <t>実験②-2</t>
    <rPh sb="0" eb="2">
      <t>ジッケン</t>
    </rPh>
    <phoneticPr fontId="1"/>
  </si>
  <si>
    <t>f</t>
    <phoneticPr fontId="1"/>
  </si>
  <si>
    <t xml:space="preserve">ln2 </t>
    <phoneticPr fontId="1"/>
  </si>
  <si>
    <t>IAB</t>
    <phoneticPr fontId="1"/>
  </si>
  <si>
    <t>IAC</t>
    <phoneticPr fontId="1"/>
  </si>
  <si>
    <t>IBD</t>
    <phoneticPr fontId="1"/>
  </si>
  <si>
    <t>n(cm-3)</t>
    <phoneticPr fontId="1"/>
  </si>
  <si>
    <t xml:space="preserve">(A) </t>
    <phoneticPr fontId="1"/>
  </si>
  <si>
    <t>μ(cm2V-1s-1)</t>
    <phoneticPr fontId="1"/>
  </si>
  <si>
    <t>磁束密度B(T)</t>
    <rPh sb="0" eb="2">
      <t>ジソク</t>
    </rPh>
    <rPh sb="2" eb="4">
      <t>ミツド</t>
    </rPh>
    <phoneticPr fontId="1"/>
  </si>
  <si>
    <t>膜厚d(m)</t>
    <rPh sb="0" eb="2">
      <t>マクアツ</t>
    </rPh>
    <phoneticPr fontId="1"/>
  </si>
  <si>
    <t>素電荷(c)</t>
    <rPh sb="0" eb="1">
      <t>ソ</t>
    </rPh>
    <rPh sb="1" eb="3">
      <t>デンカ</t>
    </rPh>
    <phoneticPr fontId="1"/>
  </si>
  <si>
    <t>μsheet(cm2V-1s-1)</t>
    <phoneticPr fontId="1"/>
  </si>
  <si>
    <t>V hall(mV)</t>
    <phoneticPr fontId="1"/>
  </si>
  <si>
    <t>n sheet(cm-2)</t>
    <phoneticPr fontId="1"/>
  </si>
  <si>
    <t>V CA before2(mV)</t>
    <phoneticPr fontId="1"/>
  </si>
  <si>
    <t>V CA Hall(mV)</t>
    <phoneticPr fontId="1"/>
  </si>
  <si>
    <t>V CA after(mV)</t>
    <phoneticPr fontId="1"/>
  </si>
  <si>
    <t xml:space="preserve">V CA before1(mV) </t>
    <phoneticPr fontId="1"/>
  </si>
  <si>
    <t>V BD before1(mV)</t>
    <phoneticPr fontId="1"/>
  </si>
  <si>
    <t>V BD after(mV)</t>
    <phoneticPr fontId="1"/>
  </si>
  <si>
    <t>V BD before2(mV)</t>
    <phoneticPr fontId="1"/>
  </si>
  <si>
    <t>V BD Hall(mV)</t>
    <phoneticPr fontId="1"/>
  </si>
  <si>
    <t>V CD(mV)</t>
    <phoneticPr fontId="1"/>
  </si>
  <si>
    <t>V DA(mV)</t>
    <phoneticPr fontId="1"/>
  </si>
  <si>
    <t>R sheet(Ω)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</si>
</sst>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"/>
    <numFmt numFmtId="178" formatCode="0.000E+00"/>
    <numFmt numFmtId="179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Sheet1!$D$20:$D$23</c:f>
              <c:numCache>
                <c:formatCode>0.00E+00</c:formatCode>
                <c:ptCount val="4"/>
                <c:pt idx="0">
                  <c:v>1.9175102801081745E+19</c:v>
                </c:pt>
                <c:pt idx="1">
                  <c:v>-1.6285703748863953E+19</c:v>
                </c:pt>
                <c:pt idx="2">
                  <c:v>1.1678353375904415E+18</c:v>
                </c:pt>
              </c:numCache>
            </c:numRef>
          </c:xVal>
          <c:yVal>
            <c:numRef>
              <c:f>Sheet1!$F$20:$F$22</c:f>
              <c:numCache>
                <c:formatCode>0.00E+00</c:formatCode>
                <c:ptCount val="3"/>
                <c:pt idx="0">
                  <c:v>110.86272526660636</c:v>
                </c:pt>
                <c:pt idx="1">
                  <c:v>-85.475515694066729</c:v>
                </c:pt>
                <c:pt idx="2">
                  <c:v>332.86146527394772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8-4B4F-8B3A-96CF82E4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31279"/>
        <c:axId val="1550943279"/>
      </c:scatterChart>
      <c:valAx>
        <c:axId val="1550931279"/>
        <c:scaling>
          <c:orientation val="minMax"/>
          <c:max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キャリア密度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43279"/>
        <c:crosses val="autoZero"/>
        <c:crossBetween val="midCat"/>
      </c:valAx>
      <c:valAx>
        <c:axId val="1550943279"/>
        <c:scaling>
          <c:orientation val="minMax"/>
          <c:max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易動度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31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188118</xdr:colOff>
      <xdr:row>22</xdr:row>
      <xdr:rowOff>226218</xdr:rowOff>
    </xdr:from>
    <xdr:to>
      <xdr:col>6</xdr:col>
      <xdr:colOff>669131</xdr:colOff>
      <xdr:row>35</xdr:row>
      <xdr:rowOff>54768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B10E22-3C13-876B-EDDA-AB0151D31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77C4-7A06-4D42-A494-98AA913C8576}">
  <dimension ref="A1:M23"/>
  <sheetViews>
    <sheetView showGridLines="0" tabSelected="1" topLeftCell="B15" workbookViewId="0">
      <selection activeCell="D20" sqref="D20:F22"/>
    </sheetView>
  </sheetViews>
  <sheetFormatPr defaultRowHeight="17.649999999999999" x14ac:dyDescent="0.7"/>
  <cols>
    <col min="3" max="3" width="21.1875" customWidth="1"/>
    <col min="4" max="4" width="20.5625" customWidth="1"/>
    <col min="5" max="5" width="18.6875" customWidth="1"/>
    <col min="6" max="6" width="14.4375" customWidth="1"/>
    <col min="7" max="7" width="18.375" customWidth="1"/>
    <col min="8" max="8" width="13.125" customWidth="1"/>
    <col min="9" max="9" width="14.9375" customWidth="1"/>
    <col min="10" max="10" width="16.1875" customWidth="1"/>
    <col min="11" max="11" width="13" customWidth="1"/>
    <col min="12" max="12" width="14.75" customWidth="1"/>
    <col min="13" max="13" width="16.0625" customWidth="1"/>
  </cols>
  <sheetData>
    <row r="1" spans="1:13" ht="18" thickBot="1" x14ac:dyDescent="0.75">
      <c r="A1" t="s">
        <v>0</v>
      </c>
      <c r="C1" t="s">
        <v>11</v>
      </c>
      <c r="D1" t="s">
        <v>2</v>
      </c>
    </row>
    <row r="2" spans="1:13" ht="18.399999999999999" thickTop="1" thickBot="1" x14ac:dyDescent="0.75">
      <c r="B2" s="3" t="s">
        <v>1</v>
      </c>
      <c r="C2" s="3" t="s">
        <v>31</v>
      </c>
      <c r="D2" s="3" t="s">
        <v>32</v>
      </c>
      <c r="E2" s="3" t="s">
        <v>3</v>
      </c>
      <c r="F2" s="3" t="s">
        <v>33</v>
      </c>
      <c r="H2" s="3" t="s">
        <v>5</v>
      </c>
      <c r="I2" s="3" t="s">
        <v>6</v>
      </c>
      <c r="J2" s="2" t="s">
        <v>9</v>
      </c>
      <c r="K2" s="2" t="s">
        <v>4</v>
      </c>
      <c r="L2" s="2" t="s">
        <v>18</v>
      </c>
      <c r="M2" s="2" t="s">
        <v>10</v>
      </c>
    </row>
    <row r="3" spans="1:13" ht="18" thickTop="1" x14ac:dyDescent="0.7">
      <c r="B3" s="2">
        <v>1</v>
      </c>
      <c r="C3" s="2">
        <v>-0.80900000000000005</v>
      </c>
      <c r="D3" s="2">
        <v>-0.45900000000000002</v>
      </c>
      <c r="E3" s="9">
        <f>ABS(PI()*$L$3*(H3+I3)*J3/2/$M$3)</f>
        <v>2.9360634894841982E-5</v>
      </c>
      <c r="F3" s="9">
        <f>ABS((PI()/$M$3)*((H3+I3)/2)*J3)</f>
        <v>5.5925018847318056E-2</v>
      </c>
      <c r="H3">
        <f t="shared" ref="H3:I5" si="0">C3/$K$3</f>
        <v>-1.618E-2</v>
      </c>
      <c r="I3">
        <f t="shared" si="0"/>
        <v>-9.1800000000000007E-3</v>
      </c>
      <c r="J3">
        <v>0.97311120699999998</v>
      </c>
      <c r="K3" s="2">
        <v>50</v>
      </c>
      <c r="L3" s="2">
        <v>5.2499999999999997E-4</v>
      </c>
      <c r="M3">
        <v>0.69314718099999995</v>
      </c>
    </row>
    <row r="4" spans="1:13" x14ac:dyDescent="0.7">
      <c r="B4" s="2">
        <v>2</v>
      </c>
      <c r="C4" s="2">
        <v>-0.79200000000000004</v>
      </c>
      <c r="D4" s="12">
        <v>-1.111</v>
      </c>
      <c r="E4" s="9">
        <f>ABS(PI()*$L$3*(H4+I4)*J4/2/$M$3)</f>
        <v>4.4837401317556882E-5</v>
      </c>
      <c r="F4" s="9">
        <f>ABS((PI()/$M$3)*((H4+I4)/2)*J4)</f>
        <v>8.5404573938203596E-2</v>
      </c>
      <c r="H4">
        <f t="shared" si="0"/>
        <v>-1.584E-2</v>
      </c>
      <c r="I4">
        <f t="shared" si="0"/>
        <v>-2.222E-2</v>
      </c>
      <c r="J4">
        <v>0.99018861999999996</v>
      </c>
      <c r="K4" s="2" t="s">
        <v>15</v>
      </c>
    </row>
    <row r="5" spans="1:13" ht="18" thickBot="1" x14ac:dyDescent="0.75">
      <c r="B5" s="4">
        <v>3</v>
      </c>
      <c r="C5" s="11">
        <v>-4.1900000000000004</v>
      </c>
      <c r="D5" s="11">
        <v>-2.6749999999999998</v>
      </c>
      <c r="E5" s="10">
        <f>ABS(PI()*$L$3*(H5+I5)*J5/2/$M$3)</f>
        <v>1.6056229265233308E-4</v>
      </c>
      <c r="F5" s="10">
        <f>ABS((PI()/$M$3)*((H5+I5)/2)*J5)</f>
        <v>0.30583293838539632</v>
      </c>
      <c r="H5" s="1">
        <f t="shared" si="0"/>
        <v>-8.3800000000000013E-2</v>
      </c>
      <c r="I5" s="1">
        <f t="shared" si="0"/>
        <v>-5.3499999999999999E-2</v>
      </c>
      <c r="J5">
        <v>0.98292256300000003</v>
      </c>
      <c r="K5" s="2">
        <v>0.05</v>
      </c>
    </row>
    <row r="6" spans="1:13" ht="18" thickTop="1" x14ac:dyDescent="0.7"/>
    <row r="7" spans="1:13" ht="18" thickBot="1" x14ac:dyDescent="0.75">
      <c r="A7" t="s">
        <v>7</v>
      </c>
      <c r="C7" t="s">
        <v>12</v>
      </c>
      <c r="D7" t="s">
        <v>12</v>
      </c>
    </row>
    <row r="8" spans="1:13" ht="18.399999999999999" thickTop="1" thickBot="1" x14ac:dyDescent="0.75">
      <c r="B8" s="3" t="s">
        <v>1</v>
      </c>
      <c r="C8" s="3" t="s">
        <v>27</v>
      </c>
      <c r="D8" s="3" t="s">
        <v>28</v>
      </c>
      <c r="E8" s="3" t="s">
        <v>29</v>
      </c>
      <c r="F8" s="3" t="s">
        <v>30</v>
      </c>
    </row>
    <row r="9" spans="1:13" ht="18" thickTop="1" x14ac:dyDescent="0.7">
      <c r="B9" s="2">
        <v>1</v>
      </c>
      <c r="C9" s="2">
        <v>-0.318</v>
      </c>
      <c r="D9" s="2">
        <v>-0.30199999999999999</v>
      </c>
      <c r="E9" s="2">
        <v>-0.317</v>
      </c>
      <c r="F9" s="2">
        <f>D9-(C9+E9)/2</f>
        <v>1.5500000000000014E-2</v>
      </c>
    </row>
    <row r="10" spans="1:13" x14ac:dyDescent="0.7">
      <c r="B10" s="2">
        <v>2</v>
      </c>
      <c r="C10" s="2">
        <v>0.16400000000000001</v>
      </c>
      <c r="D10" s="2">
        <v>0.111</v>
      </c>
      <c r="E10" s="2">
        <v>0.123</v>
      </c>
      <c r="F10" s="2">
        <f>D10-(C10+E10)/2</f>
        <v>-3.2500000000000015E-2</v>
      </c>
    </row>
    <row r="11" spans="1:13" ht="18" thickBot="1" x14ac:dyDescent="0.75">
      <c r="B11" s="4">
        <v>3</v>
      </c>
      <c r="C11" s="11">
        <v>-1.7030000000000001</v>
      </c>
      <c r="D11" s="11">
        <v>-1.4350000000000001</v>
      </c>
      <c r="E11" s="4">
        <v>-1.69</v>
      </c>
      <c r="F11" s="5">
        <f>D11-(C11+E11)/2</f>
        <v>0.26149999999999984</v>
      </c>
      <c r="H11" s="2" t="s">
        <v>17</v>
      </c>
      <c r="I11" s="2" t="s">
        <v>19</v>
      </c>
    </row>
    <row r="12" spans="1:13" ht="18" thickTop="1" x14ac:dyDescent="0.7">
      <c r="H12" s="2">
        <v>0.5</v>
      </c>
      <c r="I12" s="8">
        <v>1.60218E-19</v>
      </c>
    </row>
    <row r="13" spans="1:13" ht="18" thickBot="1" x14ac:dyDescent="0.75">
      <c r="A13" t="s">
        <v>8</v>
      </c>
      <c r="C13" t="s">
        <v>13</v>
      </c>
      <c r="D13" t="s">
        <v>13</v>
      </c>
    </row>
    <row r="14" spans="1:13" ht="18.399999999999999" thickTop="1" thickBot="1" x14ac:dyDescent="0.75">
      <c r="B14" s="3" t="s">
        <v>1</v>
      </c>
      <c r="C14" s="3" t="s">
        <v>26</v>
      </c>
      <c r="D14" s="3" t="s">
        <v>25</v>
      </c>
      <c r="E14" s="3" t="s">
        <v>23</v>
      </c>
      <c r="F14" s="3" t="s">
        <v>24</v>
      </c>
    </row>
    <row r="15" spans="1:13" ht="18" thickTop="1" x14ac:dyDescent="0.7">
      <c r="B15" s="2">
        <v>1</v>
      </c>
      <c r="C15" s="2">
        <v>0.32100000000000001</v>
      </c>
      <c r="D15" s="2">
        <v>0.33800000000000002</v>
      </c>
      <c r="E15" s="2">
        <v>0.32400000000000001</v>
      </c>
      <c r="F15" s="2">
        <f>D15-(C15+E15)/2</f>
        <v>1.5500000000000014E-2</v>
      </c>
    </row>
    <row r="16" spans="1:13" x14ac:dyDescent="0.7">
      <c r="B16" s="2">
        <v>2</v>
      </c>
      <c r="C16" s="2">
        <v>-0.124</v>
      </c>
      <c r="D16" s="2">
        <v>-0.13100000000000001</v>
      </c>
      <c r="E16" s="6">
        <v>-0.13</v>
      </c>
      <c r="F16" s="13">
        <f>D16-(C16+E16)/2</f>
        <v>-4.0000000000000036E-3</v>
      </c>
    </row>
    <row r="17" spans="2:7" ht="18" thickBot="1" x14ac:dyDescent="0.75">
      <c r="B17" s="4">
        <v>3</v>
      </c>
      <c r="C17" s="11">
        <v>1.7809999999999999</v>
      </c>
      <c r="D17" s="11">
        <v>2.0169999999999999</v>
      </c>
      <c r="E17" s="11">
        <v>1.758</v>
      </c>
      <c r="F17" s="5">
        <f>D17-(C17+E17)/2</f>
        <v>0.24750000000000005</v>
      </c>
    </row>
    <row r="18" spans="2:7" ht="18.399999999999999" thickTop="1" thickBot="1" x14ac:dyDescent="0.75"/>
    <row r="19" spans="2:7" ht="22.9" customHeight="1" thickTop="1" thickBot="1" x14ac:dyDescent="0.75">
      <c r="B19" s="3" t="s">
        <v>1</v>
      </c>
      <c r="C19" s="3" t="s">
        <v>21</v>
      </c>
      <c r="D19" s="3" t="s">
        <v>14</v>
      </c>
      <c r="E19" s="3" t="s">
        <v>22</v>
      </c>
      <c r="F19" s="3" t="s">
        <v>16</v>
      </c>
      <c r="G19" s="3" t="s">
        <v>20</v>
      </c>
    </row>
    <row r="20" spans="2:7" ht="18" thickTop="1" x14ac:dyDescent="0.7">
      <c r="B20" s="2">
        <v>1</v>
      </c>
      <c r="C20" s="7">
        <f>(F9+F15)/2</f>
        <v>1.5500000000000014E-2</v>
      </c>
      <c r="D20" s="9">
        <f>$H$12*$K$3/$I$12/$L$3/C20*10^(-6)</f>
        <v>1.9175102801081745E+19</v>
      </c>
      <c r="E20" s="9">
        <f>$H$12*$K$3/$I$12/C20*10^(-4)</f>
        <v>1.0066928970567916E+18</v>
      </c>
      <c r="F20" s="9">
        <f>$L$3*C20/$H$12/E3/$K$3*10^(4)</f>
        <v>110.86272526660636</v>
      </c>
      <c r="G20" s="9">
        <f>C20/$H$12/F3/$K$3*10^(4)</f>
        <v>110.86272526660638</v>
      </c>
    </row>
    <row r="21" spans="2:7" x14ac:dyDescent="0.7">
      <c r="B21" s="2">
        <v>2</v>
      </c>
      <c r="C21" s="7">
        <f>(F10+F16)/2</f>
        <v>-1.8250000000000009E-2</v>
      </c>
      <c r="D21" s="9">
        <f>$H$12*$K$3/$I$12/$L$3/C21*10^(-6)</f>
        <v>-1.6285703748863953E+19</v>
      </c>
      <c r="E21" s="9">
        <f>$H$12*$K$3/$I$12/C21*10^(-4)</f>
        <v>-8.5499944681535757E+17</v>
      </c>
      <c r="F21" s="9">
        <f>$L$3*C21/$H$12/E4/$K$3*10^(4)</f>
        <v>-85.475515694066729</v>
      </c>
      <c r="G21" s="9">
        <f>C21/$H$12/F4/$K$3*10^(4)</f>
        <v>-85.475515694066729</v>
      </c>
    </row>
    <row r="22" spans="2:7" ht="18" thickBot="1" x14ac:dyDescent="0.75">
      <c r="B22" s="4">
        <v>3</v>
      </c>
      <c r="C22" s="5">
        <f>(F11+F17)/2</f>
        <v>0.25449999999999995</v>
      </c>
      <c r="D22" s="10">
        <f>$H$12*$K$3/$I$12/$L$3/C22*10^(-6)</f>
        <v>1.1678353375904415E+18</v>
      </c>
      <c r="E22" s="10">
        <f>$H$12*$K$3/$I$12/C22*10^(-4)</f>
        <v>6.1311355223498176E+16</v>
      </c>
      <c r="F22" s="10">
        <f>$L$3*C22/$H$12/E5/$K$3*10^(4)</f>
        <v>332.86146527394772</v>
      </c>
      <c r="G22" s="10">
        <f>C22/$H$12/F5/$K$3*10^(4)</f>
        <v>332.86146527394772</v>
      </c>
    </row>
    <row r="23" spans="2:7" ht="18" thickTop="1" x14ac:dyDescent="0.7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2025-05-13T04:19:32Z</dcterms:created>
  <dcterms:modified xsi:type="dcterms:W3CDTF">2025-05-19T15:33:56Z</dcterms:modified>
</cp:coreProperties>
</file>