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urit\Documents\東京理科大学\マテリアル工学実験0\"/>
    </mc:Choice>
  </mc:AlternateContent>
  <xr:revisionPtr revIDLastSave="0" documentId="13_ncr:1_{F30F0AF0-5C89-4BCF-B82B-E2BF2AEECB4A}" xr6:coauthVersionLast="47" xr6:coauthVersionMax="47" xr10:uidLastSave="{00000000-0000-0000-0000-000000000000}"/>
  <bookViews>
    <workbookView xWindow="-98" yWindow="-98" windowWidth="21795" windowHeight="13875" xr2:uid="{EC41894A-441D-4FA4-B0FD-058C52DDAFF3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G18" i="1"/>
  <c r="G17" i="1"/>
  <c r="H17" i="1" s="1"/>
  <c r="G16" i="1"/>
  <c r="H16" i="1" s="1"/>
  <c r="G15" i="1"/>
  <c r="H15" i="1" s="1"/>
  <c r="G14" i="1"/>
  <c r="H14" i="1" s="1"/>
  <c r="AC10" i="1"/>
  <c r="AC11" i="1"/>
  <c r="AC12" i="1"/>
  <c r="AC13" i="1"/>
  <c r="AC14" i="1"/>
  <c r="AC9" i="1"/>
  <c r="AD10" i="1"/>
  <c r="AD11" i="1"/>
  <c r="AD12" i="1"/>
  <c r="AD13" i="1"/>
  <c r="AD14" i="1"/>
  <c r="AD9" i="1"/>
  <c r="AB10" i="1"/>
  <c r="AB11" i="1"/>
  <c r="AB12" i="1"/>
  <c r="AB13" i="1"/>
  <c r="AB14" i="1"/>
  <c r="AB9" i="1"/>
  <c r="AA10" i="1"/>
  <c r="AA11" i="1"/>
  <c r="AA12" i="1"/>
  <c r="AA13" i="1"/>
  <c r="AA14" i="1"/>
  <c r="AA9" i="1"/>
  <c r="Z10" i="1"/>
  <c r="Z11" i="1"/>
  <c r="Z12" i="1"/>
  <c r="Z13" i="1"/>
  <c r="Z14" i="1"/>
  <c r="Z9" i="1"/>
  <c r="H18" i="1"/>
  <c r="J5" i="1"/>
  <c r="J6" i="1"/>
  <c r="J7" i="1"/>
  <c r="J8" i="1"/>
  <c r="J9" i="1"/>
  <c r="J4" i="1"/>
  <c r="I5" i="1"/>
  <c r="I6" i="1"/>
  <c r="I7" i="1"/>
  <c r="I8" i="1"/>
  <c r="I9" i="1"/>
  <c r="I4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<sst xmlns="http://schemas.openxmlformats.org/spreadsheetml/2006/main" count="50" uniqueCount="29">
  <si>
    <t>プラ容器 [g]</t>
    <rPh sb="2" eb="4">
      <t>ヨウキ</t>
    </rPh>
    <phoneticPr fontId="1"/>
  </si>
  <si>
    <t>エタノール [mL]</t>
    <phoneticPr fontId="1"/>
  </si>
  <si>
    <t>水 [mL]</t>
    <rPh sb="0" eb="1">
      <t>ミズ</t>
    </rPh>
    <phoneticPr fontId="1"/>
  </si>
  <si>
    <t>プラ容器+水 [g]</t>
    <rPh sb="2" eb="4">
      <t>ヨウキ</t>
    </rPh>
    <rPh sb="5" eb="6">
      <t>ミズ</t>
    </rPh>
    <phoneticPr fontId="1"/>
  </si>
  <si>
    <t>プラ容器+水+エタノール [g]</t>
    <rPh sb="2" eb="4">
      <t>ヨウキ</t>
    </rPh>
    <rPh sb="5" eb="6">
      <t>ミズ</t>
    </rPh>
    <phoneticPr fontId="1"/>
  </si>
  <si>
    <t>水+エタノール [g]</t>
    <rPh sb="0" eb="1">
      <t>ミズ</t>
    </rPh>
    <phoneticPr fontId="1"/>
  </si>
  <si>
    <t>エタノール [g]</t>
    <phoneticPr fontId="1"/>
  </si>
  <si>
    <t>エタノール濃度 [mass%]</t>
    <rPh sb="5" eb="7">
      <t>ノウド</t>
    </rPh>
    <phoneticPr fontId="1"/>
  </si>
  <si>
    <t>質量W₃ [g]</t>
    <rPh sb="0" eb="2">
      <t>シツリョウ</t>
    </rPh>
    <phoneticPr fontId="1"/>
  </si>
  <si>
    <t>エタノール密度 [g/cm³]</t>
    <rPh sb="5" eb="7">
      <t>ミツド</t>
    </rPh>
    <phoneticPr fontId="1"/>
  </si>
  <si>
    <t>器具番号</t>
    <rPh sb="0" eb="4">
      <t>キグバンゴウ</t>
    </rPh>
    <phoneticPr fontId="1"/>
  </si>
  <si>
    <t>比重瓶の質量 W₁ [g]</t>
    <rPh sb="0" eb="3">
      <t>ヒジュウビン</t>
    </rPh>
    <rPh sb="4" eb="6">
      <t>シツリョウ</t>
    </rPh>
    <phoneticPr fontId="1"/>
  </si>
  <si>
    <t>比重瓶+水の質量 W₂ [g]</t>
    <rPh sb="0" eb="3">
      <t>ヒジュウビン</t>
    </rPh>
    <rPh sb="4" eb="5">
      <t>ミズ</t>
    </rPh>
    <rPh sb="6" eb="8">
      <t>シツリョウ</t>
    </rPh>
    <phoneticPr fontId="1"/>
  </si>
  <si>
    <t>比容 [cm³/g]</t>
    <rPh sb="0" eb="2">
      <t>ヒヨウ</t>
    </rPh>
    <phoneticPr fontId="1"/>
  </si>
  <si>
    <t>水の部分モル体積</t>
    <rPh sb="0" eb="1">
      <t>ミズ</t>
    </rPh>
    <rPh sb="2" eb="4">
      <t>ブブン</t>
    </rPh>
    <rPh sb="6" eb="8">
      <t>タイセキ</t>
    </rPh>
    <phoneticPr fontId="1"/>
  </si>
  <si>
    <t>A₀</t>
    <phoneticPr fontId="1"/>
  </si>
  <si>
    <t>A100</t>
    <phoneticPr fontId="1"/>
  </si>
  <si>
    <t>接線の傾き</t>
    <rPh sb="0" eb="2">
      <t>セッセン</t>
    </rPh>
    <rPh sb="3" eb="4">
      <t>カタム</t>
    </rPh>
    <phoneticPr fontId="1"/>
  </si>
  <si>
    <t>水の部分モル体積 [mol/cm³]</t>
    <rPh sb="0" eb="1">
      <t>ミズ</t>
    </rPh>
    <rPh sb="2" eb="4">
      <t>ブブン</t>
    </rPh>
    <rPh sb="6" eb="8">
      <t>タイセキ</t>
    </rPh>
    <phoneticPr fontId="1"/>
  </si>
  <si>
    <t>エタノールの部分モル体積 [mol/cm³]</t>
    <rPh sb="6" eb="8">
      <t>ブブン</t>
    </rPh>
    <rPh sb="10" eb="12">
      <t>タイセキ</t>
    </rPh>
    <phoneticPr fontId="1"/>
  </si>
  <si>
    <t>H₂O [mL]</t>
    <phoneticPr fontId="1"/>
  </si>
  <si>
    <r>
      <t>C₂H</t>
    </r>
    <r>
      <rPr>
        <sz val="11"/>
        <color theme="1"/>
        <rFont val="游ゴシック"/>
        <family val="2"/>
        <charset val="128"/>
      </rPr>
      <t>₅OH [mL]</t>
    </r>
    <phoneticPr fontId="1"/>
  </si>
  <si>
    <t>温度　[℃]</t>
    <rPh sb="0" eb="2">
      <t>オンド</t>
    </rPh>
    <phoneticPr fontId="1"/>
  </si>
  <si>
    <t>エタノール [g]</t>
  </si>
  <si>
    <t>回数</t>
    <rPh sb="0" eb="2">
      <t>カイスウ</t>
    </rPh>
    <phoneticPr fontId="1"/>
  </si>
  <si>
    <t>直径</t>
    <rPh sb="0" eb="2">
      <t>チョッケイ</t>
    </rPh>
    <phoneticPr fontId="1"/>
  </si>
  <si>
    <t>高さ</t>
    <rPh sb="0" eb="1">
      <t>タカ</t>
    </rPh>
    <phoneticPr fontId="1"/>
  </si>
  <si>
    <t>平均</t>
    <rPh sb="0" eb="2">
      <t>ヘイキン</t>
    </rPh>
    <phoneticPr fontId="1"/>
  </si>
  <si>
    <t>溶液番号</t>
    <rPh sb="0" eb="4">
      <t>ヨウエキバンゴウ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</si>
</sst>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000"/>
    <numFmt numFmtId="178" formatCode="0.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エタノール密度 [g/cm³]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Sheet1!$J$4:$J$9</c:f>
              <c:numCache>
                <c:formatCode>0.000</c:formatCode>
                <c:ptCount val="6"/>
                <c:pt idx="0">
                  <c:v>10.074422960392228</c:v>
                </c:pt>
                <c:pt idx="1">
                  <c:v>20.593693742839999</c:v>
                </c:pt>
                <c:pt idx="2">
                  <c:v>43.614749611018269</c:v>
                </c:pt>
                <c:pt idx="3">
                  <c:v>56.512236462576936</c:v>
                </c:pt>
                <c:pt idx="4">
                  <c:v>70.086155210914313</c:v>
                </c:pt>
                <c:pt idx="5">
                  <c:v>99.5</c:v>
                </c:pt>
              </c:numCache>
            </c:numRef>
          </c:xVal>
          <c:yVal>
            <c:numRef>
              <c:f>Sheet1!$K$4:$K$9</c:f>
              <c:numCache>
                <c:formatCode>0.00000</c:formatCode>
                <c:ptCount val="6"/>
                <c:pt idx="0">
                  <c:v>0.9723816077311318</c:v>
                </c:pt>
                <c:pt idx="1">
                  <c:v>0.95782383453969233</c:v>
                </c:pt>
                <c:pt idx="2">
                  <c:v>0.91251404342162401</c:v>
                </c:pt>
                <c:pt idx="3">
                  <c:v>0.8816112371610153</c:v>
                </c:pt>
                <c:pt idx="4">
                  <c:v>0.84952894244709654</c:v>
                </c:pt>
                <c:pt idx="5">
                  <c:v>0.77131822607454037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C-4ED4-8996-10F438AD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06671"/>
        <c:axId val="529907151"/>
      </c:scatterChart>
      <c:valAx>
        <c:axId val="52990667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07151"/>
        <c:crosses val="autoZero"/>
        <c:crossBetween val="midCat"/>
      </c:valAx>
      <c:valAx>
        <c:axId val="529907151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066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6597643480237"/>
          <c:y val="4.137878604126656E-2"/>
          <c:w val="0.8175744716186214"/>
          <c:h val="0.8427685774639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Sheet1!$O$11</c:f>
              <c:strCache>
                <c:ptCount val="1"/>
                <c:pt idx="0">
                  <c:v>比容 [cm³/g]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972787499093585"/>
                  <c:y val="1.7443885026454425E-2"/>
                </c:manualLayout>
              </c:layout>
              <c:numFmt formatCode="#,##0.00000000_);[Red]\(#,##0.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Sheet1!$N$12:$N$17</c:f>
              <c:numCache>
                <c:formatCode>0.000</c:formatCode>
                <c:ptCount val="6"/>
                <c:pt idx="0">
                  <c:v>10.074422960392228</c:v>
                </c:pt>
                <c:pt idx="1">
                  <c:v>20.593693742839999</c:v>
                </c:pt>
                <c:pt idx="2">
                  <c:v>43.614749611018269</c:v>
                </c:pt>
                <c:pt idx="3">
                  <c:v>56.512236462576936</c:v>
                </c:pt>
                <c:pt idx="4">
                  <c:v>70.086155210914313</c:v>
                </c:pt>
                <c:pt idx="5">
                  <c:v>99.5</c:v>
                </c:pt>
              </c:numCache>
            </c:numRef>
          </c:xVal>
          <c:yVal>
            <c:numRef>
              <c:f>Sheet1!$O$12:$O$17</c:f>
              <c:numCache>
                <c:formatCode>0.0000</c:formatCode>
                <c:ptCount val="6"/>
                <c:pt idx="0">
                  <c:v>1.0284028328480117</c:v>
                </c:pt>
                <c:pt idx="1">
                  <c:v>1.0440333221406801</c:v>
                </c:pt>
                <c:pt idx="2">
                  <c:v>1.0958735454090469</c:v>
                </c:pt>
                <c:pt idx="3">
                  <c:v>1.1342868124279166</c:v>
                </c:pt>
                <c:pt idx="4">
                  <c:v>1.1771229325271326</c:v>
                </c:pt>
                <c:pt idx="5">
                  <c:v>1.2964817454000623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D-4A62-A494-E4DE5949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06191"/>
        <c:axId val="529906671"/>
      </c:scatterChart>
      <c:valAx>
        <c:axId val="5299061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06671"/>
        <c:crosses val="autoZero"/>
        <c:crossBetween val="midCat"/>
      </c:valAx>
      <c:valAx>
        <c:axId val="529906671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061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69122390383629"/>
          <c:y val="6.4213805245812827E-2"/>
          <c:w val="0.74778791090267249"/>
          <c:h val="0.73107189045612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Sheet1!$K$13</c:f>
              <c:strCache>
                <c:ptCount val="1"/>
                <c:pt idx="0">
                  <c:v>水の部分モル体積 [mol/cm³]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backward val="10"/>
            <c:dispRSqr val="0"/>
            <c:dispEq val="0"/>
          </c:trendline>
          <c:xVal>
            <c:numRef>
              <c:f>Sheet1!$J$14:$J$19</c:f>
              <c:numCache>
                <c:formatCode>0.000</c:formatCode>
                <c:ptCount val="6"/>
                <c:pt idx="0">
                  <c:v>10.074422960392228</c:v>
                </c:pt>
                <c:pt idx="1">
                  <c:v>20.593693742839999</c:v>
                </c:pt>
                <c:pt idx="2">
                  <c:v>43.614749611018269</c:v>
                </c:pt>
                <c:pt idx="3">
                  <c:v>56.512236462576936</c:v>
                </c:pt>
                <c:pt idx="4">
                  <c:v>70.086155210914313</c:v>
                </c:pt>
                <c:pt idx="5">
                  <c:v>99.5</c:v>
                </c:pt>
              </c:numCache>
            </c:numRef>
          </c:xVal>
          <c:yVal>
            <c:numRef>
              <c:f>Sheet1!$K$14:$K$19</c:f>
              <c:numCache>
                <c:formatCode>0.000</c:formatCode>
                <c:ptCount val="6"/>
                <c:pt idx="0">
                  <c:v>18.26056146623386</c:v>
                </c:pt>
                <c:pt idx="1">
                  <c:v>18.129730670024017</c:v>
                </c:pt>
                <c:pt idx="2">
                  <c:v>17.682572428417924</c:v>
                </c:pt>
                <c:pt idx="3">
                  <c:v>17.313761415345805</c:v>
                </c:pt>
                <c:pt idx="4">
                  <c:v>16.746311592825606</c:v>
                </c:pt>
                <c:pt idx="5">
                  <c:v>15.211125740802034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0-41D3-B2B2-C2BEE2AB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56591"/>
        <c:axId val="529980111"/>
      </c:scatterChart>
      <c:valAx>
        <c:axId val="52995659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エタノール水溶液の濃度 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(mass%)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80111"/>
        <c:crosses val="autoZero"/>
        <c:crossBetween val="midCat"/>
      </c:valAx>
      <c:valAx>
        <c:axId val="529980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水の部分モル体積 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(cm³/mol)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565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Sheet1!$K$22</c:f>
              <c:strCache>
                <c:ptCount val="1"/>
                <c:pt idx="0">
                  <c:v>エタノールの部分モル体積 [mol/cm³]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backward val="10"/>
            <c:dispRSqr val="0"/>
            <c:dispEq val="0"/>
          </c:trendline>
          <c:xVal>
            <c:numRef>
              <c:f>Sheet1!$J$23:$J$28</c:f>
              <c:numCache>
                <c:formatCode>0.000</c:formatCode>
                <c:ptCount val="6"/>
                <c:pt idx="0">
                  <c:v>10.074422960392228</c:v>
                </c:pt>
                <c:pt idx="1">
                  <c:v>20.593693742839999</c:v>
                </c:pt>
                <c:pt idx="2">
                  <c:v>43.614749611018269</c:v>
                </c:pt>
                <c:pt idx="3">
                  <c:v>56.512236462576936</c:v>
                </c:pt>
                <c:pt idx="4">
                  <c:v>70.086155210914313</c:v>
                </c:pt>
                <c:pt idx="5">
                  <c:v>99.5</c:v>
                </c:pt>
              </c:numCache>
            </c:numRef>
          </c:xVal>
          <c:yVal>
            <c:numRef>
              <c:f>Sheet1!$K$23:$K$28</c:f>
              <c:numCache>
                <c:formatCode>0.000</c:formatCode>
                <c:ptCount val="6"/>
                <c:pt idx="0">
                  <c:v>53.471195381332343</c:v>
                </c:pt>
                <c:pt idx="1">
                  <c:v>54.804016929492924</c:v>
                </c:pt>
                <c:pt idx="2">
                  <c:v>57.309450026350348</c:v>
                </c:pt>
                <c:pt idx="3">
                  <c:v>58.410542344566387</c:v>
                </c:pt>
                <c:pt idx="4">
                  <c:v>59.110775354900262</c:v>
                </c:pt>
                <c:pt idx="5">
                  <c:v>59.84657443123487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1-4884-B477-0305693E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63791"/>
        <c:axId val="529976271"/>
      </c:scatterChart>
      <c:valAx>
        <c:axId val="52996379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エタノール水溶液の濃度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(mass%)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76271"/>
        <c:crosses val="autoZero"/>
        <c:crossBetween val="midCat"/>
      </c:valAx>
      <c:valAx>
        <c:axId val="529976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エタノールの部分モル体積 </a:t>
                </a:r>
                <a:r>
                  <a:rPr lang="en-US" altLang="ja-JP"/>
                  <a:t>(cm³/mol)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637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431480</xdr:colOff>
      <xdr:row>35</xdr:row>
      <xdr:rowOff>172737</xdr:rowOff>
    </xdr:from>
    <xdr:to>
      <xdr:col>29</xdr:col>
      <xdr:colOff>650550</xdr:colOff>
      <xdr:row>48</xdr:row>
      <xdr:rowOff>8192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CA07EA7-58D3-C8A7-6A2E-423DE2F9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87109</xdr:colOff>
      <xdr:row>37</xdr:row>
      <xdr:rowOff>7001</xdr:rowOff>
    </xdr:from>
    <xdr:to>
      <xdr:col>21</xdr:col>
      <xdr:colOff>555227</xdr:colOff>
      <xdr:row>49</xdr:row>
      <xdr:rowOff>69789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D2DFD2-FE91-0471-239E-491C4F56E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410104</xdr:colOff>
      <xdr:row>35</xdr:row>
      <xdr:rowOff>97690</xdr:rowOff>
    </xdr:from>
    <xdr:to>
      <xdr:col>9</xdr:col>
      <xdr:colOff>800876</xdr:colOff>
      <xdr:row>49</xdr:row>
      <xdr:rowOff>8818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054FA1B-CC07-4562-85CD-28403BE57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122956</xdr:colOff>
      <xdr:row>37</xdr:row>
      <xdr:rowOff>155888</xdr:rowOff>
    </xdr:from>
    <xdr:to>
      <xdr:col>13</xdr:col>
      <xdr:colOff>723211</xdr:colOff>
      <xdr:row>49</xdr:row>
      <xdr:rowOff>203333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3C54B66-3ED8-8C42-5D96-8118D5E8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25A7-E7D8-4760-8B02-79C0F3B8B08A}">
  <dimension ref="B3:AD42"/>
  <sheetViews>
    <sheetView tabSelected="1" topLeftCell="G33" zoomScale="108" zoomScaleNormal="55" workbookViewId="0">
      <selection activeCell="J49" sqref="J49"/>
    </sheetView>
  </sheetViews>
  <sheetFormatPr defaultRowHeight="17.649999999999999" x14ac:dyDescent="0.7"/>
  <cols>
    <col min="2" max="2" width="9.6875" customWidth="1"/>
    <col min="3" max="3" width="21.625" customWidth="1"/>
    <col min="4" max="4" width="19.125" customWidth="1"/>
    <col min="5" max="5" width="24.4375" customWidth="1"/>
    <col min="6" max="6" width="20.625" customWidth="1"/>
    <col min="7" max="7" width="26.75" customWidth="1"/>
    <col min="8" max="8" width="17.3125" customWidth="1"/>
    <col min="9" max="9" width="12.3125" customWidth="1"/>
    <col min="10" max="10" width="22.125" customWidth="1"/>
    <col min="11" max="11" width="34.0625" customWidth="1"/>
    <col min="14" max="14" width="23.375" customWidth="1"/>
    <col min="15" max="15" width="14.25" customWidth="1"/>
    <col min="26" max="26" width="10.0625" bestFit="1" customWidth="1"/>
    <col min="29" max="29" width="24.0625" customWidth="1"/>
    <col min="30" max="30" width="32.25" customWidth="1"/>
  </cols>
  <sheetData>
    <row r="3" spans="3:30" x14ac:dyDescent="0.7">
      <c r="C3" s="8" t="s">
        <v>2</v>
      </c>
      <c r="D3" s="8" t="s">
        <v>1</v>
      </c>
      <c r="E3" s="8" t="s">
        <v>0</v>
      </c>
      <c r="F3" s="8" t="s">
        <v>3</v>
      </c>
      <c r="G3" s="8" t="s">
        <v>4</v>
      </c>
      <c r="H3" s="8" t="s">
        <v>5</v>
      </c>
      <c r="I3" s="8" t="s">
        <v>6</v>
      </c>
      <c r="J3" s="8" t="s">
        <v>7</v>
      </c>
      <c r="K3" s="1" t="s">
        <v>9</v>
      </c>
    </row>
    <row r="4" spans="3:30" x14ac:dyDescent="0.7">
      <c r="C4" s="1">
        <v>35</v>
      </c>
      <c r="D4" s="1">
        <v>5</v>
      </c>
      <c r="E4" s="1">
        <v>23.413</v>
      </c>
      <c r="F4" s="1">
        <v>56.042999999999999</v>
      </c>
      <c r="G4" s="1">
        <v>59.719000000000001</v>
      </c>
      <c r="H4" s="1">
        <f>G4-E4</f>
        <v>36.305999999999997</v>
      </c>
      <c r="I4" s="1">
        <f>G4-F4</f>
        <v>3.6760000000000019</v>
      </c>
      <c r="J4" s="4">
        <f>I4/H4*0.995*100</f>
        <v>10.074422960392228</v>
      </c>
      <c r="K4" s="2">
        <v>0.9723816077311318</v>
      </c>
      <c r="Z4">
        <v>3.4400000000000003E-5</v>
      </c>
    </row>
    <row r="5" spans="3:30" x14ac:dyDescent="0.7">
      <c r="C5" s="1">
        <v>30</v>
      </c>
      <c r="D5" s="1">
        <v>10</v>
      </c>
      <c r="E5" s="1">
        <v>24.076000000000001</v>
      </c>
      <c r="F5" s="1">
        <v>53.15</v>
      </c>
      <c r="G5" s="1">
        <v>60.738</v>
      </c>
      <c r="H5" s="1">
        <f t="shared" ref="H5:H9" si="0">G5-E5</f>
        <v>36.661999999999999</v>
      </c>
      <c r="I5" s="1">
        <f t="shared" ref="I5:I9" si="1">G5-F5</f>
        <v>7.588000000000001</v>
      </c>
      <c r="J5" s="4">
        <f t="shared" ref="J5:J9" si="2">I5/H5*0.995*100</f>
        <v>20.593693742839999</v>
      </c>
      <c r="K5" s="2">
        <v>0.95782383453969233</v>
      </c>
      <c r="Z5">
        <v>1.1212800000000001E-3</v>
      </c>
    </row>
    <row r="6" spans="3:30" x14ac:dyDescent="0.7">
      <c r="C6" s="1">
        <v>20</v>
      </c>
      <c r="D6" s="1">
        <v>20</v>
      </c>
      <c r="E6" s="1">
        <v>24.154</v>
      </c>
      <c r="F6" s="1">
        <v>43.646999999999998</v>
      </c>
      <c r="G6" s="1">
        <v>58.86</v>
      </c>
      <c r="H6" s="1">
        <f t="shared" si="0"/>
        <v>34.706000000000003</v>
      </c>
      <c r="I6" s="1">
        <f t="shared" si="1"/>
        <v>15.213000000000001</v>
      </c>
      <c r="J6" s="4">
        <f t="shared" si="2"/>
        <v>43.614749611018269</v>
      </c>
      <c r="K6" s="2">
        <v>0.91251404342162401</v>
      </c>
    </row>
    <row r="7" spans="3:30" x14ac:dyDescent="0.7">
      <c r="C7" s="1">
        <v>15</v>
      </c>
      <c r="D7" s="1">
        <v>25</v>
      </c>
      <c r="E7" s="1">
        <v>24.484999999999999</v>
      </c>
      <c r="F7" s="1">
        <v>39.014000000000003</v>
      </c>
      <c r="G7" s="1">
        <v>58.113999999999997</v>
      </c>
      <c r="H7" s="1">
        <f t="shared" si="0"/>
        <v>33.628999999999998</v>
      </c>
      <c r="I7" s="1">
        <f t="shared" si="1"/>
        <v>19.099999999999994</v>
      </c>
      <c r="J7" s="4">
        <f t="shared" si="2"/>
        <v>56.512236462576936</v>
      </c>
      <c r="K7" s="2">
        <v>0.8816112371610153</v>
      </c>
    </row>
    <row r="8" spans="3:30" x14ac:dyDescent="0.7">
      <c r="C8" s="1">
        <v>10</v>
      </c>
      <c r="D8" s="1">
        <v>30</v>
      </c>
      <c r="E8" s="1">
        <v>24.321999999999999</v>
      </c>
      <c r="F8" s="1">
        <v>33.985999999999997</v>
      </c>
      <c r="G8" s="1">
        <v>57.012999999999998</v>
      </c>
      <c r="H8" s="1">
        <f t="shared" si="0"/>
        <v>32.691000000000003</v>
      </c>
      <c r="I8" s="1">
        <f t="shared" si="1"/>
        <v>23.027000000000001</v>
      </c>
      <c r="J8" s="4">
        <f t="shared" si="2"/>
        <v>70.086155210914313</v>
      </c>
      <c r="K8" s="2">
        <v>0.84952894244709654</v>
      </c>
      <c r="Y8" s="8" t="s">
        <v>28</v>
      </c>
      <c r="Z8" s="8" t="s">
        <v>17</v>
      </c>
      <c r="AA8" s="8" t="s">
        <v>15</v>
      </c>
      <c r="AB8" s="8" t="s">
        <v>16</v>
      </c>
      <c r="AC8" s="8" t="s">
        <v>18</v>
      </c>
      <c r="AD8" s="8" t="s">
        <v>19</v>
      </c>
    </row>
    <row r="9" spans="3:30" x14ac:dyDescent="0.7">
      <c r="C9" s="9">
        <v>0</v>
      </c>
      <c r="D9" s="9">
        <v>40</v>
      </c>
      <c r="E9" s="9">
        <v>24.315000000000001</v>
      </c>
      <c r="F9" s="9">
        <v>24.315000000000001</v>
      </c>
      <c r="G9" s="9">
        <v>55.430999999999997</v>
      </c>
      <c r="H9" s="9">
        <f t="shared" si="0"/>
        <v>31.115999999999996</v>
      </c>
      <c r="I9" s="9">
        <f t="shared" si="1"/>
        <v>31.115999999999996</v>
      </c>
      <c r="J9" s="10">
        <f t="shared" si="2"/>
        <v>99.5</v>
      </c>
      <c r="K9" s="2">
        <v>0.77131822607454037</v>
      </c>
      <c r="Y9" s="1">
        <v>1</v>
      </c>
      <c r="Z9" s="1">
        <f>$Z$4*N12+$Z$5</f>
        <v>1.4678401498374929E-3</v>
      </c>
      <c r="AA9" s="1">
        <f>O12-Z9*N12</f>
        <v>1.0136151903403032</v>
      </c>
      <c r="AB9" s="1">
        <f>100*Z9+AA9</f>
        <v>1.1603992053240526</v>
      </c>
      <c r="AC9" s="4">
        <f>AA9*18.01528</f>
        <v>18.26056146623386</v>
      </c>
      <c r="AD9" s="4">
        <f>AB9*46.08</f>
        <v>53.471195381332343</v>
      </c>
    </row>
    <row r="10" spans="3:30" x14ac:dyDescent="0.7">
      <c r="Y10" s="1">
        <v>2</v>
      </c>
      <c r="Z10" s="1">
        <f t="shared" ref="Z10:Z14" si="3">$Z$4*N13+$Z$5</f>
        <v>1.8297030647536961E-3</v>
      </c>
      <c r="AA10" s="1">
        <f t="shared" ref="AA10:AA14" si="4">O13-Z10*N13</f>
        <v>1.0063529775848068</v>
      </c>
      <c r="AB10" s="1">
        <f t="shared" ref="AB10:AB14" si="5">100*Z10+AA10</f>
        <v>1.1893232840601764</v>
      </c>
      <c r="AC10" s="4">
        <f t="shared" ref="AC10:AC14" si="6">AA10*18.01528</f>
        <v>18.129730670024017</v>
      </c>
      <c r="AD10" s="4">
        <f t="shared" ref="AD10:AD14" si="7">AB10*46.08</f>
        <v>54.804016929492924</v>
      </c>
    </row>
    <row r="11" spans="3:30" x14ac:dyDescent="0.7">
      <c r="N11" s="1" t="s">
        <v>7</v>
      </c>
      <c r="O11" s="1" t="s">
        <v>13</v>
      </c>
      <c r="Y11" s="1">
        <v>3</v>
      </c>
      <c r="Z11" s="1">
        <f t="shared" si="3"/>
        <v>2.621627386619029E-3</v>
      </c>
      <c r="AA11" s="1">
        <f t="shared" si="4"/>
        <v>0.98153192336826978</v>
      </c>
      <c r="AB11" s="1">
        <f t="shared" si="5"/>
        <v>1.2436946620301725</v>
      </c>
      <c r="AC11" s="4">
        <f t="shared" si="6"/>
        <v>17.682572428417924</v>
      </c>
      <c r="AD11" s="4">
        <f t="shared" si="7"/>
        <v>57.309450026350348</v>
      </c>
    </row>
    <row r="12" spans="3:30" x14ac:dyDescent="0.7">
      <c r="C12" s="8" t="s">
        <v>2</v>
      </c>
      <c r="D12" s="8" t="s">
        <v>1</v>
      </c>
      <c r="E12" s="8" t="s">
        <v>10</v>
      </c>
      <c r="F12" s="8" t="s">
        <v>8</v>
      </c>
      <c r="G12" s="8" t="s">
        <v>9</v>
      </c>
      <c r="H12" s="8" t="s">
        <v>13</v>
      </c>
      <c r="N12" s="4">
        <v>10.074422960392228</v>
      </c>
      <c r="O12" s="3">
        <v>1.0284028328480117</v>
      </c>
      <c r="Y12" s="1">
        <v>4</v>
      </c>
      <c r="Z12" s="1">
        <f t="shared" si="3"/>
        <v>3.0653009343126472E-3</v>
      </c>
      <c r="AA12" s="1">
        <f t="shared" si="4"/>
        <v>0.9610598011990823</v>
      </c>
      <c r="AB12" s="1">
        <f t="shared" si="5"/>
        <v>1.267589894630347</v>
      </c>
      <c r="AC12" s="4">
        <f t="shared" si="6"/>
        <v>17.313761415345805</v>
      </c>
      <c r="AD12" s="4">
        <f t="shared" si="7"/>
        <v>58.410542344566387</v>
      </c>
    </row>
    <row r="13" spans="3:30" x14ac:dyDescent="0.7">
      <c r="C13" s="1">
        <v>35</v>
      </c>
      <c r="D13" s="1">
        <v>5</v>
      </c>
      <c r="E13" s="1">
        <v>29</v>
      </c>
      <c r="F13" s="1">
        <v>47.033999999999999</v>
      </c>
      <c r="G13" s="2">
        <f>(F13-D22)/(E22-D22)*0.992219</f>
        <v>0.9723816077311318</v>
      </c>
      <c r="H13" s="3">
        <f>1/G13</f>
        <v>1.0284028328480117</v>
      </c>
      <c r="J13" s="1" t="s">
        <v>7</v>
      </c>
      <c r="K13" s="1" t="s">
        <v>18</v>
      </c>
      <c r="N13" s="4">
        <v>20.593693742839999</v>
      </c>
      <c r="O13" s="3">
        <v>1.0440333221406801</v>
      </c>
      <c r="Y13" s="1">
        <v>5</v>
      </c>
      <c r="Z13" s="1">
        <f t="shared" si="3"/>
        <v>3.5322437392554529E-3</v>
      </c>
      <c r="AA13" s="1">
        <f t="shared" si="4"/>
        <v>0.92956154957489456</v>
      </c>
      <c r="AB13" s="1">
        <f t="shared" si="5"/>
        <v>1.2827859235004397</v>
      </c>
      <c r="AC13" s="4">
        <f t="shared" si="6"/>
        <v>16.746311592825606</v>
      </c>
      <c r="AD13" s="4">
        <f t="shared" si="7"/>
        <v>59.110775354900262</v>
      </c>
    </row>
    <row r="14" spans="3:30" x14ac:dyDescent="0.7">
      <c r="C14" s="1">
        <v>30</v>
      </c>
      <c r="D14" s="1">
        <v>10</v>
      </c>
      <c r="E14" s="1">
        <v>29</v>
      </c>
      <c r="F14" s="1">
        <v>46.658999999999999</v>
      </c>
      <c r="G14" s="2">
        <f>(F14-D22)/(E22-D22)*0.992219</f>
        <v>0.95782383453969233</v>
      </c>
      <c r="H14" s="3">
        <f t="shared" ref="H14:H18" si="8">1/G14</f>
        <v>1.0440333221406801</v>
      </c>
      <c r="J14" s="4">
        <v>10.074422960392228</v>
      </c>
      <c r="K14" s="4">
        <v>18.26056146623386</v>
      </c>
      <c r="N14" s="4">
        <v>43.614749611018269</v>
      </c>
      <c r="O14" s="3">
        <v>1.0958735454090469</v>
      </c>
      <c r="Y14" s="9">
        <v>6</v>
      </c>
      <c r="Z14" s="9">
        <f t="shared" si="3"/>
        <v>4.5440800000000007E-3</v>
      </c>
      <c r="AA14" s="9">
        <f t="shared" si="4"/>
        <v>0.84434578540006222</v>
      </c>
      <c r="AB14" s="9">
        <f t="shared" si="5"/>
        <v>1.2987537854000624</v>
      </c>
      <c r="AC14" s="10">
        <f t="shared" si="6"/>
        <v>15.211125740802034</v>
      </c>
      <c r="AD14" s="10">
        <f t="shared" si="7"/>
        <v>59.84657443123487</v>
      </c>
    </row>
    <row r="15" spans="3:30" x14ac:dyDescent="0.7">
      <c r="C15" s="1">
        <v>20</v>
      </c>
      <c r="D15" s="1">
        <v>20</v>
      </c>
      <c r="E15" s="1">
        <v>11</v>
      </c>
      <c r="F15" s="1">
        <v>45.697000000000003</v>
      </c>
      <c r="G15" s="2">
        <f>(F15-D21)/(E21-D21)*0.992219</f>
        <v>0.91251404342162401</v>
      </c>
      <c r="H15" s="3">
        <f t="shared" si="8"/>
        <v>1.0958735454090469</v>
      </c>
      <c r="J15" s="4">
        <v>20.593693742839999</v>
      </c>
      <c r="K15" s="4">
        <v>18.129730670024017</v>
      </c>
      <c r="N15" s="4">
        <v>56.512236462576936</v>
      </c>
      <c r="O15" s="3">
        <v>1.1342868124279166</v>
      </c>
    </row>
    <row r="16" spans="3:30" x14ac:dyDescent="0.7">
      <c r="C16" s="1">
        <v>15</v>
      </c>
      <c r="D16" s="1">
        <v>25</v>
      </c>
      <c r="E16" s="1">
        <v>11</v>
      </c>
      <c r="F16" s="1">
        <v>44.908000000000001</v>
      </c>
      <c r="G16" s="2">
        <f>(F16-D21)/(E21-D21)*0.992219</f>
        <v>0.8816112371610153</v>
      </c>
      <c r="H16" s="3">
        <f t="shared" si="8"/>
        <v>1.1342868124279166</v>
      </c>
      <c r="J16" s="4">
        <v>43.614749611018269</v>
      </c>
      <c r="K16" s="4">
        <v>17.682572428417924</v>
      </c>
      <c r="N16" s="4">
        <v>70.086155210914313</v>
      </c>
      <c r="O16" s="3">
        <v>1.1771229325271326</v>
      </c>
    </row>
    <row r="17" spans="3:15" x14ac:dyDescent="0.7">
      <c r="C17" s="1">
        <v>10</v>
      </c>
      <c r="D17" s="1">
        <v>30</v>
      </c>
      <c r="E17" s="1">
        <v>74</v>
      </c>
      <c r="F17" s="1">
        <v>44.884999999999998</v>
      </c>
      <c r="G17" s="2">
        <f>(F17-D23)/(E23-D23)*0.992219</f>
        <v>0.84952894244709654</v>
      </c>
      <c r="H17" s="3">
        <f t="shared" si="8"/>
        <v>1.1771229325271326</v>
      </c>
      <c r="J17" s="4">
        <v>56.512236462576936</v>
      </c>
      <c r="K17" s="4">
        <v>17.313761415345805</v>
      </c>
      <c r="N17" s="4">
        <v>99.5</v>
      </c>
      <c r="O17" s="3">
        <v>1.2964817454000623</v>
      </c>
    </row>
    <row r="18" spans="3:15" x14ac:dyDescent="0.7">
      <c r="C18" s="9">
        <v>0</v>
      </c>
      <c r="D18" s="9">
        <v>40</v>
      </c>
      <c r="E18" s="9">
        <v>74</v>
      </c>
      <c r="F18" s="9">
        <v>42.731999999999999</v>
      </c>
      <c r="G18" s="11">
        <f>(F18-D23)/(E23-D23)*0.992219</f>
        <v>0.77131822607454037</v>
      </c>
      <c r="H18" s="12">
        <f t="shared" si="8"/>
        <v>1.2964817454000623</v>
      </c>
      <c r="J18" s="4">
        <v>70.086155210914313</v>
      </c>
      <c r="K18" s="4">
        <v>16.746311592825606</v>
      </c>
    </row>
    <row r="19" spans="3:15" x14ac:dyDescent="0.7">
      <c r="G19" t="s">
        <v>10</v>
      </c>
      <c r="H19" s="1" t="s">
        <v>8</v>
      </c>
      <c r="J19" s="4">
        <v>99.5</v>
      </c>
      <c r="K19" s="4">
        <v>15.211125740802034</v>
      </c>
    </row>
    <row r="20" spans="3:15" x14ac:dyDescent="0.7">
      <c r="C20" s="7" t="s">
        <v>10</v>
      </c>
      <c r="D20" s="7" t="s">
        <v>11</v>
      </c>
      <c r="E20" s="7" t="s">
        <v>12</v>
      </c>
      <c r="F20" s="8" t="s">
        <v>22</v>
      </c>
      <c r="G20" s="1">
        <v>29</v>
      </c>
      <c r="H20" s="1">
        <v>47.033999999999999</v>
      </c>
    </row>
    <row r="21" spans="3:15" x14ac:dyDescent="0.7">
      <c r="C21" s="1">
        <v>11</v>
      </c>
      <c r="D21" s="1">
        <v>22.399000000000001</v>
      </c>
      <c r="E21" s="1">
        <v>47.731999999999999</v>
      </c>
      <c r="F21" s="1">
        <v>40.200000000000003</v>
      </c>
      <c r="G21" s="1">
        <v>29</v>
      </c>
      <c r="H21" s="1">
        <v>46.658999999999999</v>
      </c>
    </row>
    <row r="22" spans="3:15" x14ac:dyDescent="0.7">
      <c r="C22" s="1">
        <v>29</v>
      </c>
      <c r="D22" s="1">
        <v>21.986000000000001</v>
      </c>
      <c r="E22" s="1">
        <v>47.545000000000002</v>
      </c>
      <c r="F22" s="1">
        <v>40.200000000000003</v>
      </c>
      <c r="G22" s="1">
        <v>11</v>
      </c>
      <c r="H22" s="1">
        <v>45.697000000000003</v>
      </c>
      <c r="J22" s="1" t="s">
        <v>7</v>
      </c>
      <c r="K22" s="1" t="s">
        <v>19</v>
      </c>
    </row>
    <row r="23" spans="3:15" x14ac:dyDescent="0.7">
      <c r="C23" s="9">
        <v>74</v>
      </c>
      <c r="D23" s="9">
        <v>21.498999999999999</v>
      </c>
      <c r="E23" s="9">
        <v>48.813000000000002</v>
      </c>
      <c r="F23" s="9">
        <v>40.200000000000003</v>
      </c>
      <c r="G23" s="1">
        <v>11</v>
      </c>
      <c r="H23" s="1">
        <v>44.908000000000001</v>
      </c>
      <c r="J23" s="4">
        <v>10.074422960392228</v>
      </c>
      <c r="K23" s="4">
        <v>53.471195381332343</v>
      </c>
    </row>
    <row r="24" spans="3:15" x14ac:dyDescent="0.7">
      <c r="G24" s="1">
        <v>74</v>
      </c>
      <c r="H24" s="1">
        <v>44.884999999999998</v>
      </c>
      <c r="J24" s="4">
        <v>20.593693742839999</v>
      </c>
      <c r="K24" s="4">
        <v>54.804016929492924</v>
      </c>
    </row>
    <row r="25" spans="3:15" x14ac:dyDescent="0.7">
      <c r="G25" s="1">
        <v>74</v>
      </c>
      <c r="H25" s="1">
        <v>42.731999999999999</v>
      </c>
      <c r="J25" s="4">
        <v>43.614749611018269</v>
      </c>
      <c r="K25" s="4">
        <v>57.309450026350348</v>
      </c>
    </row>
    <row r="26" spans="3:15" x14ac:dyDescent="0.7">
      <c r="J26" s="4">
        <v>56.512236462576936</v>
      </c>
      <c r="K26" s="4">
        <v>58.410542344566387</v>
      </c>
    </row>
    <row r="27" spans="3:15" x14ac:dyDescent="0.7">
      <c r="G27" s="1" t="s">
        <v>7</v>
      </c>
      <c r="H27" t="s">
        <v>14</v>
      </c>
      <c r="J27" s="4">
        <v>70.086155210914313</v>
      </c>
      <c r="K27" s="4">
        <v>59.110775354900262</v>
      </c>
    </row>
    <row r="28" spans="3:15" x14ac:dyDescent="0.7">
      <c r="G28" s="4">
        <v>10.074422960392228</v>
      </c>
      <c r="J28" s="4">
        <v>99.5</v>
      </c>
      <c r="K28" s="4">
        <v>59.84657443123487</v>
      </c>
    </row>
    <row r="29" spans="3:15" x14ac:dyDescent="0.7">
      <c r="G29" s="4">
        <v>20.593693742839999</v>
      </c>
    </row>
    <row r="30" spans="3:15" x14ac:dyDescent="0.7">
      <c r="G30" s="4">
        <v>43.614749611018269</v>
      </c>
    </row>
    <row r="31" spans="3:15" x14ac:dyDescent="0.7">
      <c r="G31" s="4">
        <v>56.512236462576936</v>
      </c>
    </row>
    <row r="32" spans="3:15" x14ac:dyDescent="0.7">
      <c r="G32" s="4">
        <v>70.086155210914313</v>
      </c>
    </row>
    <row r="33" spans="2:7" x14ac:dyDescent="0.7">
      <c r="G33" s="4">
        <v>99.5</v>
      </c>
    </row>
    <row r="36" spans="2:7" x14ac:dyDescent="0.7">
      <c r="B36" s="8" t="s">
        <v>2</v>
      </c>
      <c r="C36" s="8" t="s">
        <v>1</v>
      </c>
      <c r="D36" s="8" t="s">
        <v>5</v>
      </c>
      <c r="E36" s="8" t="s">
        <v>23</v>
      </c>
      <c r="F36" s="8" t="s">
        <v>7</v>
      </c>
    </row>
    <row r="37" spans="2:7" x14ac:dyDescent="0.7">
      <c r="B37" s="1">
        <v>35</v>
      </c>
      <c r="C37" s="1">
        <v>5</v>
      </c>
      <c r="D37" s="4">
        <v>36.305999999999997</v>
      </c>
      <c r="E37" s="4">
        <v>3.6760000000000019</v>
      </c>
      <c r="F37" s="4">
        <v>10.074422960392228</v>
      </c>
    </row>
    <row r="38" spans="2:7" x14ac:dyDescent="0.7">
      <c r="B38" s="1">
        <v>30</v>
      </c>
      <c r="C38" s="1">
        <v>10</v>
      </c>
      <c r="D38" s="4">
        <v>36.661999999999999</v>
      </c>
      <c r="E38" s="4">
        <v>7.588000000000001</v>
      </c>
      <c r="F38" s="4">
        <v>20.593693742839999</v>
      </c>
    </row>
    <row r="39" spans="2:7" x14ac:dyDescent="0.7">
      <c r="B39" s="1">
        <v>20</v>
      </c>
      <c r="C39" s="1">
        <v>20</v>
      </c>
      <c r="D39" s="4">
        <v>34.706000000000003</v>
      </c>
      <c r="E39" s="4">
        <v>15.213000000000001</v>
      </c>
      <c r="F39" s="4">
        <v>43.614749611018269</v>
      </c>
    </row>
    <row r="40" spans="2:7" x14ac:dyDescent="0.7">
      <c r="B40" s="1">
        <v>15</v>
      </c>
      <c r="C40" s="1">
        <v>25</v>
      </c>
      <c r="D40" s="4">
        <v>33.628999999999998</v>
      </c>
      <c r="E40" s="4">
        <v>19.099999999999994</v>
      </c>
      <c r="F40" s="4">
        <v>56.512236462576936</v>
      </c>
    </row>
    <row r="41" spans="2:7" x14ac:dyDescent="0.7">
      <c r="B41" s="1">
        <v>10</v>
      </c>
      <c r="C41" s="1">
        <v>30</v>
      </c>
      <c r="D41" s="4">
        <v>32.691000000000003</v>
      </c>
      <c r="E41" s="4">
        <v>23.027000000000001</v>
      </c>
      <c r="F41" s="4">
        <v>70.086155210914313</v>
      </c>
    </row>
    <row r="42" spans="2:7" x14ac:dyDescent="0.7">
      <c r="B42" s="9">
        <v>0</v>
      </c>
      <c r="C42" s="9">
        <v>40</v>
      </c>
      <c r="D42" s="10">
        <v>31.115999999999996</v>
      </c>
      <c r="E42" s="10">
        <v>31.115999999999996</v>
      </c>
      <c r="F42" s="10">
        <v>99.5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3BB3-F634-407C-9A99-6AC632486835}">
  <dimension ref="C4:I8"/>
  <sheetViews>
    <sheetView workbookViewId="0">
      <selection activeCell="G4" sqref="G4:I8"/>
    </sheetView>
  </sheetViews>
  <sheetFormatPr defaultRowHeight="17.649999999999999" x14ac:dyDescent="0.7"/>
  <sheetData>
    <row r="4" spans="3:9" x14ac:dyDescent="0.7">
      <c r="C4" s="7" t="s">
        <v>24</v>
      </c>
      <c r="D4" s="7" t="s">
        <v>25</v>
      </c>
      <c r="E4" s="7" t="s">
        <v>26</v>
      </c>
      <c r="G4" s="7" t="s">
        <v>24</v>
      </c>
      <c r="H4" s="7" t="s">
        <v>25</v>
      </c>
      <c r="I4" s="7" t="s">
        <v>26</v>
      </c>
    </row>
    <row r="5" spans="3:9" x14ac:dyDescent="0.7">
      <c r="C5" s="1">
        <v>1</v>
      </c>
      <c r="D5" s="1">
        <v>23.8</v>
      </c>
      <c r="E5" s="1">
        <v>9.1</v>
      </c>
      <c r="G5" s="1">
        <v>1</v>
      </c>
      <c r="H5" s="1">
        <v>23.9</v>
      </c>
      <c r="I5" s="1">
        <v>8.8000000000000007</v>
      </c>
    </row>
    <row r="6" spans="3:9" x14ac:dyDescent="0.7">
      <c r="C6" s="1">
        <v>2</v>
      </c>
      <c r="D6" s="1">
        <v>23.65</v>
      </c>
      <c r="E6" s="1">
        <v>9.1</v>
      </c>
      <c r="G6" s="1">
        <v>2</v>
      </c>
      <c r="H6" s="1">
        <v>23.9</v>
      </c>
      <c r="I6" s="1">
        <v>8.8000000000000007</v>
      </c>
    </row>
    <row r="7" spans="3:9" x14ac:dyDescent="0.7">
      <c r="C7" s="1">
        <v>3</v>
      </c>
      <c r="D7" s="1">
        <v>23.7</v>
      </c>
      <c r="E7" s="1">
        <v>9.1</v>
      </c>
      <c r="G7" s="1">
        <v>3</v>
      </c>
      <c r="H7" s="1">
        <v>24.3</v>
      </c>
      <c r="I7" s="1">
        <v>8.8000000000000007</v>
      </c>
    </row>
    <row r="8" spans="3:9" x14ac:dyDescent="0.7">
      <c r="C8" s="7" t="s">
        <v>27</v>
      </c>
      <c r="D8" s="8">
        <v>2.3715999999999999</v>
      </c>
      <c r="E8" s="8">
        <v>9.1</v>
      </c>
      <c r="G8" s="8" t="s">
        <v>27</v>
      </c>
      <c r="H8" s="8">
        <v>24</v>
      </c>
      <c r="I8" s="8">
        <v>8.8000000000000007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697D-68B8-4803-B74E-D9EC312D0199}">
  <dimension ref="C6:I7"/>
  <sheetViews>
    <sheetView workbookViewId="0">
      <selection activeCell="C6" sqref="C6:I7"/>
    </sheetView>
  </sheetViews>
  <sheetFormatPr defaultRowHeight="17.649999999999999" x14ac:dyDescent="0.7"/>
  <cols>
    <col min="3" max="3" width="12.25" customWidth="1"/>
  </cols>
  <sheetData>
    <row r="6" spans="3:9" x14ac:dyDescent="0.7">
      <c r="C6" s="5" t="s">
        <v>20</v>
      </c>
      <c r="D6" s="5">
        <v>35</v>
      </c>
      <c r="E6" s="5">
        <v>30</v>
      </c>
      <c r="F6" s="5">
        <v>20</v>
      </c>
      <c r="G6" s="5">
        <v>15</v>
      </c>
      <c r="H6" s="5">
        <v>10</v>
      </c>
      <c r="I6" s="5">
        <v>0</v>
      </c>
    </row>
    <row r="7" spans="3:9" x14ac:dyDescent="0.7">
      <c r="C7" s="6" t="s">
        <v>21</v>
      </c>
      <c r="D7" s="6">
        <v>5</v>
      </c>
      <c r="E7" s="6">
        <v>10</v>
      </c>
      <c r="F7" s="6">
        <v>20</v>
      </c>
      <c r="G7" s="6">
        <v>25</v>
      </c>
      <c r="H7" s="6">
        <v>30</v>
      </c>
      <c r="I7" s="6">
        <v>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栗山淳</cp:lastModifiedBy>
  <dcterms:created xsi:type="dcterms:W3CDTF">2023-07-10T06:34:53Z</dcterms:created>
  <dcterms:modified xsi:type="dcterms:W3CDTF">2023-07-16T12:08:10Z</dcterms:modified>
</cp:coreProperties>
</file>