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ssociations\2024 - Alberta Tech Alliance Association\2024 - Testing Manager\"/>
    </mc:Choice>
  </mc:AlternateContent>
  <xr:revisionPtr revIDLastSave="0" documentId="13_ncr:1_{D544C716-EE72-4E59-8AD0-FCBC019BD1D6}" xr6:coauthVersionLast="47" xr6:coauthVersionMax="47" xr10:uidLastSave="{00000000-0000-0000-0000-000000000000}"/>
  <bookViews>
    <workbookView xWindow="0" yWindow="172" windowWidth="22170" windowHeight="13036" activeTab="3" xr2:uid="{02701ECD-E265-41D5-A2A7-3CC6CA32D865}"/>
  </bookViews>
  <sheets>
    <sheet name="Test Runs" sheetId="1" r:id="rId1"/>
    <sheet name="Test Cases" sheetId="2" r:id="rId2"/>
    <sheet name="Test Suites" sheetId="3" r:id="rId3"/>
    <sheet name="Ste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G2" i="3"/>
  <c r="F2" i="3"/>
  <c r="E2" i="3"/>
  <c r="D2" i="3"/>
  <c r="C2" i="3"/>
  <c r="F3" i="1"/>
  <c r="E3" i="1"/>
  <c r="D3" i="1"/>
  <c r="H3" i="2"/>
  <c r="G3" i="2"/>
  <c r="F3" i="2"/>
  <c r="I3" i="2" s="1"/>
  <c r="C3" i="2"/>
  <c r="B1" i="1"/>
  <c r="J3" i="2" l="1"/>
</calcChain>
</file>

<file path=xl/sharedStrings.xml><?xml version="1.0" encoding="utf-8"?>
<sst xmlns="http://schemas.openxmlformats.org/spreadsheetml/2006/main" count="47" uniqueCount="38">
  <si>
    <t>Test Run Name</t>
  </si>
  <si>
    <t>Date time</t>
  </si>
  <si>
    <t>Test Case ID</t>
  </si>
  <si>
    <t>Test Case Suite</t>
  </si>
  <si>
    <t>Test Case Brief Description</t>
  </si>
  <si>
    <t>Test Case Expectation</t>
  </si>
  <si>
    <t>Test Case Outcome</t>
  </si>
  <si>
    <t>Test Case Grade</t>
  </si>
  <si>
    <t>Notes</t>
  </si>
  <si>
    <t>Initial run of suite 1</t>
  </si>
  <si>
    <t>Story table and roadmap</t>
  </si>
  <si>
    <t>Create a story, assign a sprint and epic.  Check table and visualization.</t>
  </si>
  <si>
    <t>The table should contain the data and the story roadmap visualization should chart the sprint.</t>
  </si>
  <si>
    <t>As expected</t>
  </si>
  <si>
    <t>PASS</t>
  </si>
  <si>
    <t>This is the S1-S6 data I created last week.</t>
  </si>
  <si>
    <t>Test Suite ID</t>
  </si>
  <si>
    <t>Test Suite Name</t>
  </si>
  <si>
    <t>Brief description</t>
  </si>
  <si>
    <t>Expectation</t>
  </si>
  <si>
    <t>Related steps (Count)</t>
  </si>
  <si>
    <t>Steps passing (Count)</t>
  </si>
  <si>
    <t>Steps failing (Count)</t>
  </si>
  <si>
    <t>Steps without grades (Count)</t>
  </si>
  <si>
    <t>Grade from steps (%)</t>
  </si>
  <si>
    <t>Child Tests (Count)</t>
  </si>
  <si>
    <t>Tests passing (Count)</t>
  </si>
  <si>
    <t>Tests failing (Count)</t>
  </si>
  <si>
    <t>Tests without grades (Count)</t>
  </si>
  <si>
    <t>Test suite grade (%)</t>
  </si>
  <si>
    <t>Test Suite Outcome</t>
  </si>
  <si>
    <t>Test Suite Grade</t>
  </si>
  <si>
    <t>Step ID</t>
  </si>
  <si>
    <t>Test Case Name</t>
  </si>
  <si>
    <t>Description</t>
  </si>
  <si>
    <t>Outcome</t>
  </si>
  <si>
    <t>Grade</t>
  </si>
  <si>
    <t>StepNumber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</si>
</sst>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156082"/>
        <bgColor rgb="FF156082"/>
      </patternFill>
    </fill>
    <fill>
      <patternFill patternType="solid">
        <fgColor rgb="FFF2F2F2"/>
        <bgColor rgb="FF000000"/>
      </patternFill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2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22" fontId="3" fillId="5" borderId="0" xfId="0" applyNumberFormat="1" applyFont="1" applyFill="1" applyAlignment="1">
      <alignment vertical="center" wrapText="1"/>
    </xf>
    <xf numFmtId="22" fontId="3" fillId="0" borderId="0" xfId="0" applyNumberFormat="1" applyFont="1"/>
    <xf numFmtId="0" fontId="3" fillId="5" borderId="0" xfId="0" applyFont="1" applyFill="1" applyAlignment="1">
      <alignment vertical="center"/>
    </xf>
    <xf numFmtId="0" fontId="2" fillId="3" borderId="0" xfId="0" applyFont="1" applyFill="1"/>
    <xf numFmtId="0" fontId="1" fillId="4" borderId="0" xfId="0" applyFont="1" applyFill="1"/>
    <xf numFmtId="0" fontId="3" fillId="5" borderId="0" xfId="0" applyFont="1" applyFill="1"/>
    <xf numFmtId="9" fontId="3" fillId="5" borderId="0" xfId="0" applyNumberFormat="1" applyFont="1" applyFill="1"/>
    <xf numFmtId="0" fontId="1" fillId="2" borderId="1" xfId="1"/>
  </cellXfs>
  <cellStyles count="2">
    <cellStyle name="Calculation" xfId="1" builtinId="22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3" formatCode="0%"/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7" formatCode="yyyy/mm/dd\ hh:mm"/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63428-6C3C-46C5-A61A-15626693600A}" name="tbl_TestRuns" displayName="tbl_TestRuns" ref="A2:I3" totalsRowShown="0" headerRowDxfId="39" dataDxfId="40">
  <autoFilter ref="A2:I3" xr:uid="{78A63428-6C3C-46C5-A61A-15626693600A}"/>
  <tableColumns count="9">
    <tableColumn id="1" xr3:uid="{AA7CB384-680B-4877-BA82-1F36A12DB984}" name="Test Run Name" dataDxfId="47"/>
    <tableColumn id="2" xr3:uid="{BD50A0D8-B920-469C-8A5B-9AA7EA262A68}" name="Date time" dataDxfId="46"/>
    <tableColumn id="3" xr3:uid="{0F0221B4-73BF-49BC-8798-07072DDE77D4}" name="Test Case ID" dataDxfId="45"/>
    <tableColumn id="4" xr3:uid="{27C13374-A270-409F-9C3E-BFDEA31A6DBE}" name="Test Case Suite" dataDxfId="44">
      <calculatedColumnFormula>_xlfn.XLOOKUP(tbl_TestRuns[[#This Row],[Test Case ID]],tbl_TestCases[Test Case ID],tbl_TestCases[Test Suite Name],"")</calculatedColumnFormula>
    </tableColumn>
    <tableColumn id="5" xr3:uid="{771752DD-BE7C-4163-94D1-6403B3B448FA}" name="Test Case Brief Description" dataDxfId="2">
      <calculatedColumnFormula>_xlfn.XLOOKUP(tbl_TestRuns[[#This Row],[Test Case ID]],tbl_TestCases[Test Case ID],tbl_TestCases[Brief description],"")</calculatedColumnFormula>
    </tableColumn>
    <tableColumn id="6" xr3:uid="{F584E000-EA4F-468D-BB03-7917331524D0}" name="Test Case Expectation" dataDxfId="1">
      <calculatedColumnFormula>_xlfn.XLOOKUP(tbl_TestRuns[[#This Row],[Test Case ID]],tbl_TestCases[Test Case ID],tbl_TestCases[Expectation],"")</calculatedColumnFormula>
    </tableColumn>
    <tableColumn id="7" xr3:uid="{717FDDB2-27A1-4C15-AD78-C589A0A16EE8}" name="Test Case Outcome" dataDxfId="43"/>
    <tableColumn id="8" xr3:uid="{A9AEB8CC-DB49-4388-A0ED-51ED6D8AB79F}" name="Test Case Grade" dataDxfId="42"/>
    <tableColumn id="9" xr3:uid="{3683402D-B818-4328-80D8-E7A92F9CC52F}" name="Notes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E8841-AA34-4C82-B9AA-E95138FF2B02}" name="tbl_TestCases" displayName="tbl_TestCases" ref="A2:M3" totalsRowShown="0" headerRowDxfId="24" dataDxfId="25">
  <autoFilter ref="A2:M3" xr:uid="{013E8841-AA34-4C82-B9AA-E95138FF2B02}"/>
  <tableColumns count="13">
    <tableColumn id="1" xr3:uid="{27574F06-5BA9-4E63-97C7-825783688D46}" name="Test Case ID" dataDxfId="38"/>
    <tableColumn id="2" xr3:uid="{B526EB36-9DB5-49C2-8DA1-334D20B647A3}" name="Test Suite ID" dataDxfId="37"/>
    <tableColumn id="3" xr3:uid="{ED5D7682-7E0B-4088-9CEB-04199327A651}" name="Test Suite Name" dataDxfId="36">
      <calculatedColumnFormula>_xlfn.XLOOKUP(tbl_TestCases[[#This Row],[Test Suite ID]],tbl_TestSuites[Test Suite ID],tbl_TestSuites[Test Suite Name], "")</calculatedColumnFormula>
    </tableColumn>
    <tableColumn id="4" xr3:uid="{264D8F34-B394-4503-BE76-AED9935ABFB6}" name="Brief description" dataDxfId="35"/>
    <tableColumn id="5" xr3:uid="{FF5D68C7-F0C5-43FD-B3C6-0FD89A4C0BF0}" name="Expectation" dataDxfId="34"/>
    <tableColumn id="6" xr3:uid="{AC820220-D268-4E52-AA4D-B6EB4A405E79}" name="Related steps (Count)" dataDxfId="33">
      <calculatedColumnFormula>COUNTIF(tbl_Steps[Test Case ID], tbl_TestCases[[#This Row],[Test Case ID]])</calculatedColumnFormula>
    </tableColumn>
    <tableColumn id="7" xr3:uid="{B73A8C2C-FDED-498D-9AE0-78ACB38485F6}" name="Steps passing (Count)" dataDxfId="32">
      <calculatedColumnFormula>COUNTIFS(tbl_Steps[Test Case ID],tbl_TestCases[[#This Row],[Test Case ID]],tbl_Steps[Grade], "PASS")</calculatedColumnFormula>
    </tableColumn>
    <tableColumn id="8" xr3:uid="{4955DF23-818F-4B58-9ECE-732AC5472191}" name="Steps failing (Count)" dataDxfId="31">
      <calculatedColumnFormula>COUNTIFS(tbl_Steps[Test Case ID],tbl_TestCases[[#This Row],[Test Case ID]],tbl_Steps[Grade], "FAIL")</calculatedColumnFormula>
    </tableColumn>
    <tableColumn id="9" xr3:uid="{B8A6487D-B1AD-4036-A6F9-8446B575FA71}" name="Steps without grades (Count)" dataDxfId="30">
      <calculatedColumnFormula>tbl_TestCases[[#This Row],[Related steps (Count)]]-(tbl_TestCases[[#This Row],[Steps passing (Count)]]+tbl_TestCases[[#This Row],[Steps failing (Count)]])</calculatedColumnFormula>
    </tableColumn>
    <tableColumn id="10" xr3:uid="{AED18D94-50D3-4BF4-A6A3-650067C35BCE}" name="Grade from steps (%)" dataDxfId="29">
      <calculatedColumnFormula>IFERROR(tbl_TestCases[[#This Row],[Steps passing (Count)]]/tbl_TestCases[[#This Row],[Related steps (Count)]],"")</calculatedColumnFormula>
    </tableColumn>
    <tableColumn id="11" xr3:uid="{710606B9-4D57-4EFC-A361-E7DB90F278AF}" name="Test Case Outcome" dataDxfId="28"/>
    <tableColumn id="12" xr3:uid="{250EFB62-2850-48CE-AB17-75B4E454A4E2}" name="Test Case Grade" dataDxfId="27"/>
    <tableColumn id="13" xr3:uid="{B6ECD6C7-48A9-4711-BB31-B5F8F17049F7}" name="Notes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361D65-1673-4F44-9EE8-1F2B584CC1AE}" name="tbl_TestSuites" displayName="tbl_TestSuites" ref="A1:J2" totalsRowShown="0" headerRowDxfId="3" dataDxfId="4">
  <autoFilter ref="A1:J2" xr:uid="{BE361D65-1673-4F44-9EE8-1F2B584CC1AE}"/>
  <tableColumns count="10">
    <tableColumn id="1" xr3:uid="{14E89959-557D-4658-8F3A-7444B6EEF92A}" name="Test Suite ID" dataDxfId="14"/>
    <tableColumn id="2" xr3:uid="{21F5CB11-7F47-40E1-A08B-90D70389C914}" name="Test Suite Name" dataDxfId="13"/>
    <tableColumn id="3" xr3:uid="{BD56B160-5DDE-4A3E-B7F1-075873C5F9D5}" name="Child Tests (Count)" dataDxfId="12">
      <calculatedColumnFormula>COUNTIF(tbl_TestCases[Test Suite ID],tbl_TestSuites[[#This Row],[Test Suite ID]])</calculatedColumnFormula>
    </tableColumn>
    <tableColumn id="4" xr3:uid="{057B5FA4-6C46-4D43-8CA0-2F97F13028A7}" name="Tests passing (Count)" dataDxfId="11">
      <calculatedColumnFormula>COUNTIFS(tbl_TestCases[Test Suite ID],tbl_TestSuites[[#This Row],[Test Suite ID]],tbl_TestCases[Test Case Grade], "PASS")</calculatedColumnFormula>
    </tableColumn>
    <tableColumn id="5" xr3:uid="{AC0C3036-5B77-49B1-9D04-48ED8957617F}" name="Tests failing (Count)" dataDxfId="10">
      <calculatedColumnFormula>COUNTIFS(tbl_TestCases[Test Suite ID],tbl_TestSuites[[#This Row],[Test Suite ID]],tbl_TestCases[Test Case Grade], "FAIL")</calculatedColumnFormula>
    </tableColumn>
    <tableColumn id="6" xr3:uid="{205A6B86-2C98-46BB-85C2-060E97349669}" name="Tests without grades (Count)" dataDxfId="9">
      <calculatedColumnFormula>tbl_TestSuites[[#This Row],[Child Tests (Count)]]-(tbl_TestSuites[[#This Row],[Tests passing (Count)]]+tbl_TestSuites[[#This Row],[Tests failing (Count)]])</calculatedColumnFormula>
    </tableColumn>
    <tableColumn id="7" xr3:uid="{9E22481D-4ACB-4DD3-86ED-DF00F6EDC645}" name="Test suite grade (%)" dataDxfId="8">
      <calculatedColumnFormula>IFERROR(tbl_TestSuites[[#This Row],[Tests passing (Count)]]/tbl_TestSuites[[#This Row],[Child Tests (Count)]], "")</calculatedColumnFormula>
    </tableColumn>
    <tableColumn id="8" xr3:uid="{9B3B8B6F-C5EA-48F6-B927-5D4B71B6395D}" name="Test Suite Outcome" dataDxfId="7"/>
    <tableColumn id="9" xr3:uid="{6A1FE05B-3639-41CC-8CB7-D6CF8DCA9E64}" name="Test Suite Grade" dataDxfId="6"/>
    <tableColumn id="10" xr3:uid="{25BED9F5-C52A-4764-963F-897613D59E95}" name="Notes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EFB3F-1A84-4CF1-B599-CE552F4838F2}" name="tbl_Steps" displayName="tbl_Steps" ref="A1:H2" totalsRowShown="0" headerRowDxfId="15" dataDxfId="16">
  <autoFilter ref="A1:H2" xr:uid="{A1DEFB3F-1A84-4CF1-B599-CE552F4838F2}"/>
  <tableColumns count="8">
    <tableColumn id="1" xr3:uid="{EE30A35A-EC33-45F8-A7EC-D05C9E512010}" name="Step ID" dataDxfId="23"/>
    <tableColumn id="2" xr3:uid="{7F599C0B-FF8B-4845-A26A-18410EC79CEE}" name="Test Case ID" dataDxfId="22"/>
    <tableColumn id="3" xr3:uid="{42F16808-158C-4A0C-8CE0-59B9933B315C}" name="Test Case Name" dataDxfId="21">
      <calculatedColumnFormula>_xlfn.XLOOKUP(tbl_Steps[[#This Row],[Test Case ID]],tbl_TestCases[Test Case ID],tbl_TestCases[Brief description], "")</calculatedColumnFormula>
    </tableColumn>
    <tableColumn id="8" xr3:uid="{1B97AFF4-DE6E-4A47-B4CB-B313355EC426}" name="StepNumber" dataDxfId="0"/>
    <tableColumn id="4" xr3:uid="{437B7515-2D12-4FA9-AFFC-18B889C631E1}" name="Description" dataDxfId="20"/>
    <tableColumn id="5" xr3:uid="{39C5E142-90EB-4218-8FB4-A1DAD3D2E4F3}" name="Expectation" dataDxfId="19"/>
    <tableColumn id="6" xr3:uid="{DF63C4A4-5D9A-4BF7-91EB-92F3A21A4F7F}" name="Outcome" dataDxfId="18"/>
    <tableColumn id="7" xr3:uid="{70045985-E9D4-440B-89A3-BAD48A0CCC79}" name="Grade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2052-EDA1-439C-A668-DF521FF5EA56}">
  <dimension ref="A1:I3"/>
  <sheetViews>
    <sheetView workbookViewId="0">
      <selection activeCell="G3" sqref="G3"/>
    </sheetView>
  </sheetViews>
  <sheetFormatPr defaultRowHeight="14.25" x14ac:dyDescent="0.45"/>
  <cols>
    <col min="1" max="1" width="19.73046875" customWidth="1"/>
    <col min="2" max="2" width="14.86328125" bestFit="1" customWidth="1"/>
    <col min="3" max="3" width="12.33203125" customWidth="1"/>
    <col min="4" max="4" width="27.6640625" customWidth="1"/>
    <col min="5" max="6" width="36.86328125" customWidth="1"/>
    <col min="7" max="8" width="18.6640625" customWidth="1"/>
    <col min="9" max="9" width="33.86328125" customWidth="1"/>
  </cols>
  <sheetData>
    <row r="1" spans="1:9" x14ac:dyDescent="0.45">
      <c r="B1" s="5">
        <f ca="1">NOW()</f>
        <v>45633.604262847221</v>
      </c>
    </row>
    <row r="2" spans="1:9" ht="57" x14ac:dyDescent="0.4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</row>
    <row r="3" spans="1:9" x14ac:dyDescent="0.45">
      <c r="A3" s="3" t="s">
        <v>9</v>
      </c>
      <c r="B3" s="4">
        <v>45608.492361111108</v>
      </c>
      <c r="C3" s="3">
        <v>1</v>
      </c>
      <c r="D3" s="3" t="str">
        <f>_xlfn.XLOOKUP(tbl_TestRuns[[#This Row],[Test Case ID]],tbl_TestCases[Test Case ID],tbl_TestCases[Test Suite Name],"")</f>
        <v>Story table and roadmap</v>
      </c>
      <c r="E3" s="3" t="str">
        <f>_xlfn.XLOOKUP(tbl_TestRuns[[#This Row],[Test Case ID]],tbl_TestCases[Test Case ID],tbl_TestCases[Brief description],"")</f>
        <v>Create a story, assign a sprint and epic.  Check table and visualization.</v>
      </c>
      <c r="F3" s="3" t="str">
        <f>_xlfn.XLOOKUP(tbl_TestRuns[[#This Row],[Test Case ID]],tbl_TestCases[Test Case ID],tbl_TestCases[Expectation],"")</f>
        <v>The table should contain the data and the story roadmap visualization should chart the sprint.</v>
      </c>
      <c r="G3" s="3" t="s">
        <v>13</v>
      </c>
      <c r="H3" s="3" t="s">
        <v>14</v>
      </c>
      <c r="I3" s="3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C402-97F3-45C7-87D5-D390AFC3D58D}">
  <dimension ref="A2:M3"/>
  <sheetViews>
    <sheetView workbookViewId="0">
      <selection activeCell="C3" sqref="C3"/>
    </sheetView>
  </sheetViews>
  <sheetFormatPr defaultRowHeight="14.25" x14ac:dyDescent="0.45"/>
  <cols>
    <col min="1" max="1" width="12.33203125" customWidth="1"/>
    <col min="2" max="2" width="12.46484375" customWidth="1"/>
    <col min="3" max="3" width="19.73046875" bestFit="1" customWidth="1"/>
    <col min="4" max="5" width="32.33203125" customWidth="1"/>
    <col min="6" max="7" width="19.796875" customWidth="1"/>
    <col min="8" max="8" width="18.6640625" customWidth="1"/>
    <col min="9" max="9" width="25.46484375" customWidth="1"/>
    <col min="10" max="10" width="19.265625" customWidth="1"/>
    <col min="11" max="11" width="17.9296875" customWidth="1"/>
    <col min="12" max="12" width="15.46484375" customWidth="1"/>
  </cols>
  <sheetData>
    <row r="2" spans="1:13" ht="57" x14ac:dyDescent="0.45">
      <c r="A2" s="1" t="s">
        <v>2</v>
      </c>
      <c r="B2" s="1" t="s">
        <v>16</v>
      </c>
      <c r="C2" s="2" t="s">
        <v>17</v>
      </c>
      <c r="D2" s="1" t="s">
        <v>18</v>
      </c>
      <c r="E2" s="1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1" t="s">
        <v>6</v>
      </c>
      <c r="L2" s="1" t="s">
        <v>7</v>
      </c>
      <c r="M2" s="1" t="s">
        <v>8</v>
      </c>
    </row>
    <row r="3" spans="1:13" ht="42.75" x14ac:dyDescent="0.45">
      <c r="A3" s="6">
        <v>1</v>
      </c>
      <c r="B3" s="6">
        <v>1</v>
      </c>
      <c r="C3" s="6" t="str">
        <f>_xlfn.XLOOKUP(tbl_TestCases[[#This Row],[Test Suite ID]],tbl_TestSuites[Test Suite ID],tbl_TestSuites[Test Suite Name], "")</f>
        <v>Story table and roadmap</v>
      </c>
      <c r="D3" s="3" t="s">
        <v>11</v>
      </c>
      <c r="E3" s="3" t="s">
        <v>12</v>
      </c>
      <c r="F3" s="6">
        <f>COUNTIF(tbl_Steps[Test Case ID], tbl_TestCases[[#This Row],[Test Case ID]])</f>
        <v>1</v>
      </c>
      <c r="G3" s="3">
        <f>COUNTIFS(tbl_Steps[Test Case ID],tbl_TestCases[[#This Row],[Test Case ID]],tbl_Steps[Grade], "PASS")</f>
        <v>0</v>
      </c>
      <c r="H3" s="3">
        <f>COUNTIFS(tbl_Steps[Test Case ID],tbl_TestCases[[#This Row],[Test Case ID]],tbl_Steps[Grade], "FAIL")</f>
        <v>0</v>
      </c>
      <c r="I3" s="3">
        <f>tbl_TestCases[[#This Row],[Related steps (Count)]]-(tbl_TestCases[[#This Row],[Steps passing (Count)]]+tbl_TestCases[[#This Row],[Steps failing (Count)]])</f>
        <v>1</v>
      </c>
      <c r="J3" s="3">
        <f>IFERROR(tbl_TestCases[[#This Row],[Steps passing (Count)]]/tbl_TestCases[[#This Row],[Related steps (Count)]],"")</f>
        <v>0</v>
      </c>
      <c r="K3" s="6"/>
      <c r="L3" s="6"/>
      <c r="M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6223-A2C3-411D-BC9D-9F20E442B7B7}">
  <dimension ref="A1:J2"/>
  <sheetViews>
    <sheetView workbookViewId="0">
      <selection activeCell="G3" sqref="G3"/>
    </sheetView>
  </sheetViews>
  <sheetFormatPr defaultRowHeight="14.25" x14ac:dyDescent="0.45"/>
  <cols>
    <col min="1" max="1" width="12.46484375" customWidth="1"/>
    <col min="2" max="2" width="15.46484375" customWidth="1"/>
    <col min="3" max="3" width="17.6640625" customWidth="1"/>
    <col min="4" max="4" width="19.46484375" customWidth="1"/>
    <col min="5" max="5" width="18.33203125" customWidth="1"/>
    <col min="6" max="6" width="25.1328125" customWidth="1"/>
    <col min="7" max="7" width="18" customWidth="1"/>
    <col min="8" max="8" width="18.06640625" customWidth="1"/>
    <col min="9" max="9" width="15.59765625" customWidth="1"/>
  </cols>
  <sheetData>
    <row r="1" spans="1:10" x14ac:dyDescent="0.45">
      <c r="A1" s="7" t="s">
        <v>16</v>
      </c>
      <c r="B1" s="7" t="s">
        <v>17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7" t="s">
        <v>30</v>
      </c>
      <c r="I1" s="7" t="s">
        <v>31</v>
      </c>
      <c r="J1" s="7" t="s">
        <v>8</v>
      </c>
    </row>
    <row r="2" spans="1:10" x14ac:dyDescent="0.45">
      <c r="A2" s="9">
        <v>1</v>
      </c>
      <c r="B2" s="9" t="s">
        <v>10</v>
      </c>
      <c r="C2" s="9">
        <f>COUNTIF(tbl_TestCases[Test Suite ID],tbl_TestSuites[[#This Row],[Test Suite ID]])</f>
        <v>1</v>
      </c>
      <c r="D2" s="9">
        <f>COUNTIFS(tbl_TestCases[Test Suite ID],tbl_TestSuites[[#This Row],[Test Suite ID]],tbl_TestCases[Test Case Grade], "PASS")</f>
        <v>0</v>
      </c>
      <c r="E2" s="9">
        <f>COUNTIFS(tbl_TestCases[Test Suite ID],tbl_TestSuites[[#This Row],[Test Suite ID]],tbl_TestCases[Test Case Grade], "FAIL")</f>
        <v>0</v>
      </c>
      <c r="F2" s="9">
        <f>tbl_TestSuites[[#This Row],[Child Tests (Count)]]-(tbl_TestSuites[[#This Row],[Tests passing (Count)]]+tbl_TestSuites[[#This Row],[Tests failing (Count)]])</f>
        <v>1</v>
      </c>
      <c r="G2" s="10">
        <f>IFERROR(tbl_TestSuites[[#This Row],[Tests passing (Count)]]/tbl_TestSuites[[#This Row],[Child Tests (Count)]], "")</f>
        <v>0</v>
      </c>
      <c r="H2" s="9"/>
      <c r="I2" s="9"/>
      <c r="J2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539A-71A8-46AA-AE48-2B75AF98E22A}">
  <dimension ref="A1:H2"/>
  <sheetViews>
    <sheetView tabSelected="1" workbookViewId="0">
      <selection activeCell="H2" sqref="H2"/>
    </sheetView>
  </sheetViews>
  <sheetFormatPr defaultRowHeight="14.25" x14ac:dyDescent="0.45"/>
  <cols>
    <col min="2" max="2" width="12.33203125" customWidth="1"/>
    <col min="3" max="3" width="55.3984375" bestFit="1" customWidth="1"/>
    <col min="4" max="4" width="15.33203125" customWidth="1"/>
    <col min="5" max="8" width="19.1328125" customWidth="1"/>
  </cols>
  <sheetData>
    <row r="1" spans="1:8" x14ac:dyDescent="0.45">
      <c r="A1" s="7" t="s">
        <v>32</v>
      </c>
      <c r="B1" s="7" t="s">
        <v>2</v>
      </c>
      <c r="C1" s="11" t="s">
        <v>33</v>
      </c>
      <c r="D1" s="7" t="s">
        <v>37</v>
      </c>
      <c r="E1" s="7" t="s">
        <v>34</v>
      </c>
      <c r="F1" s="7" t="s">
        <v>19</v>
      </c>
      <c r="G1" s="7" t="s">
        <v>35</v>
      </c>
      <c r="H1" s="7" t="s">
        <v>36</v>
      </c>
    </row>
    <row r="2" spans="1:8" x14ac:dyDescent="0.45">
      <c r="A2" s="9">
        <v>1</v>
      </c>
      <c r="B2" s="9">
        <v>1</v>
      </c>
      <c r="C2" s="9" t="str">
        <f>_xlfn.XLOOKUP(tbl_Steps[[#This Row],[Test Case ID]],tbl_TestCases[Test Case ID],tbl_TestCases[Brief description], "")</f>
        <v>Create a story, assign a sprint and epic.  Check table and visualization.</v>
      </c>
      <c r="D2" s="9">
        <v>1</v>
      </c>
      <c r="E2" s="9"/>
      <c r="F2" s="9"/>
      <c r="G2" s="9"/>
      <c r="H2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Runs</vt:lpstr>
      <vt:lpstr>Test Cases</vt:lpstr>
      <vt:lpstr>Test Suites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McCann</dc:creator>
  <cp:lastModifiedBy>Pierre McCann</cp:lastModifiedBy>
  <dcterms:created xsi:type="dcterms:W3CDTF">2024-12-07T21:12:56Z</dcterms:created>
  <dcterms:modified xsi:type="dcterms:W3CDTF">2024-12-07T21:30:13Z</dcterms:modified>
</cp:coreProperties>
</file>