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Source\2024-10-ATAA-Forge\scouting-xtreme\"/>
    </mc:Choice>
  </mc:AlternateContent>
  <xr:revisionPtr revIDLastSave="0" documentId="13_ncr:1_{AE338BBA-9375-499A-980C-48217DEC55A9}" xr6:coauthVersionLast="47" xr6:coauthVersionMax="47" xr10:uidLastSave="{00000000-0000-0000-0000-000000000000}"/>
  <bookViews>
    <workbookView xWindow="12877" yWindow="0" windowWidth="13125" windowHeight="15563" activeTab="2" xr2:uid="{02701ECD-E265-41D5-A2A7-3CC6CA32D865}"/>
  </bookViews>
  <sheets>
    <sheet name="Test Runs" sheetId="1" r:id="rId1"/>
    <sheet name="Test Suites" sheetId="3" r:id="rId2"/>
    <sheet name="Test Cases" sheetId="2" r:id="rId3"/>
    <sheet name="Steps" sheetId="4" r:id="rId4"/>
  </sheets>
  <definedNames>
    <definedName name="Slicer_Test_Case_Name">#N/A</definedName>
    <definedName name="Slicer_Test_Suite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4" l="1"/>
  <c r="C23" i="4"/>
  <c r="C19" i="4"/>
  <c r="C18" i="4"/>
  <c r="C21" i="4"/>
  <c r="C40" i="2"/>
  <c r="F40" i="2"/>
  <c r="G40" i="2"/>
  <c r="H40" i="2"/>
  <c r="C39" i="2"/>
  <c r="F39" i="2"/>
  <c r="G39" i="2"/>
  <c r="J39" i="2" s="1"/>
  <c r="H39" i="2"/>
  <c r="C38" i="2"/>
  <c r="F38" i="2"/>
  <c r="G38" i="2"/>
  <c r="H38" i="2"/>
  <c r="C37" i="2"/>
  <c r="F37" i="2"/>
  <c r="G37" i="2"/>
  <c r="H37" i="2"/>
  <c r="C6" i="3"/>
  <c r="D6" i="3"/>
  <c r="E6" i="3"/>
  <c r="C35" i="2"/>
  <c r="C36" i="2"/>
  <c r="F35" i="2"/>
  <c r="F36" i="2"/>
  <c r="G35" i="2"/>
  <c r="J35" i="2" s="1"/>
  <c r="G36" i="2"/>
  <c r="J36" i="2" s="1"/>
  <c r="H35" i="2"/>
  <c r="H36" i="2"/>
  <c r="C34" i="2"/>
  <c r="F34" i="2"/>
  <c r="G34" i="2"/>
  <c r="H34" i="2"/>
  <c r="C5" i="3"/>
  <c r="D5" i="3"/>
  <c r="E5" i="3"/>
  <c r="C33" i="2"/>
  <c r="F33" i="2"/>
  <c r="G33" i="2"/>
  <c r="H33" i="2"/>
  <c r="C32" i="2"/>
  <c r="F32" i="2"/>
  <c r="G32" i="2"/>
  <c r="H32" i="2"/>
  <c r="C31" i="2"/>
  <c r="F31" i="2"/>
  <c r="G31" i="2"/>
  <c r="H31" i="2"/>
  <c r="C30" i="2"/>
  <c r="F30" i="2"/>
  <c r="G30" i="2"/>
  <c r="H30" i="2"/>
  <c r="C4" i="3"/>
  <c r="D4" i="3"/>
  <c r="E4" i="3"/>
  <c r="C29" i="2"/>
  <c r="F29" i="2"/>
  <c r="G29" i="2"/>
  <c r="J29" i="2" s="1"/>
  <c r="H29" i="2"/>
  <c r="C28" i="2"/>
  <c r="F28" i="2"/>
  <c r="G28" i="2"/>
  <c r="H28" i="2"/>
  <c r="C27" i="2"/>
  <c r="F27" i="2"/>
  <c r="G27" i="2"/>
  <c r="H27" i="2"/>
  <c r="C26" i="2"/>
  <c r="F26" i="2"/>
  <c r="G26" i="2"/>
  <c r="J26" i="2" s="1"/>
  <c r="H26" i="2"/>
  <c r="C25" i="2"/>
  <c r="F25" i="2"/>
  <c r="G25" i="2"/>
  <c r="H25" i="2"/>
  <c r="C24" i="2"/>
  <c r="F24" i="2"/>
  <c r="G24" i="2"/>
  <c r="H24" i="2"/>
  <c r="C23" i="2"/>
  <c r="F23" i="2"/>
  <c r="G23" i="2"/>
  <c r="H23" i="2"/>
  <c r="C22" i="2"/>
  <c r="F22" i="2"/>
  <c r="G22" i="2"/>
  <c r="H22" i="2"/>
  <c r="C21" i="2"/>
  <c r="F21" i="2"/>
  <c r="G21" i="2"/>
  <c r="J21" i="2" s="1"/>
  <c r="H21" i="2"/>
  <c r="C3" i="3"/>
  <c r="D3" i="3"/>
  <c r="E3" i="3"/>
  <c r="C20" i="2"/>
  <c r="F20" i="2"/>
  <c r="G20" i="2"/>
  <c r="H20" i="2"/>
  <c r="C19" i="2"/>
  <c r="F19" i="2"/>
  <c r="G19" i="2"/>
  <c r="H19" i="2"/>
  <c r="C20" i="4"/>
  <c r="E2" i="3"/>
  <c r="D2" i="3"/>
  <c r="C2" i="3"/>
  <c r="F3" i="1"/>
  <c r="E3" i="1"/>
  <c r="H18" i="2"/>
  <c r="G18" i="2"/>
  <c r="F18" i="2"/>
  <c r="C18" i="2"/>
  <c r="D3" i="1" s="1"/>
  <c r="B1" i="1"/>
  <c r="J28" i="2" l="1"/>
  <c r="J33" i="2"/>
  <c r="J34" i="2"/>
  <c r="I26" i="2"/>
  <c r="I33" i="2"/>
  <c r="I31" i="2"/>
  <c r="I34" i="2"/>
  <c r="I21" i="2"/>
  <c r="I38" i="2"/>
  <c r="I40" i="2"/>
  <c r="J20" i="2"/>
  <c r="J38" i="2"/>
  <c r="I39" i="2"/>
  <c r="J31" i="2"/>
  <c r="J37" i="2"/>
  <c r="J40" i="2"/>
  <c r="G5" i="3"/>
  <c r="G6" i="3"/>
  <c r="I37" i="2"/>
  <c r="F6" i="3"/>
  <c r="I36" i="2"/>
  <c r="I35" i="2"/>
  <c r="F5" i="3"/>
  <c r="J27" i="2"/>
  <c r="I32" i="2"/>
  <c r="J32" i="2"/>
  <c r="I30" i="2"/>
  <c r="I28" i="2"/>
  <c r="J25" i="2"/>
  <c r="I29" i="2"/>
  <c r="F4" i="3"/>
  <c r="I27" i="2"/>
  <c r="J30" i="2"/>
  <c r="J22" i="2"/>
  <c r="I25" i="2"/>
  <c r="G4" i="3"/>
  <c r="G3" i="3"/>
  <c r="I22" i="2"/>
  <c r="I24" i="2"/>
  <c r="J24" i="2"/>
  <c r="I23" i="2"/>
  <c r="F3" i="3"/>
  <c r="J23" i="2"/>
  <c r="I20" i="2"/>
  <c r="F2" i="3"/>
  <c r="I19" i="2"/>
  <c r="G2" i="3"/>
  <c r="J19" i="2"/>
  <c r="I18" i="2"/>
  <c r="J18" i="2"/>
</calcChain>
</file>

<file path=xl/sharedStrings.xml><?xml version="1.0" encoding="utf-8"?>
<sst xmlns="http://schemas.openxmlformats.org/spreadsheetml/2006/main" count="82" uniqueCount="68">
  <si>
    <t>Test Run Name</t>
  </si>
  <si>
    <t>Date time</t>
  </si>
  <si>
    <t>Test Case ID</t>
  </si>
  <si>
    <t>Test Case Suite</t>
  </si>
  <si>
    <t>Test Case Brief Description</t>
  </si>
  <si>
    <t>Test Case Expectation</t>
  </si>
  <si>
    <t>Test Case Outcome</t>
  </si>
  <si>
    <t>Test Case Grade</t>
  </si>
  <si>
    <t>Notes</t>
  </si>
  <si>
    <t>Initial run of suite 1</t>
  </si>
  <si>
    <t>As expected</t>
  </si>
  <si>
    <t>PASS</t>
  </si>
  <si>
    <t>This is the S1-S6 data I created last week.</t>
  </si>
  <si>
    <t>Test Suite ID</t>
  </si>
  <si>
    <t>Test Suite Name</t>
  </si>
  <si>
    <t>Brief description</t>
  </si>
  <si>
    <t>Expectation</t>
  </si>
  <si>
    <t>Related steps (Count)</t>
  </si>
  <si>
    <t>Steps passing (Count)</t>
  </si>
  <si>
    <t>Steps failing (Count)</t>
  </si>
  <si>
    <t>Steps without grades (Count)</t>
  </si>
  <si>
    <t>Grade from steps (%)</t>
  </si>
  <si>
    <t>Child Tests (Count)</t>
  </si>
  <si>
    <t>Tests passing (Count)</t>
  </si>
  <si>
    <t>Tests failing (Count)</t>
  </si>
  <si>
    <t>Tests without grades (Count)</t>
  </si>
  <si>
    <t>Test suite grade (%)</t>
  </si>
  <si>
    <t>Test Suite Outcome</t>
  </si>
  <si>
    <t>Test Suite Grade</t>
  </si>
  <si>
    <t>Step ID</t>
  </si>
  <si>
    <t>Test Case Name</t>
  </si>
  <si>
    <t>Description</t>
  </si>
  <si>
    <t>Outcome</t>
  </si>
  <si>
    <t>Grade</t>
  </si>
  <si>
    <t>StepNumber</t>
  </si>
  <si>
    <t>Security</t>
  </si>
  <si>
    <t>Log in as admin, using the correct password (XTREME2008)</t>
  </si>
  <si>
    <t>The admin functions should be enabled</t>
  </si>
  <si>
    <t>Log in as admin, using an incorrect password (QWERTY)</t>
  </si>
  <si>
    <t>The admin functions should not be enabled</t>
  </si>
  <si>
    <t>Log in as admin, then revert to user account</t>
  </si>
  <si>
    <t>The admin functions should be enabled and then disabled</t>
  </si>
  <si>
    <t>Add a data entry</t>
  </si>
  <si>
    <t>Pit data, Use default values</t>
  </si>
  <si>
    <t>Pit data, Adjust drive method to tank drive</t>
  </si>
  <si>
    <t>Pit data, Adjust team number to 2</t>
  </si>
  <si>
    <t>Pit data, Add notes</t>
  </si>
  <si>
    <t>Match data, use default values</t>
  </si>
  <si>
    <t>Match data, increment round number</t>
  </si>
  <si>
    <t>Match data, increment team number</t>
  </si>
  <si>
    <t>Match data, adjust drive method</t>
  </si>
  <si>
    <t>Match data, adjust present radio button</t>
  </si>
  <si>
    <t>Default values</t>
  </si>
  <si>
    <t>Select a specific team</t>
  </si>
  <si>
    <t>Download data</t>
  </si>
  <si>
    <t>Import data</t>
  </si>
  <si>
    <t>View data, Pit data</t>
  </si>
  <si>
    <t>View data, Match data</t>
  </si>
  <si>
    <t>Admin functions</t>
  </si>
  <si>
    <t>Data comparison</t>
  </si>
  <si>
    <t>Visual analysis</t>
  </si>
  <si>
    <t>Edit items</t>
  </si>
  <si>
    <t>Edit data</t>
  </si>
  <si>
    <t>Click "Add a Data Entry"</t>
  </si>
  <si>
    <t>Click "Submit"</t>
  </si>
  <si>
    <t>Click "View Data"</t>
  </si>
  <si>
    <t>Count the number of rows visible in the table</t>
  </si>
  <si>
    <t>There should be one more row in the table than there was on step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</si>
</sst>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rgb="FFFA7D00"/>
      <name val="Aptos Narrow"/>
      <family val="2"/>
      <scheme val="minor"/>
    </font>
    <font>
      <b/>
      <sz val="11"/>
      <color rgb="FFFFFFFF"/>
      <name val="Aptos Narrow"/>
      <family val="2"/>
      <scheme val="minor"/>
    </font>
    <font>
      <sz val="11"/>
      <color rgb="FF000000"/>
      <name val="Aptos Narrow"/>
      <family val="2"/>
      <scheme val="minor"/>
    </font>
  </fonts>
  <fills count="6">
    <fill>
      <patternFill patternType="none"/>
    </fill>
    <fill>
      <patternFill patternType="gray125"/>
    </fill>
    <fill>
      <patternFill patternType="solid">
        <fgColor rgb="FFF2F2F2"/>
      </patternFill>
    </fill>
    <fill>
      <patternFill patternType="solid">
        <fgColor rgb="FF156082"/>
        <bgColor rgb="FF156082"/>
      </patternFill>
    </fill>
    <fill>
      <patternFill patternType="solid">
        <fgColor rgb="FFF2F2F2"/>
        <bgColor rgb="FF000000"/>
      </patternFill>
    </fill>
    <fill>
      <patternFill patternType="solid">
        <fgColor rgb="FFC0E6F5"/>
        <bgColor rgb="FFC0E6F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10">
    <xf numFmtId="0" fontId="0" fillId="0" borderId="0" xfId="0"/>
    <xf numFmtId="0" fontId="2" fillId="3" borderId="0" xfId="0" applyFont="1" applyFill="1" applyAlignment="1">
      <alignment vertical="center" wrapText="1"/>
    </xf>
    <xf numFmtId="0" fontId="1" fillId="4" borderId="0" xfId="0" applyFont="1" applyFill="1" applyAlignment="1">
      <alignment vertical="center" wrapText="1"/>
    </xf>
    <xf numFmtId="0" fontId="3" fillId="5" borderId="0" xfId="0" applyFont="1" applyFill="1" applyAlignment="1">
      <alignment vertical="center" wrapText="1"/>
    </xf>
    <xf numFmtId="22" fontId="3" fillId="5" borderId="0" xfId="0" applyNumberFormat="1" applyFont="1" applyFill="1" applyAlignment="1">
      <alignment vertical="center" wrapText="1"/>
    </xf>
    <xf numFmtId="22" fontId="3" fillId="0" borderId="0" xfId="0" applyNumberFormat="1" applyFont="1"/>
    <xf numFmtId="0" fontId="2" fillId="3" borderId="0" xfId="0" applyFont="1" applyFill="1"/>
    <xf numFmtId="0" fontId="1" fillId="4" borderId="0" xfId="0" applyFont="1" applyFill="1"/>
    <xf numFmtId="0" fontId="1" fillId="2" borderId="1" xfId="1"/>
    <xf numFmtId="0" fontId="0" fillId="0" borderId="0" xfId="0" applyAlignment="1">
      <alignment vertical="center" wrapText="1"/>
    </xf>
  </cellXfs>
  <cellStyles count="2">
    <cellStyle name="Calculation" xfId="1" builtinId="22"/>
    <cellStyle name="Normal" xfId="0" builtinId="0"/>
  </cellStyles>
  <dxfs count="28">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alignment horizontal="general" vertical="center" textRotation="0" wrapText="1"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numFmt numFmtId="27" formatCode="yyyy/mm/dd\ hh:mm"/>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57150</xdr:colOff>
      <xdr:row>0</xdr:row>
      <xdr:rowOff>66675</xdr:rowOff>
    </xdr:from>
    <xdr:to>
      <xdr:col>2</xdr:col>
      <xdr:colOff>114300</xdr:colOff>
      <xdr:row>14</xdr:row>
      <xdr:rowOff>128592</xdr:rowOff>
    </xdr:to>
    <mc:AlternateContent xmlns:mc="http://schemas.openxmlformats.org/markup-compatibility/2006" xmlns:sle15="http://schemas.microsoft.com/office/drawing/2012/slicer">
      <mc:Choice Requires="sle15">
        <xdr:graphicFrame macro="">
          <xdr:nvGraphicFramePr>
            <xdr:cNvPr id="2" name="Test Suite Name">
              <a:extLst>
                <a:ext uri="{FF2B5EF4-FFF2-40B4-BE49-F238E27FC236}">
                  <a16:creationId xmlns:a16="http://schemas.microsoft.com/office/drawing/2014/main" id="{CDA554B9-CABA-7BA8-71CA-B8C47318861D}"/>
                </a:ext>
              </a:extLst>
            </xdr:cNvPr>
            <xdr:cNvGraphicFramePr/>
          </xdr:nvGraphicFramePr>
          <xdr:xfrm>
            <a:off x="0" y="0"/>
            <a:ext cx="0" cy="0"/>
          </xdr:xfrm>
          <a:graphic>
            <a:graphicData uri="http://schemas.microsoft.com/office/drawing/2010/slicer">
              <sle:slicer xmlns:sle="http://schemas.microsoft.com/office/drawing/2010/slicer" name="Test Suite Name"/>
            </a:graphicData>
          </a:graphic>
        </xdr:graphicFrame>
      </mc:Choice>
      <mc:Fallback xmlns="">
        <xdr:sp macro="" textlink="">
          <xdr:nvSpPr>
            <xdr:cNvPr id="0" name=""/>
            <xdr:cNvSpPr>
              <a:spLocks noTextEdit="1"/>
            </xdr:cNvSpPr>
          </xdr:nvSpPr>
          <xdr:spPr>
            <a:xfrm>
              <a:off x="57150" y="66675"/>
              <a:ext cx="1828800" cy="259556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61912</xdr:colOff>
      <xdr:row>0</xdr:row>
      <xdr:rowOff>61912</xdr:rowOff>
    </xdr:from>
    <xdr:to>
      <xdr:col>2</xdr:col>
      <xdr:colOff>361949</xdr:colOff>
      <xdr:row>14</xdr:row>
      <xdr:rowOff>123829</xdr:rowOff>
    </xdr:to>
    <mc:AlternateContent xmlns:mc="http://schemas.openxmlformats.org/markup-compatibility/2006" xmlns:sle15="http://schemas.microsoft.com/office/drawing/2012/slicer">
      <mc:Choice Requires="sle15">
        <xdr:graphicFrame macro="">
          <xdr:nvGraphicFramePr>
            <xdr:cNvPr id="2" name="Test Case Name">
              <a:extLst>
                <a:ext uri="{FF2B5EF4-FFF2-40B4-BE49-F238E27FC236}">
                  <a16:creationId xmlns:a16="http://schemas.microsoft.com/office/drawing/2014/main" id="{BB2E674D-CF4F-5AAF-B7CF-8BA55657EB4A}"/>
                </a:ext>
              </a:extLst>
            </xdr:cNvPr>
            <xdr:cNvGraphicFramePr/>
          </xdr:nvGraphicFramePr>
          <xdr:xfrm>
            <a:off x="0" y="0"/>
            <a:ext cx="0" cy="0"/>
          </xdr:xfrm>
          <a:graphic>
            <a:graphicData uri="http://schemas.microsoft.com/office/drawing/2010/slicer">
              <sle:slicer xmlns:sle="http://schemas.microsoft.com/office/drawing/2010/slicer" name="Test Case Name"/>
            </a:graphicData>
          </a:graphic>
        </xdr:graphicFrame>
      </mc:Choice>
      <mc:Fallback xmlns="">
        <xdr:sp macro="" textlink="">
          <xdr:nvSpPr>
            <xdr:cNvPr id="0" name=""/>
            <xdr:cNvSpPr>
              <a:spLocks noTextEdit="1"/>
            </xdr:cNvSpPr>
          </xdr:nvSpPr>
          <xdr:spPr>
            <a:xfrm>
              <a:off x="61912" y="61912"/>
              <a:ext cx="1828800" cy="259556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Suite_Name" xr10:uid="{D0CEF782-2067-4339-ABD9-E164C0CF109E}" sourceName="Test Suite Name">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Case_Name" xr10:uid="{47434757-67E0-4B6B-8D5C-F1ABBA940B9F}" sourceName="Test Case Name">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Suite Name" xr10:uid="{1CE42E66-D68E-42BB-8C00-9DED6240AD9D}" cache="Slicer_Test_Suite_Name" caption="Test Suite Name"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Case Name" xr10:uid="{92B2BD9C-EB9B-4D90-8654-F925BB8809FC}" cache="Slicer_Test_Case_Name" caption="Test Case Name"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A63428-6C3C-46C5-A61A-15626693600A}" name="tbl_TestRuns" displayName="tbl_TestRuns" ref="A2:I3" totalsRowShown="0" headerRowDxfId="27" dataDxfId="26">
  <autoFilter ref="A2:I3" xr:uid="{78A63428-6C3C-46C5-A61A-15626693600A}"/>
  <tableColumns count="9">
    <tableColumn id="1" xr3:uid="{AA7CB384-680B-4877-BA82-1F36A12DB984}" name="Test Run Name" dataDxfId="25"/>
    <tableColumn id="2" xr3:uid="{BD50A0D8-B920-469C-8A5B-9AA7EA262A68}" name="Date time" dataDxfId="24"/>
    <tableColumn id="3" xr3:uid="{0F0221B4-73BF-49BC-8798-07072DDE77D4}" name="Test Case ID" dataDxfId="23"/>
    <tableColumn id="4" xr3:uid="{27C13374-A270-409F-9C3E-BFDEA31A6DBE}" name="Test Case Suite" dataDxfId="22">
      <calculatedColumnFormula>_xlfn.XLOOKUP(tbl_TestRuns[[#This Row],[Test Case ID]],tbl_TestCases[Test Case ID],tbl_TestCases[Test Suite Name],"")</calculatedColumnFormula>
    </tableColumn>
    <tableColumn id="5" xr3:uid="{771752DD-BE7C-4163-94D1-6403B3B448FA}" name="Test Case Brief Description" dataDxfId="21">
      <calculatedColumnFormula>_xlfn.XLOOKUP(tbl_TestRuns[[#This Row],[Test Case ID]],tbl_TestCases[Test Case ID],tbl_TestCases[Brief description],"")</calculatedColumnFormula>
    </tableColumn>
    <tableColumn id="6" xr3:uid="{F584E000-EA4F-468D-BB03-7917331524D0}" name="Test Case Expectation" dataDxfId="20">
      <calculatedColumnFormula>_xlfn.XLOOKUP(tbl_TestRuns[[#This Row],[Test Case ID]],tbl_TestCases[Test Case ID],tbl_TestCases[Expectation],"")</calculatedColumnFormula>
    </tableColumn>
    <tableColumn id="7" xr3:uid="{717FDDB2-27A1-4C15-AD78-C589A0A16EE8}" name="Test Case Outcome" dataDxfId="19"/>
    <tableColumn id="8" xr3:uid="{A9AEB8CC-DB49-4388-A0ED-51ED6D8AB79F}" name="Test Case Grade" dataDxfId="18"/>
    <tableColumn id="9" xr3:uid="{3683402D-B818-4328-80D8-E7A92F9CC52F}" name="Notes"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361D65-1673-4F44-9EE8-1F2B584CC1AE}" name="tbl_TestSuites" displayName="tbl_TestSuites" ref="A1:J6" totalsRowShown="0" headerRowDxfId="16" dataCellStyle="Normal">
  <autoFilter ref="A1:J6" xr:uid="{BE361D65-1673-4F44-9EE8-1F2B584CC1AE}"/>
  <tableColumns count="10">
    <tableColumn id="1" xr3:uid="{14E89959-557D-4658-8F3A-7444B6EEF92A}" name="Test Suite ID" dataCellStyle="Normal"/>
    <tableColumn id="2" xr3:uid="{21F5CB11-7F47-40E1-A08B-90D70389C914}" name="Test Suite Name" dataCellStyle="Normal"/>
    <tableColumn id="3" xr3:uid="{BD56B160-5DDE-4A3E-B7F1-075873C5F9D5}" name="Child Tests (Count)" dataCellStyle="Normal">
      <calculatedColumnFormula>COUNTIF(tbl_TestCases[Test Suite ID],tbl_TestSuites[[#This Row],[Test Suite ID]])</calculatedColumnFormula>
    </tableColumn>
    <tableColumn id="4" xr3:uid="{057B5FA4-6C46-4D43-8CA0-2F97F13028A7}" name="Tests passing (Count)" dataCellStyle="Normal">
      <calculatedColumnFormula>COUNTIFS(tbl_TestCases[Test Suite ID],tbl_TestSuites[[#This Row],[Test Suite ID]],tbl_TestCases[Test Case Grade], "PASS")</calculatedColumnFormula>
    </tableColumn>
    <tableColumn id="5" xr3:uid="{AC0C3036-5B77-49B1-9D04-48ED8957617F}" name="Tests failing (Count)" dataCellStyle="Normal">
      <calculatedColumnFormula>COUNTIFS(tbl_TestCases[Test Suite ID],tbl_TestSuites[[#This Row],[Test Suite ID]],tbl_TestCases[Test Case Grade], "FAIL")</calculatedColumnFormula>
    </tableColumn>
    <tableColumn id="6" xr3:uid="{205A6B86-2C98-46BB-85C2-060E97349669}" name="Tests without grades (Count)" dataCellStyle="Normal">
      <calculatedColumnFormula>tbl_TestSuites[[#This Row],[Child Tests (Count)]]-(tbl_TestSuites[[#This Row],[Tests passing (Count)]]+tbl_TestSuites[[#This Row],[Tests failing (Count)]])</calculatedColumnFormula>
    </tableColumn>
    <tableColumn id="7" xr3:uid="{9E22481D-4ACB-4DD3-86ED-DF00F6EDC645}" name="Test suite grade (%)" dataCellStyle="Normal">
      <calculatedColumnFormula>IFERROR(tbl_TestSuites[[#This Row],[Tests passing (Count)]]/tbl_TestSuites[[#This Row],[Child Tests (Count)]], "")</calculatedColumnFormula>
    </tableColumn>
    <tableColumn id="8" xr3:uid="{9B3B8B6F-C5EA-48F6-B927-5D4B71B6395D}" name="Test Suite Outcome" dataCellStyle="Normal"/>
    <tableColumn id="9" xr3:uid="{6A1FE05B-3639-41CC-8CB7-D6CF8DCA9E64}" name="Test Suite Grade" dataCellStyle="Normal"/>
    <tableColumn id="10" xr3:uid="{25BED9F5-C52A-4764-963F-897613D59E95}" name="Notes"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E8841-AA34-4C82-B9AA-E95138FF2B02}" name="tbl_TestCases" displayName="tbl_TestCases" ref="A17:M40" totalsRowShown="0" headerRowDxfId="15" dataDxfId="14" dataCellStyle="Normal">
  <autoFilter ref="A17:M40" xr:uid="{013E8841-AA34-4C82-B9AA-E95138FF2B02}"/>
  <tableColumns count="13">
    <tableColumn id="1" xr3:uid="{27574F06-5BA9-4E63-97C7-825783688D46}" name="Test Case ID" dataDxfId="13" dataCellStyle="Normal"/>
    <tableColumn id="2" xr3:uid="{B526EB36-9DB5-49C2-8DA1-334D20B647A3}" name="Test Suite ID" dataDxfId="12" dataCellStyle="Normal"/>
    <tableColumn id="3" xr3:uid="{ED5D7682-7E0B-4088-9CEB-04199327A651}" name="Test Suite Name" dataDxfId="11" dataCellStyle="Normal">
      <calculatedColumnFormula>_xlfn.XLOOKUP(tbl_TestCases[[#This Row],[Test Suite ID]],tbl_TestSuites[Test Suite ID],tbl_TestSuites[Test Suite Name], "")</calculatedColumnFormula>
    </tableColumn>
    <tableColumn id="4" xr3:uid="{264D8F34-B394-4503-BE76-AED9935ABFB6}" name="Brief description" dataDxfId="10" dataCellStyle="Normal"/>
    <tableColumn id="5" xr3:uid="{FF5D68C7-F0C5-43FD-B3C6-0FD89A4C0BF0}" name="Expectation" dataDxfId="9" dataCellStyle="Normal"/>
    <tableColumn id="6" xr3:uid="{AC820220-D268-4E52-AA4D-B6EB4A405E79}" name="Related steps (Count)" dataDxfId="8" dataCellStyle="Normal">
      <calculatedColumnFormula>COUNTIF(tbl_Steps[Test Case ID], tbl_TestCases[[#This Row],[Test Case ID]])</calculatedColumnFormula>
    </tableColumn>
    <tableColumn id="7" xr3:uid="{B73A8C2C-FDED-498D-9AE0-78ACB38485F6}" name="Steps passing (Count)" dataDxfId="7" dataCellStyle="Normal">
      <calculatedColumnFormula>COUNTIFS(tbl_Steps[Test Case ID],tbl_TestCases[[#This Row],[Test Case ID]],tbl_Steps[Grade], "PASS")</calculatedColumnFormula>
    </tableColumn>
    <tableColumn id="8" xr3:uid="{4955DF23-818F-4B58-9ECE-732AC5472191}" name="Steps failing (Count)" dataDxfId="6" dataCellStyle="Normal">
      <calculatedColumnFormula>COUNTIFS(tbl_Steps[Test Case ID],tbl_TestCases[[#This Row],[Test Case ID]],tbl_Steps[Grade], "FAIL")</calculatedColumnFormula>
    </tableColumn>
    <tableColumn id="9" xr3:uid="{B8A6487D-B1AD-4036-A6F9-8446B575FA71}" name="Steps without grades (Count)" dataDxfId="5" dataCellStyle="Normal">
      <calculatedColumnFormula>tbl_TestCases[[#This Row],[Related steps (Count)]]-(tbl_TestCases[[#This Row],[Steps passing (Count)]]+tbl_TestCases[[#This Row],[Steps failing (Count)]])</calculatedColumnFormula>
    </tableColumn>
    <tableColumn id="10" xr3:uid="{AED18D94-50D3-4BF4-A6A3-650067C35BCE}" name="Grade from steps (%)" dataDxfId="4" dataCellStyle="Normal">
      <calculatedColumnFormula>IFERROR(tbl_TestCases[[#This Row],[Steps passing (Count)]]/tbl_TestCases[[#This Row],[Related steps (Count)]],"")</calculatedColumnFormula>
    </tableColumn>
    <tableColumn id="11" xr3:uid="{710606B9-4D57-4EFC-A361-E7DB90F278AF}" name="Test Case Outcome" dataDxfId="3" dataCellStyle="Normal"/>
    <tableColumn id="12" xr3:uid="{250EFB62-2850-48CE-AB17-75B4E454A4E2}" name="Test Case Grade" dataDxfId="2" dataCellStyle="Normal"/>
    <tableColumn id="13" xr3:uid="{B6ECD6C7-48A9-4711-BB31-B5F8F17049F7}" name="Notes" dataDxfId="1" dataCellStyle="Norm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DEFB3F-1A84-4CF1-B599-CE552F4838F2}" name="tbl_Steps" displayName="tbl_Steps" ref="A17:H23" totalsRowShown="0" headerRowDxfId="0" dataCellStyle="Normal">
  <autoFilter ref="A17:H23" xr:uid="{A1DEFB3F-1A84-4CF1-B599-CE552F4838F2}"/>
  <sortState xmlns:xlrd2="http://schemas.microsoft.com/office/spreadsheetml/2017/richdata2" ref="A18:H23">
    <sortCondition ref="D17:D23"/>
  </sortState>
  <tableColumns count="8">
    <tableColumn id="1" xr3:uid="{EE30A35A-EC33-45F8-A7EC-D05C9E512010}" name="Step ID" dataCellStyle="Normal"/>
    <tableColumn id="2" xr3:uid="{7F599C0B-FF8B-4845-A26A-18410EC79CEE}" name="Test Case ID" dataCellStyle="Normal"/>
    <tableColumn id="3" xr3:uid="{42F16808-158C-4A0C-8CE0-59B9933B315C}" name="Test Case Name" dataCellStyle="Normal">
      <calculatedColumnFormula>_xlfn.XLOOKUP(tbl_Steps[[#This Row],[Test Case ID]],tbl_TestCases[Test Case ID],tbl_TestCases[Brief description], "")</calculatedColumnFormula>
    </tableColumn>
    <tableColumn id="8" xr3:uid="{1B97AFF4-DE6E-4A47-B4CB-B313355EC426}" name="StepNumber" dataCellStyle="Normal"/>
    <tableColumn id="4" xr3:uid="{437B7515-2D12-4FA9-AFFC-18B889C631E1}" name="Description" dataCellStyle="Normal"/>
    <tableColumn id="5" xr3:uid="{39C5E142-90EB-4218-8FB4-A1DAD3D2E4F3}" name="Expectation" dataCellStyle="Normal"/>
    <tableColumn id="6" xr3:uid="{DF63C4A4-5D9A-4BF7-91EB-92F3A21A4F7F}" name="Outcome" dataCellStyle="Normal"/>
    <tableColumn id="7" xr3:uid="{70045985-E9D4-440B-89A3-BAD48A0CCC79}" name="Grade"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2052-EDA1-439C-A668-DF521FF5EA56}">
  <dimension ref="A1:I3"/>
  <sheetViews>
    <sheetView workbookViewId="0">
      <selection activeCell="C3" sqref="C3"/>
    </sheetView>
  </sheetViews>
  <sheetFormatPr defaultRowHeight="14.25" x14ac:dyDescent="0.45"/>
  <cols>
    <col min="1" max="1" width="19.73046875" customWidth="1"/>
    <col min="2" max="2" width="14.86328125" bestFit="1" customWidth="1"/>
    <col min="3" max="3" width="12.33203125" customWidth="1"/>
    <col min="4" max="4" width="27.6640625" customWidth="1"/>
    <col min="5" max="6" width="36.86328125" customWidth="1"/>
    <col min="7" max="8" width="18.6640625" customWidth="1"/>
    <col min="9" max="9" width="33.86328125" customWidth="1"/>
  </cols>
  <sheetData>
    <row r="1" spans="1:9" x14ac:dyDescent="0.45">
      <c r="B1" s="5">
        <f ca="1">NOW()</f>
        <v>45636.79013587963</v>
      </c>
    </row>
    <row r="2" spans="1:9" ht="57" x14ac:dyDescent="0.45">
      <c r="A2" s="1" t="s">
        <v>0</v>
      </c>
      <c r="B2" s="1" t="s">
        <v>1</v>
      </c>
      <c r="C2" s="1" t="s">
        <v>2</v>
      </c>
      <c r="D2" s="2" t="s">
        <v>3</v>
      </c>
      <c r="E2" s="2" t="s">
        <v>4</v>
      </c>
      <c r="F2" s="2" t="s">
        <v>5</v>
      </c>
      <c r="G2" s="1" t="s">
        <v>6</v>
      </c>
      <c r="H2" s="1" t="s">
        <v>7</v>
      </c>
      <c r="I2" s="1" t="s">
        <v>8</v>
      </c>
    </row>
    <row r="3" spans="1:9" x14ac:dyDescent="0.45">
      <c r="A3" s="3" t="s">
        <v>9</v>
      </c>
      <c r="B3" s="4">
        <v>45608.492361111108</v>
      </c>
      <c r="C3" s="3">
        <v>1</v>
      </c>
      <c r="D3" s="3" t="str">
        <f>_xlfn.XLOOKUP(tbl_TestRuns[[#This Row],[Test Case ID]],tbl_TestCases[Test Case ID],tbl_TestCases[Test Suite Name],"")</f>
        <v>Security</v>
      </c>
      <c r="E3" s="3" t="str">
        <f>_xlfn.XLOOKUP(tbl_TestRuns[[#This Row],[Test Case ID]],tbl_TestCases[Test Case ID],tbl_TestCases[Brief description],"")</f>
        <v>Log in as admin, using the correct password (XTREME2008)</v>
      </c>
      <c r="F3" s="3" t="str">
        <f>_xlfn.XLOOKUP(tbl_TestRuns[[#This Row],[Test Case ID]],tbl_TestCases[Test Case ID],tbl_TestCases[Expectation],"")</f>
        <v>The admin functions should be enabled</v>
      </c>
      <c r="G3" s="3" t="s">
        <v>10</v>
      </c>
      <c r="H3" s="3" t="s">
        <v>11</v>
      </c>
      <c r="I3" s="3"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46223-A2C3-411D-BC9D-9F20E442B7B7}">
  <dimension ref="A1:J6"/>
  <sheetViews>
    <sheetView workbookViewId="0">
      <selection activeCell="B7" sqref="B7"/>
    </sheetView>
  </sheetViews>
  <sheetFormatPr defaultRowHeight="14.25" x14ac:dyDescent="0.45"/>
  <cols>
    <col min="1" max="1" width="12.46484375" customWidth="1"/>
    <col min="2" max="2" width="19.73046875" bestFit="1" customWidth="1"/>
    <col min="3" max="3" width="17.6640625" customWidth="1"/>
    <col min="4" max="4" width="19.46484375" customWidth="1"/>
    <col min="5" max="5" width="18.33203125" customWidth="1"/>
    <col min="6" max="6" width="25.1328125" customWidth="1"/>
    <col min="7" max="7" width="18" customWidth="1"/>
    <col min="8" max="8" width="18.06640625" customWidth="1"/>
    <col min="9" max="9" width="15.59765625" customWidth="1"/>
  </cols>
  <sheetData>
    <row r="1" spans="1:10" x14ac:dyDescent="0.45">
      <c r="A1" s="6" t="s">
        <v>13</v>
      </c>
      <c r="B1" s="6" t="s">
        <v>14</v>
      </c>
      <c r="C1" s="7" t="s">
        <v>22</v>
      </c>
      <c r="D1" s="7" t="s">
        <v>23</v>
      </c>
      <c r="E1" s="7" t="s">
        <v>24</v>
      </c>
      <c r="F1" s="7" t="s">
        <v>25</v>
      </c>
      <c r="G1" s="7" t="s">
        <v>26</v>
      </c>
      <c r="H1" s="6" t="s">
        <v>27</v>
      </c>
      <c r="I1" s="6" t="s">
        <v>28</v>
      </c>
      <c r="J1" s="6" t="s">
        <v>8</v>
      </c>
    </row>
    <row r="2" spans="1:10" x14ac:dyDescent="0.45">
      <c r="A2">
        <v>1</v>
      </c>
      <c r="B2" t="s">
        <v>35</v>
      </c>
      <c r="C2">
        <f>COUNTIF(tbl_TestCases[Test Suite ID],tbl_TestSuites[[#This Row],[Test Suite ID]])</f>
        <v>3</v>
      </c>
      <c r="D2">
        <f>COUNTIFS(tbl_TestCases[Test Suite ID],tbl_TestSuites[[#This Row],[Test Suite ID]],tbl_TestCases[Test Case Grade], "PASS")</f>
        <v>0</v>
      </c>
      <c r="E2">
        <f>COUNTIFS(tbl_TestCases[Test Suite ID],tbl_TestSuites[[#This Row],[Test Suite ID]],tbl_TestCases[Test Case Grade], "FAIL")</f>
        <v>0</v>
      </c>
      <c r="F2">
        <f>tbl_TestSuites[[#This Row],[Child Tests (Count)]]-(tbl_TestSuites[[#This Row],[Tests passing (Count)]]+tbl_TestSuites[[#This Row],[Tests failing (Count)]])</f>
        <v>3</v>
      </c>
      <c r="G2">
        <f>IFERROR(tbl_TestSuites[[#This Row],[Tests passing (Count)]]/tbl_TestSuites[[#This Row],[Child Tests (Count)]], "")</f>
        <v>0</v>
      </c>
    </row>
    <row r="3" spans="1:10" x14ac:dyDescent="0.45">
      <c r="A3">
        <v>2</v>
      </c>
      <c r="B3" t="s">
        <v>42</v>
      </c>
      <c r="C3">
        <f>COUNTIF(tbl_TestCases[Test Suite ID],tbl_TestSuites[[#This Row],[Test Suite ID]])</f>
        <v>9</v>
      </c>
      <c r="D3">
        <f>COUNTIFS(tbl_TestCases[Test Suite ID],tbl_TestSuites[[#This Row],[Test Suite ID]],tbl_TestCases[Test Case Grade], "PASS")</f>
        <v>0</v>
      </c>
      <c r="E3">
        <f>COUNTIFS(tbl_TestCases[Test Suite ID],tbl_TestSuites[[#This Row],[Test Suite ID]],tbl_TestCases[Test Case Grade], "FAIL")</f>
        <v>0</v>
      </c>
      <c r="F3">
        <f>tbl_TestSuites[[#This Row],[Child Tests (Count)]]-(tbl_TestSuites[[#This Row],[Tests passing (Count)]]+tbl_TestSuites[[#This Row],[Tests failing (Count)]])</f>
        <v>9</v>
      </c>
      <c r="G3">
        <f>IFERROR(tbl_TestSuites[[#This Row],[Tests passing (Count)]]/tbl_TestSuites[[#This Row],[Child Tests (Count)]], "")</f>
        <v>0</v>
      </c>
    </row>
    <row r="4" spans="1:10" x14ac:dyDescent="0.45">
      <c r="A4">
        <v>3</v>
      </c>
      <c r="B4" t="s">
        <v>56</v>
      </c>
      <c r="C4">
        <f>COUNTIF(tbl_TestCases[Test Suite ID],tbl_TestSuites[[#This Row],[Test Suite ID]])</f>
        <v>4</v>
      </c>
      <c r="D4">
        <f>COUNTIFS(tbl_TestCases[Test Suite ID],tbl_TestSuites[[#This Row],[Test Suite ID]],tbl_TestCases[Test Case Grade], "PASS")</f>
        <v>0</v>
      </c>
      <c r="E4">
        <f>COUNTIFS(tbl_TestCases[Test Suite ID],tbl_TestSuites[[#This Row],[Test Suite ID]],tbl_TestCases[Test Case Grade], "FAIL")</f>
        <v>0</v>
      </c>
      <c r="F4">
        <f>tbl_TestSuites[[#This Row],[Child Tests (Count)]]-(tbl_TestSuites[[#This Row],[Tests passing (Count)]]+tbl_TestSuites[[#This Row],[Tests failing (Count)]])</f>
        <v>4</v>
      </c>
      <c r="G4">
        <f>IFERROR(tbl_TestSuites[[#This Row],[Tests passing (Count)]]/tbl_TestSuites[[#This Row],[Child Tests (Count)]], "")</f>
        <v>0</v>
      </c>
    </row>
    <row r="5" spans="1:10" x14ac:dyDescent="0.45">
      <c r="A5">
        <v>4</v>
      </c>
      <c r="B5" t="s">
        <v>57</v>
      </c>
      <c r="C5">
        <f>COUNTIF(tbl_TestCases[Test Suite ID],tbl_TestSuites[[#This Row],[Test Suite ID]])</f>
        <v>3</v>
      </c>
      <c r="D5">
        <f>COUNTIFS(tbl_TestCases[Test Suite ID],tbl_TestSuites[[#This Row],[Test Suite ID]],tbl_TestCases[Test Case Grade], "PASS")</f>
        <v>0</v>
      </c>
      <c r="E5">
        <f>COUNTIFS(tbl_TestCases[Test Suite ID],tbl_TestSuites[[#This Row],[Test Suite ID]],tbl_TestCases[Test Case Grade], "FAIL")</f>
        <v>0</v>
      </c>
      <c r="F5">
        <f>tbl_TestSuites[[#This Row],[Child Tests (Count)]]-(tbl_TestSuites[[#This Row],[Tests passing (Count)]]+tbl_TestSuites[[#This Row],[Tests failing (Count)]])</f>
        <v>3</v>
      </c>
      <c r="G5">
        <f>IFERROR(tbl_TestSuites[[#This Row],[Tests passing (Count)]]/tbl_TestSuites[[#This Row],[Child Tests (Count)]], "")</f>
        <v>0</v>
      </c>
    </row>
    <row r="6" spans="1:10" x14ac:dyDescent="0.45">
      <c r="A6">
        <v>5</v>
      </c>
      <c r="B6" t="s">
        <v>58</v>
      </c>
      <c r="C6">
        <f>COUNTIF(tbl_TestCases[Test Suite ID],tbl_TestSuites[[#This Row],[Test Suite ID]])</f>
        <v>4</v>
      </c>
      <c r="D6">
        <f>COUNTIFS(tbl_TestCases[Test Suite ID],tbl_TestSuites[[#This Row],[Test Suite ID]],tbl_TestCases[Test Case Grade], "PASS")</f>
        <v>0</v>
      </c>
      <c r="E6">
        <f>COUNTIFS(tbl_TestCases[Test Suite ID],tbl_TestSuites[[#This Row],[Test Suite ID]],tbl_TestCases[Test Case Grade], "FAIL")</f>
        <v>0</v>
      </c>
      <c r="F6">
        <f>tbl_TestSuites[[#This Row],[Child Tests (Count)]]-(tbl_TestSuites[[#This Row],[Tests passing (Count)]]+tbl_TestSuites[[#This Row],[Tests failing (Count)]])</f>
        <v>4</v>
      </c>
      <c r="G6">
        <f>IFERROR(tbl_TestSuites[[#This Row],[Tests passing (Count)]]/tbl_TestSuites[[#This Row],[Child Tests (Count)]], "")</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5C402-97F3-45C7-87D5-D390AFC3D58D}">
  <dimension ref="A17:M40"/>
  <sheetViews>
    <sheetView tabSelected="1" topLeftCell="A15" workbookViewId="0">
      <selection activeCell="D10" sqref="D10"/>
    </sheetView>
  </sheetViews>
  <sheetFormatPr defaultRowHeight="14.25" x14ac:dyDescent="0.45"/>
  <cols>
    <col min="1" max="1" width="12.33203125" customWidth="1"/>
    <col min="2" max="2" width="12.46484375" customWidth="1"/>
    <col min="3" max="3" width="19.73046875" bestFit="1" customWidth="1"/>
    <col min="4" max="5" width="32.33203125" customWidth="1"/>
    <col min="6" max="7" width="19.796875" customWidth="1"/>
    <col min="8" max="8" width="18.6640625" customWidth="1"/>
    <col min="9" max="9" width="25.46484375" customWidth="1"/>
    <col min="10" max="10" width="19.265625" customWidth="1"/>
    <col min="11" max="11" width="17.9296875" customWidth="1"/>
    <col min="12" max="12" width="15.46484375" customWidth="1"/>
  </cols>
  <sheetData>
    <row r="17" spans="1:13" ht="57" x14ac:dyDescent="0.45">
      <c r="A17" s="1" t="s">
        <v>2</v>
      </c>
      <c r="B17" s="1" t="s">
        <v>13</v>
      </c>
      <c r="C17" s="2" t="s">
        <v>14</v>
      </c>
      <c r="D17" s="1" t="s">
        <v>15</v>
      </c>
      <c r="E17" s="1" t="s">
        <v>16</v>
      </c>
      <c r="F17" s="2" t="s">
        <v>17</v>
      </c>
      <c r="G17" s="2" t="s">
        <v>18</v>
      </c>
      <c r="H17" s="2" t="s">
        <v>19</v>
      </c>
      <c r="I17" s="2" t="s">
        <v>20</v>
      </c>
      <c r="J17" s="2" t="s">
        <v>21</v>
      </c>
      <c r="K17" s="1" t="s">
        <v>6</v>
      </c>
      <c r="L17" s="1" t="s">
        <v>7</v>
      </c>
      <c r="M17" s="1" t="s">
        <v>8</v>
      </c>
    </row>
    <row r="18" spans="1:13" ht="28.5" x14ac:dyDescent="0.45">
      <c r="A18" s="9">
        <v>1</v>
      </c>
      <c r="B18" s="9">
        <v>1</v>
      </c>
      <c r="C18" s="9" t="str">
        <f>_xlfn.XLOOKUP(tbl_TestCases[[#This Row],[Test Suite ID]],tbl_TestSuites[Test Suite ID],tbl_TestSuites[Test Suite Name], "")</f>
        <v>Security</v>
      </c>
      <c r="D18" s="9" t="s">
        <v>36</v>
      </c>
      <c r="E18" s="9" t="s">
        <v>37</v>
      </c>
      <c r="F18" s="9">
        <f>COUNTIF(tbl_Steps[Test Case ID], tbl_TestCases[[#This Row],[Test Case ID]])</f>
        <v>0</v>
      </c>
      <c r="G18" s="9">
        <f>COUNTIFS(tbl_Steps[Test Case ID],tbl_TestCases[[#This Row],[Test Case ID]],tbl_Steps[Grade], "PASS")</f>
        <v>0</v>
      </c>
      <c r="H18" s="9">
        <f>COUNTIFS(tbl_Steps[Test Case ID],tbl_TestCases[[#This Row],[Test Case ID]],tbl_Steps[Grade], "FAIL")</f>
        <v>0</v>
      </c>
      <c r="I18" s="9">
        <f>tbl_TestCases[[#This Row],[Related steps (Count)]]-(tbl_TestCases[[#This Row],[Steps passing (Count)]]+tbl_TestCases[[#This Row],[Steps failing (Count)]])</f>
        <v>0</v>
      </c>
      <c r="J18" s="9" t="str">
        <f>IFERROR(tbl_TestCases[[#This Row],[Steps passing (Count)]]/tbl_TestCases[[#This Row],[Related steps (Count)]],"")</f>
        <v/>
      </c>
      <c r="K18" s="9"/>
      <c r="L18" s="9"/>
      <c r="M18" s="9"/>
    </row>
    <row r="19" spans="1:13" ht="28.5" x14ac:dyDescent="0.45">
      <c r="A19" s="9">
        <v>2</v>
      </c>
      <c r="B19" s="9">
        <v>1</v>
      </c>
      <c r="C19" s="9" t="str">
        <f>_xlfn.XLOOKUP(tbl_TestCases[[#This Row],[Test Suite ID]],tbl_TestSuites[Test Suite ID],tbl_TestSuites[Test Suite Name], "")</f>
        <v>Security</v>
      </c>
      <c r="D19" s="9" t="s">
        <v>38</v>
      </c>
      <c r="E19" s="9" t="s">
        <v>39</v>
      </c>
      <c r="F19" s="9">
        <f>COUNTIF(tbl_Steps[Test Case ID], tbl_TestCases[[#This Row],[Test Case ID]])</f>
        <v>0</v>
      </c>
      <c r="G19" s="9">
        <f>COUNTIFS(tbl_Steps[Test Case ID],tbl_TestCases[[#This Row],[Test Case ID]],tbl_Steps[Grade], "PASS")</f>
        <v>0</v>
      </c>
      <c r="H19" s="9">
        <f>COUNTIFS(tbl_Steps[Test Case ID],tbl_TestCases[[#This Row],[Test Case ID]],tbl_Steps[Grade], "FAIL")</f>
        <v>0</v>
      </c>
      <c r="I19" s="9">
        <f>tbl_TestCases[[#This Row],[Related steps (Count)]]-(tbl_TestCases[[#This Row],[Steps passing (Count)]]+tbl_TestCases[[#This Row],[Steps failing (Count)]])</f>
        <v>0</v>
      </c>
      <c r="J19" s="9" t="str">
        <f>IFERROR(tbl_TestCases[[#This Row],[Steps passing (Count)]]/tbl_TestCases[[#This Row],[Related steps (Count)]],"")</f>
        <v/>
      </c>
      <c r="K19" s="9"/>
      <c r="L19" s="9"/>
      <c r="M19" s="9"/>
    </row>
    <row r="20" spans="1:13" ht="28.5" x14ac:dyDescent="0.45">
      <c r="A20" s="9">
        <v>3</v>
      </c>
      <c r="B20" s="9">
        <v>1</v>
      </c>
      <c r="C20" s="9" t="str">
        <f>_xlfn.XLOOKUP(tbl_TestCases[[#This Row],[Test Suite ID]],tbl_TestSuites[Test Suite ID],tbl_TestSuites[Test Suite Name], "")</f>
        <v>Security</v>
      </c>
      <c r="D20" s="9" t="s">
        <v>40</v>
      </c>
      <c r="E20" s="9" t="s">
        <v>41</v>
      </c>
      <c r="F20" s="9">
        <f>COUNTIF(tbl_Steps[Test Case ID], tbl_TestCases[[#This Row],[Test Case ID]])</f>
        <v>0</v>
      </c>
      <c r="G20" s="9">
        <f>COUNTIFS(tbl_Steps[Test Case ID],tbl_TestCases[[#This Row],[Test Case ID]],tbl_Steps[Grade], "PASS")</f>
        <v>0</v>
      </c>
      <c r="H20" s="9">
        <f>COUNTIFS(tbl_Steps[Test Case ID],tbl_TestCases[[#This Row],[Test Case ID]],tbl_Steps[Grade], "FAIL")</f>
        <v>0</v>
      </c>
      <c r="I20" s="9">
        <f>tbl_TestCases[[#This Row],[Related steps (Count)]]-(tbl_TestCases[[#This Row],[Steps passing (Count)]]+tbl_TestCases[[#This Row],[Steps failing (Count)]])</f>
        <v>0</v>
      </c>
      <c r="J20" s="9" t="str">
        <f>IFERROR(tbl_TestCases[[#This Row],[Steps passing (Count)]]/tbl_TestCases[[#This Row],[Related steps (Count)]],"")</f>
        <v/>
      </c>
      <c r="K20" s="9"/>
      <c r="L20" s="9"/>
      <c r="M20" s="9"/>
    </row>
    <row r="21" spans="1:13" x14ac:dyDescent="0.45">
      <c r="A21" s="9">
        <v>4</v>
      </c>
      <c r="B21" s="9">
        <v>2</v>
      </c>
      <c r="C21" s="9" t="str">
        <f>_xlfn.XLOOKUP(tbl_TestCases[[#This Row],[Test Suite ID]],tbl_TestSuites[Test Suite ID],tbl_TestSuites[Test Suite Name], "")</f>
        <v>Add a data entry</v>
      </c>
      <c r="D21" s="9" t="s">
        <v>43</v>
      </c>
      <c r="E21" s="9"/>
      <c r="F21" s="9">
        <f>COUNTIF(tbl_Steps[Test Case ID], tbl_TestCases[[#This Row],[Test Case ID]])</f>
        <v>6</v>
      </c>
      <c r="G21" s="9">
        <f>COUNTIFS(tbl_Steps[Test Case ID],tbl_TestCases[[#This Row],[Test Case ID]],tbl_Steps[Grade], "PASS")</f>
        <v>0</v>
      </c>
      <c r="H21" s="9">
        <f>COUNTIFS(tbl_Steps[Test Case ID],tbl_TestCases[[#This Row],[Test Case ID]],tbl_Steps[Grade], "FAIL")</f>
        <v>0</v>
      </c>
      <c r="I21" s="9">
        <f>tbl_TestCases[[#This Row],[Related steps (Count)]]-(tbl_TestCases[[#This Row],[Steps passing (Count)]]+tbl_TestCases[[#This Row],[Steps failing (Count)]])</f>
        <v>6</v>
      </c>
      <c r="J21" s="9">
        <f>IFERROR(tbl_TestCases[[#This Row],[Steps passing (Count)]]/tbl_TestCases[[#This Row],[Related steps (Count)]],"")</f>
        <v>0</v>
      </c>
      <c r="K21" s="9"/>
      <c r="L21" s="9"/>
      <c r="M21" s="9"/>
    </row>
    <row r="22" spans="1:13" ht="28.5" x14ac:dyDescent="0.45">
      <c r="A22" s="9">
        <v>5</v>
      </c>
      <c r="B22" s="9">
        <v>2</v>
      </c>
      <c r="C22" s="9" t="str">
        <f>_xlfn.XLOOKUP(tbl_TestCases[[#This Row],[Test Suite ID]],tbl_TestSuites[Test Suite ID],tbl_TestSuites[Test Suite Name], "")</f>
        <v>Add a data entry</v>
      </c>
      <c r="D22" s="9" t="s">
        <v>44</v>
      </c>
      <c r="E22" s="9"/>
      <c r="F22" s="9">
        <f>COUNTIF(tbl_Steps[Test Case ID], tbl_TestCases[[#This Row],[Test Case ID]])</f>
        <v>0</v>
      </c>
      <c r="G22" s="9">
        <f>COUNTIFS(tbl_Steps[Test Case ID],tbl_TestCases[[#This Row],[Test Case ID]],tbl_Steps[Grade], "PASS")</f>
        <v>0</v>
      </c>
      <c r="H22" s="9">
        <f>COUNTIFS(tbl_Steps[Test Case ID],tbl_TestCases[[#This Row],[Test Case ID]],tbl_Steps[Grade], "FAIL")</f>
        <v>0</v>
      </c>
      <c r="I22" s="9">
        <f>tbl_TestCases[[#This Row],[Related steps (Count)]]-(tbl_TestCases[[#This Row],[Steps passing (Count)]]+tbl_TestCases[[#This Row],[Steps failing (Count)]])</f>
        <v>0</v>
      </c>
      <c r="J22" s="9" t="str">
        <f>IFERROR(tbl_TestCases[[#This Row],[Steps passing (Count)]]/tbl_TestCases[[#This Row],[Related steps (Count)]],"")</f>
        <v/>
      </c>
      <c r="K22" s="9"/>
      <c r="L22" s="9"/>
      <c r="M22" s="9"/>
    </row>
    <row r="23" spans="1:13" x14ac:dyDescent="0.45">
      <c r="A23" s="9">
        <v>6</v>
      </c>
      <c r="B23" s="9">
        <v>2</v>
      </c>
      <c r="C23" s="9" t="str">
        <f>_xlfn.XLOOKUP(tbl_TestCases[[#This Row],[Test Suite ID]],tbl_TestSuites[Test Suite ID],tbl_TestSuites[Test Suite Name], "")</f>
        <v>Add a data entry</v>
      </c>
      <c r="D23" s="9" t="s">
        <v>45</v>
      </c>
      <c r="E23" s="9"/>
      <c r="F23" s="9">
        <f>COUNTIF(tbl_Steps[Test Case ID], tbl_TestCases[[#This Row],[Test Case ID]])</f>
        <v>0</v>
      </c>
      <c r="G23" s="9">
        <f>COUNTIFS(tbl_Steps[Test Case ID],tbl_TestCases[[#This Row],[Test Case ID]],tbl_Steps[Grade], "PASS")</f>
        <v>0</v>
      </c>
      <c r="H23" s="9">
        <f>COUNTIFS(tbl_Steps[Test Case ID],tbl_TestCases[[#This Row],[Test Case ID]],tbl_Steps[Grade], "FAIL")</f>
        <v>0</v>
      </c>
      <c r="I23" s="9">
        <f>tbl_TestCases[[#This Row],[Related steps (Count)]]-(tbl_TestCases[[#This Row],[Steps passing (Count)]]+tbl_TestCases[[#This Row],[Steps failing (Count)]])</f>
        <v>0</v>
      </c>
      <c r="J23" s="9" t="str">
        <f>IFERROR(tbl_TestCases[[#This Row],[Steps passing (Count)]]/tbl_TestCases[[#This Row],[Related steps (Count)]],"")</f>
        <v/>
      </c>
      <c r="K23" s="9"/>
      <c r="L23" s="9"/>
      <c r="M23" s="9"/>
    </row>
    <row r="24" spans="1:13" x14ac:dyDescent="0.45">
      <c r="A24" s="9">
        <v>7</v>
      </c>
      <c r="B24" s="9">
        <v>2</v>
      </c>
      <c r="C24" s="9" t="str">
        <f>_xlfn.XLOOKUP(tbl_TestCases[[#This Row],[Test Suite ID]],tbl_TestSuites[Test Suite ID],tbl_TestSuites[Test Suite Name], "")</f>
        <v>Add a data entry</v>
      </c>
      <c r="D24" s="9" t="s">
        <v>46</v>
      </c>
      <c r="E24" s="9"/>
      <c r="F24" s="9">
        <f>COUNTIF(tbl_Steps[Test Case ID], tbl_TestCases[[#This Row],[Test Case ID]])</f>
        <v>0</v>
      </c>
      <c r="G24" s="9">
        <f>COUNTIFS(tbl_Steps[Test Case ID],tbl_TestCases[[#This Row],[Test Case ID]],tbl_Steps[Grade], "PASS")</f>
        <v>0</v>
      </c>
      <c r="H24" s="9">
        <f>COUNTIFS(tbl_Steps[Test Case ID],tbl_TestCases[[#This Row],[Test Case ID]],tbl_Steps[Grade], "FAIL")</f>
        <v>0</v>
      </c>
      <c r="I24" s="9">
        <f>tbl_TestCases[[#This Row],[Related steps (Count)]]-(tbl_TestCases[[#This Row],[Steps passing (Count)]]+tbl_TestCases[[#This Row],[Steps failing (Count)]])</f>
        <v>0</v>
      </c>
      <c r="J24" s="9" t="str">
        <f>IFERROR(tbl_TestCases[[#This Row],[Steps passing (Count)]]/tbl_TestCases[[#This Row],[Related steps (Count)]],"")</f>
        <v/>
      </c>
      <c r="K24" s="9"/>
      <c r="L24" s="9"/>
      <c r="M24" s="9"/>
    </row>
    <row r="25" spans="1:13" x14ac:dyDescent="0.45">
      <c r="A25" s="9">
        <v>8</v>
      </c>
      <c r="B25" s="9">
        <v>2</v>
      </c>
      <c r="C25" s="9" t="str">
        <f>_xlfn.XLOOKUP(tbl_TestCases[[#This Row],[Test Suite ID]],tbl_TestSuites[Test Suite ID],tbl_TestSuites[Test Suite Name], "")</f>
        <v>Add a data entry</v>
      </c>
      <c r="D25" s="9" t="s">
        <v>47</v>
      </c>
      <c r="E25" s="9"/>
      <c r="F25" s="9">
        <f>COUNTIF(tbl_Steps[Test Case ID], tbl_TestCases[[#This Row],[Test Case ID]])</f>
        <v>0</v>
      </c>
      <c r="G25" s="9">
        <f>COUNTIFS(tbl_Steps[Test Case ID],tbl_TestCases[[#This Row],[Test Case ID]],tbl_Steps[Grade], "PASS")</f>
        <v>0</v>
      </c>
      <c r="H25" s="9">
        <f>COUNTIFS(tbl_Steps[Test Case ID],tbl_TestCases[[#This Row],[Test Case ID]],tbl_Steps[Grade], "FAIL")</f>
        <v>0</v>
      </c>
      <c r="I25" s="9">
        <f>tbl_TestCases[[#This Row],[Related steps (Count)]]-(tbl_TestCases[[#This Row],[Steps passing (Count)]]+tbl_TestCases[[#This Row],[Steps failing (Count)]])</f>
        <v>0</v>
      </c>
      <c r="J25" s="9" t="str">
        <f>IFERROR(tbl_TestCases[[#This Row],[Steps passing (Count)]]/tbl_TestCases[[#This Row],[Related steps (Count)]],"")</f>
        <v/>
      </c>
      <c r="K25" s="9"/>
      <c r="L25" s="9"/>
      <c r="M25" s="9"/>
    </row>
    <row r="26" spans="1:13" x14ac:dyDescent="0.45">
      <c r="A26" s="9">
        <v>9</v>
      </c>
      <c r="B26" s="9">
        <v>2</v>
      </c>
      <c r="C26" s="9" t="str">
        <f>_xlfn.XLOOKUP(tbl_TestCases[[#This Row],[Test Suite ID]],tbl_TestSuites[Test Suite ID],tbl_TestSuites[Test Suite Name], "")</f>
        <v>Add a data entry</v>
      </c>
      <c r="D26" s="9" t="s">
        <v>48</v>
      </c>
      <c r="E26" s="9"/>
      <c r="F26" s="9">
        <f>COUNTIF(tbl_Steps[Test Case ID], tbl_TestCases[[#This Row],[Test Case ID]])</f>
        <v>0</v>
      </c>
      <c r="G26" s="9">
        <f>COUNTIFS(tbl_Steps[Test Case ID],tbl_TestCases[[#This Row],[Test Case ID]],tbl_Steps[Grade], "PASS")</f>
        <v>0</v>
      </c>
      <c r="H26" s="9">
        <f>COUNTIFS(tbl_Steps[Test Case ID],tbl_TestCases[[#This Row],[Test Case ID]],tbl_Steps[Grade], "FAIL")</f>
        <v>0</v>
      </c>
      <c r="I26" s="9">
        <f>tbl_TestCases[[#This Row],[Related steps (Count)]]-(tbl_TestCases[[#This Row],[Steps passing (Count)]]+tbl_TestCases[[#This Row],[Steps failing (Count)]])</f>
        <v>0</v>
      </c>
      <c r="J26" s="9" t="str">
        <f>IFERROR(tbl_TestCases[[#This Row],[Steps passing (Count)]]/tbl_TestCases[[#This Row],[Related steps (Count)]],"")</f>
        <v/>
      </c>
      <c r="K26" s="9"/>
      <c r="L26" s="9"/>
      <c r="M26" s="9"/>
    </row>
    <row r="27" spans="1:13" x14ac:dyDescent="0.45">
      <c r="A27" s="9">
        <v>10</v>
      </c>
      <c r="B27" s="9">
        <v>2</v>
      </c>
      <c r="C27" s="9" t="str">
        <f>_xlfn.XLOOKUP(tbl_TestCases[[#This Row],[Test Suite ID]],tbl_TestSuites[Test Suite ID],tbl_TestSuites[Test Suite Name], "")</f>
        <v>Add a data entry</v>
      </c>
      <c r="D27" s="9" t="s">
        <v>49</v>
      </c>
      <c r="E27" s="9"/>
      <c r="F27" s="9">
        <f>COUNTIF(tbl_Steps[Test Case ID], tbl_TestCases[[#This Row],[Test Case ID]])</f>
        <v>0</v>
      </c>
      <c r="G27" s="9">
        <f>COUNTIFS(tbl_Steps[Test Case ID],tbl_TestCases[[#This Row],[Test Case ID]],tbl_Steps[Grade], "PASS")</f>
        <v>0</v>
      </c>
      <c r="H27" s="9">
        <f>COUNTIFS(tbl_Steps[Test Case ID],tbl_TestCases[[#This Row],[Test Case ID]],tbl_Steps[Grade], "FAIL")</f>
        <v>0</v>
      </c>
      <c r="I27" s="9">
        <f>tbl_TestCases[[#This Row],[Related steps (Count)]]-(tbl_TestCases[[#This Row],[Steps passing (Count)]]+tbl_TestCases[[#This Row],[Steps failing (Count)]])</f>
        <v>0</v>
      </c>
      <c r="J27" s="9" t="str">
        <f>IFERROR(tbl_TestCases[[#This Row],[Steps passing (Count)]]/tbl_TestCases[[#This Row],[Related steps (Count)]],"")</f>
        <v/>
      </c>
      <c r="K27" s="9"/>
      <c r="L27" s="9"/>
      <c r="M27" s="9"/>
    </row>
    <row r="28" spans="1:13" x14ac:dyDescent="0.45">
      <c r="A28" s="9">
        <v>11</v>
      </c>
      <c r="B28" s="9">
        <v>2</v>
      </c>
      <c r="C28" s="9" t="str">
        <f>_xlfn.XLOOKUP(tbl_TestCases[[#This Row],[Test Suite ID]],tbl_TestSuites[Test Suite ID],tbl_TestSuites[Test Suite Name], "")</f>
        <v>Add a data entry</v>
      </c>
      <c r="D28" s="9" t="s">
        <v>50</v>
      </c>
      <c r="E28" s="9"/>
      <c r="F28" s="9">
        <f>COUNTIF(tbl_Steps[Test Case ID], tbl_TestCases[[#This Row],[Test Case ID]])</f>
        <v>0</v>
      </c>
      <c r="G28" s="9">
        <f>COUNTIFS(tbl_Steps[Test Case ID],tbl_TestCases[[#This Row],[Test Case ID]],tbl_Steps[Grade], "PASS")</f>
        <v>0</v>
      </c>
      <c r="H28" s="9">
        <f>COUNTIFS(tbl_Steps[Test Case ID],tbl_TestCases[[#This Row],[Test Case ID]],tbl_Steps[Grade], "FAIL")</f>
        <v>0</v>
      </c>
      <c r="I28" s="9">
        <f>tbl_TestCases[[#This Row],[Related steps (Count)]]-(tbl_TestCases[[#This Row],[Steps passing (Count)]]+tbl_TestCases[[#This Row],[Steps failing (Count)]])</f>
        <v>0</v>
      </c>
      <c r="J28" s="9" t="str">
        <f>IFERROR(tbl_TestCases[[#This Row],[Steps passing (Count)]]/tbl_TestCases[[#This Row],[Related steps (Count)]],"")</f>
        <v/>
      </c>
      <c r="K28" s="9"/>
      <c r="L28" s="9"/>
      <c r="M28" s="9"/>
    </row>
    <row r="29" spans="1:13" x14ac:dyDescent="0.45">
      <c r="A29" s="9">
        <v>12</v>
      </c>
      <c r="B29" s="9">
        <v>2</v>
      </c>
      <c r="C29" s="9" t="str">
        <f>_xlfn.XLOOKUP(tbl_TestCases[[#This Row],[Test Suite ID]],tbl_TestSuites[Test Suite ID],tbl_TestSuites[Test Suite Name], "")</f>
        <v>Add a data entry</v>
      </c>
      <c r="D29" s="9" t="s">
        <v>51</v>
      </c>
      <c r="E29" s="9"/>
      <c r="F29" s="9">
        <f>COUNTIF(tbl_Steps[Test Case ID], tbl_TestCases[[#This Row],[Test Case ID]])</f>
        <v>0</v>
      </c>
      <c r="G29" s="9">
        <f>COUNTIFS(tbl_Steps[Test Case ID],tbl_TestCases[[#This Row],[Test Case ID]],tbl_Steps[Grade], "PASS")</f>
        <v>0</v>
      </c>
      <c r="H29" s="9">
        <f>COUNTIFS(tbl_Steps[Test Case ID],tbl_TestCases[[#This Row],[Test Case ID]],tbl_Steps[Grade], "FAIL")</f>
        <v>0</v>
      </c>
      <c r="I29" s="9">
        <f>tbl_TestCases[[#This Row],[Related steps (Count)]]-(tbl_TestCases[[#This Row],[Steps passing (Count)]]+tbl_TestCases[[#This Row],[Steps failing (Count)]])</f>
        <v>0</v>
      </c>
      <c r="J29" s="9" t="str">
        <f>IFERROR(tbl_TestCases[[#This Row],[Steps passing (Count)]]/tbl_TestCases[[#This Row],[Related steps (Count)]],"")</f>
        <v/>
      </c>
      <c r="K29" s="9"/>
      <c r="L29" s="9"/>
      <c r="M29" s="9"/>
    </row>
    <row r="30" spans="1:13" x14ac:dyDescent="0.45">
      <c r="A30" s="9">
        <v>13</v>
      </c>
      <c r="B30" s="9">
        <v>3</v>
      </c>
      <c r="C30" s="9" t="str">
        <f>_xlfn.XLOOKUP(tbl_TestCases[[#This Row],[Test Suite ID]],tbl_TestSuites[Test Suite ID],tbl_TestSuites[Test Suite Name], "")</f>
        <v>View data, Pit data</v>
      </c>
      <c r="D30" s="9" t="s">
        <v>52</v>
      </c>
      <c r="E30" s="9"/>
      <c r="F30" s="9">
        <f>COUNTIF(tbl_Steps[Test Case ID], tbl_TestCases[[#This Row],[Test Case ID]])</f>
        <v>0</v>
      </c>
      <c r="G30" s="9">
        <f>COUNTIFS(tbl_Steps[Test Case ID],tbl_TestCases[[#This Row],[Test Case ID]],tbl_Steps[Grade], "PASS")</f>
        <v>0</v>
      </c>
      <c r="H30" s="9">
        <f>COUNTIFS(tbl_Steps[Test Case ID],tbl_TestCases[[#This Row],[Test Case ID]],tbl_Steps[Grade], "FAIL")</f>
        <v>0</v>
      </c>
      <c r="I30" s="9">
        <f>tbl_TestCases[[#This Row],[Related steps (Count)]]-(tbl_TestCases[[#This Row],[Steps passing (Count)]]+tbl_TestCases[[#This Row],[Steps failing (Count)]])</f>
        <v>0</v>
      </c>
      <c r="J30" s="9" t="str">
        <f>IFERROR(tbl_TestCases[[#This Row],[Steps passing (Count)]]/tbl_TestCases[[#This Row],[Related steps (Count)]],"")</f>
        <v/>
      </c>
      <c r="K30" s="9"/>
      <c r="L30" s="9"/>
      <c r="M30" s="9"/>
    </row>
    <row r="31" spans="1:13" x14ac:dyDescent="0.45">
      <c r="A31" s="9">
        <v>14</v>
      </c>
      <c r="B31" s="9">
        <v>3</v>
      </c>
      <c r="C31" s="9" t="str">
        <f>_xlfn.XLOOKUP(tbl_TestCases[[#This Row],[Test Suite ID]],tbl_TestSuites[Test Suite ID],tbl_TestSuites[Test Suite Name], "")</f>
        <v>View data, Pit data</v>
      </c>
      <c r="D31" s="9" t="s">
        <v>53</v>
      </c>
      <c r="E31" s="9"/>
      <c r="F31" s="9">
        <f>COUNTIF(tbl_Steps[Test Case ID], tbl_TestCases[[#This Row],[Test Case ID]])</f>
        <v>0</v>
      </c>
      <c r="G31" s="9">
        <f>COUNTIFS(tbl_Steps[Test Case ID],tbl_TestCases[[#This Row],[Test Case ID]],tbl_Steps[Grade], "PASS")</f>
        <v>0</v>
      </c>
      <c r="H31" s="9">
        <f>COUNTIFS(tbl_Steps[Test Case ID],tbl_TestCases[[#This Row],[Test Case ID]],tbl_Steps[Grade], "FAIL")</f>
        <v>0</v>
      </c>
      <c r="I31" s="9">
        <f>tbl_TestCases[[#This Row],[Related steps (Count)]]-(tbl_TestCases[[#This Row],[Steps passing (Count)]]+tbl_TestCases[[#This Row],[Steps failing (Count)]])</f>
        <v>0</v>
      </c>
      <c r="J31" s="9" t="str">
        <f>IFERROR(tbl_TestCases[[#This Row],[Steps passing (Count)]]/tbl_TestCases[[#This Row],[Related steps (Count)]],"")</f>
        <v/>
      </c>
      <c r="K31" s="9"/>
      <c r="L31" s="9"/>
      <c r="M31" s="9"/>
    </row>
    <row r="32" spans="1:13" x14ac:dyDescent="0.45">
      <c r="A32" s="9">
        <v>15</v>
      </c>
      <c r="B32" s="9">
        <v>3</v>
      </c>
      <c r="C32" s="9" t="str">
        <f>_xlfn.XLOOKUP(tbl_TestCases[[#This Row],[Test Suite ID]],tbl_TestSuites[Test Suite ID],tbl_TestSuites[Test Suite Name], "")</f>
        <v>View data, Pit data</v>
      </c>
      <c r="D32" s="9" t="s">
        <v>54</v>
      </c>
      <c r="E32" s="9"/>
      <c r="F32" s="9">
        <f>COUNTIF(tbl_Steps[Test Case ID], tbl_TestCases[[#This Row],[Test Case ID]])</f>
        <v>0</v>
      </c>
      <c r="G32" s="9">
        <f>COUNTIFS(tbl_Steps[Test Case ID],tbl_TestCases[[#This Row],[Test Case ID]],tbl_Steps[Grade], "PASS")</f>
        <v>0</v>
      </c>
      <c r="H32" s="9">
        <f>COUNTIFS(tbl_Steps[Test Case ID],tbl_TestCases[[#This Row],[Test Case ID]],tbl_Steps[Grade], "FAIL")</f>
        <v>0</v>
      </c>
      <c r="I32" s="9">
        <f>tbl_TestCases[[#This Row],[Related steps (Count)]]-(tbl_TestCases[[#This Row],[Steps passing (Count)]]+tbl_TestCases[[#This Row],[Steps failing (Count)]])</f>
        <v>0</v>
      </c>
      <c r="J32" s="9" t="str">
        <f>IFERROR(tbl_TestCases[[#This Row],[Steps passing (Count)]]/tbl_TestCases[[#This Row],[Related steps (Count)]],"")</f>
        <v/>
      </c>
      <c r="K32" s="9"/>
      <c r="L32" s="9"/>
      <c r="M32" s="9"/>
    </row>
    <row r="33" spans="1:13" x14ac:dyDescent="0.45">
      <c r="A33" s="9">
        <v>16</v>
      </c>
      <c r="B33" s="9">
        <v>3</v>
      </c>
      <c r="C33" s="9" t="str">
        <f>_xlfn.XLOOKUP(tbl_TestCases[[#This Row],[Test Suite ID]],tbl_TestSuites[Test Suite ID],tbl_TestSuites[Test Suite Name], "")</f>
        <v>View data, Pit data</v>
      </c>
      <c r="D33" s="9" t="s">
        <v>55</v>
      </c>
      <c r="E33" s="9"/>
      <c r="F33" s="9">
        <f>COUNTIF(tbl_Steps[Test Case ID], tbl_TestCases[[#This Row],[Test Case ID]])</f>
        <v>0</v>
      </c>
      <c r="G33" s="9">
        <f>COUNTIFS(tbl_Steps[Test Case ID],tbl_TestCases[[#This Row],[Test Case ID]],tbl_Steps[Grade], "PASS")</f>
        <v>0</v>
      </c>
      <c r="H33" s="9">
        <f>COUNTIFS(tbl_Steps[Test Case ID],tbl_TestCases[[#This Row],[Test Case ID]],tbl_Steps[Grade], "FAIL")</f>
        <v>0</v>
      </c>
      <c r="I33" s="9">
        <f>tbl_TestCases[[#This Row],[Related steps (Count)]]-(tbl_TestCases[[#This Row],[Steps passing (Count)]]+tbl_TestCases[[#This Row],[Steps failing (Count)]])</f>
        <v>0</v>
      </c>
      <c r="J33" s="9" t="str">
        <f>IFERROR(tbl_TestCases[[#This Row],[Steps passing (Count)]]/tbl_TestCases[[#This Row],[Related steps (Count)]],"")</f>
        <v/>
      </c>
      <c r="K33" s="9"/>
      <c r="L33" s="9"/>
      <c r="M33" s="9"/>
    </row>
    <row r="34" spans="1:13" x14ac:dyDescent="0.45">
      <c r="A34" s="9">
        <v>17</v>
      </c>
      <c r="B34" s="9">
        <v>4</v>
      </c>
      <c r="C34" s="9" t="str">
        <f>_xlfn.XLOOKUP(tbl_TestCases[[#This Row],[Test Suite ID]],tbl_TestSuites[Test Suite ID],tbl_TestSuites[Test Suite Name], "")</f>
        <v>View data, Match data</v>
      </c>
      <c r="D34" s="9" t="s">
        <v>52</v>
      </c>
      <c r="E34" s="9"/>
      <c r="F34" s="9">
        <f>COUNTIF(tbl_Steps[Test Case ID], tbl_TestCases[[#This Row],[Test Case ID]])</f>
        <v>0</v>
      </c>
      <c r="G34" s="9">
        <f>COUNTIFS(tbl_Steps[Test Case ID],tbl_TestCases[[#This Row],[Test Case ID]],tbl_Steps[Grade], "PASS")</f>
        <v>0</v>
      </c>
      <c r="H34" s="9">
        <f>COUNTIFS(tbl_Steps[Test Case ID],tbl_TestCases[[#This Row],[Test Case ID]],tbl_Steps[Grade], "FAIL")</f>
        <v>0</v>
      </c>
      <c r="I34" s="9">
        <f>tbl_TestCases[[#This Row],[Related steps (Count)]]-(tbl_TestCases[[#This Row],[Steps passing (Count)]]+tbl_TestCases[[#This Row],[Steps failing (Count)]])</f>
        <v>0</v>
      </c>
      <c r="J34" s="9" t="str">
        <f>IFERROR(tbl_TestCases[[#This Row],[Steps passing (Count)]]/tbl_TestCases[[#This Row],[Related steps (Count)]],"")</f>
        <v/>
      </c>
      <c r="K34" s="9"/>
      <c r="L34" s="9"/>
      <c r="M34" s="9"/>
    </row>
    <row r="35" spans="1:13" x14ac:dyDescent="0.45">
      <c r="A35" s="9">
        <v>18</v>
      </c>
      <c r="B35" s="9">
        <v>4</v>
      </c>
      <c r="C35" s="9" t="str">
        <f>_xlfn.XLOOKUP(tbl_TestCases[[#This Row],[Test Suite ID]],tbl_TestSuites[Test Suite ID],tbl_TestSuites[Test Suite Name], "")</f>
        <v>View data, Match data</v>
      </c>
      <c r="D35" s="9" t="s">
        <v>54</v>
      </c>
      <c r="E35" s="9"/>
      <c r="F35" s="9">
        <f>COUNTIF(tbl_Steps[Test Case ID], tbl_TestCases[[#This Row],[Test Case ID]])</f>
        <v>0</v>
      </c>
      <c r="G35" s="9">
        <f>COUNTIFS(tbl_Steps[Test Case ID],tbl_TestCases[[#This Row],[Test Case ID]],tbl_Steps[Grade], "PASS")</f>
        <v>0</v>
      </c>
      <c r="H35" s="9">
        <f>COUNTIFS(tbl_Steps[Test Case ID],tbl_TestCases[[#This Row],[Test Case ID]],tbl_Steps[Grade], "FAIL")</f>
        <v>0</v>
      </c>
      <c r="I35" s="9">
        <f>tbl_TestCases[[#This Row],[Related steps (Count)]]-(tbl_TestCases[[#This Row],[Steps passing (Count)]]+tbl_TestCases[[#This Row],[Steps failing (Count)]])</f>
        <v>0</v>
      </c>
      <c r="J35" s="9" t="str">
        <f>IFERROR(tbl_TestCases[[#This Row],[Steps passing (Count)]]/tbl_TestCases[[#This Row],[Related steps (Count)]],"")</f>
        <v/>
      </c>
      <c r="K35" s="9"/>
      <c r="L35" s="9"/>
      <c r="M35" s="9"/>
    </row>
    <row r="36" spans="1:13" x14ac:dyDescent="0.45">
      <c r="A36" s="9">
        <v>19</v>
      </c>
      <c r="B36" s="9">
        <v>4</v>
      </c>
      <c r="C36" s="9" t="str">
        <f>_xlfn.XLOOKUP(tbl_TestCases[[#This Row],[Test Suite ID]],tbl_TestSuites[Test Suite ID],tbl_TestSuites[Test Suite Name], "")</f>
        <v>View data, Match data</v>
      </c>
      <c r="D36" s="9" t="s">
        <v>55</v>
      </c>
      <c r="E36" s="9"/>
      <c r="F36" s="9">
        <f>COUNTIF(tbl_Steps[Test Case ID], tbl_TestCases[[#This Row],[Test Case ID]])</f>
        <v>0</v>
      </c>
      <c r="G36" s="9">
        <f>COUNTIFS(tbl_Steps[Test Case ID],tbl_TestCases[[#This Row],[Test Case ID]],tbl_Steps[Grade], "PASS")</f>
        <v>0</v>
      </c>
      <c r="H36" s="9">
        <f>COUNTIFS(tbl_Steps[Test Case ID],tbl_TestCases[[#This Row],[Test Case ID]],tbl_Steps[Grade], "FAIL")</f>
        <v>0</v>
      </c>
      <c r="I36" s="9">
        <f>tbl_TestCases[[#This Row],[Related steps (Count)]]-(tbl_TestCases[[#This Row],[Steps passing (Count)]]+tbl_TestCases[[#This Row],[Steps failing (Count)]])</f>
        <v>0</v>
      </c>
      <c r="J36" s="9" t="str">
        <f>IFERROR(tbl_TestCases[[#This Row],[Steps passing (Count)]]/tbl_TestCases[[#This Row],[Related steps (Count)]],"")</f>
        <v/>
      </c>
      <c r="K36" s="9"/>
      <c r="L36" s="9"/>
      <c r="M36" s="9"/>
    </row>
    <row r="37" spans="1:13" x14ac:dyDescent="0.45">
      <c r="A37" s="9">
        <v>20</v>
      </c>
      <c r="B37" s="9">
        <v>5</v>
      </c>
      <c r="C37" s="9" t="str">
        <f>_xlfn.XLOOKUP(tbl_TestCases[[#This Row],[Test Suite ID]],tbl_TestSuites[Test Suite ID],tbl_TestSuites[Test Suite Name], "")</f>
        <v>Admin functions</v>
      </c>
      <c r="D37" s="9" t="s">
        <v>59</v>
      </c>
      <c r="E37" s="9"/>
      <c r="F37" s="9">
        <f>COUNTIF(tbl_Steps[Test Case ID], tbl_TestCases[[#This Row],[Test Case ID]])</f>
        <v>0</v>
      </c>
      <c r="G37" s="9">
        <f>COUNTIFS(tbl_Steps[Test Case ID],tbl_TestCases[[#This Row],[Test Case ID]],tbl_Steps[Grade], "PASS")</f>
        <v>0</v>
      </c>
      <c r="H37" s="9">
        <f>COUNTIFS(tbl_Steps[Test Case ID],tbl_TestCases[[#This Row],[Test Case ID]],tbl_Steps[Grade], "FAIL")</f>
        <v>0</v>
      </c>
      <c r="I37" s="9">
        <f>tbl_TestCases[[#This Row],[Related steps (Count)]]-(tbl_TestCases[[#This Row],[Steps passing (Count)]]+tbl_TestCases[[#This Row],[Steps failing (Count)]])</f>
        <v>0</v>
      </c>
      <c r="J37" s="9" t="str">
        <f>IFERROR(tbl_TestCases[[#This Row],[Steps passing (Count)]]/tbl_TestCases[[#This Row],[Related steps (Count)]],"")</f>
        <v/>
      </c>
      <c r="K37" s="9"/>
      <c r="L37" s="9"/>
      <c r="M37" s="9"/>
    </row>
    <row r="38" spans="1:13" x14ac:dyDescent="0.45">
      <c r="A38" s="9">
        <v>21</v>
      </c>
      <c r="B38" s="9">
        <v>5</v>
      </c>
      <c r="C38" s="9" t="str">
        <f>_xlfn.XLOOKUP(tbl_TestCases[[#This Row],[Test Suite ID]],tbl_TestSuites[Test Suite ID],tbl_TestSuites[Test Suite Name], "")</f>
        <v>Admin functions</v>
      </c>
      <c r="D38" s="9" t="s">
        <v>60</v>
      </c>
      <c r="E38" s="9"/>
      <c r="F38" s="9">
        <f>COUNTIF(tbl_Steps[Test Case ID], tbl_TestCases[[#This Row],[Test Case ID]])</f>
        <v>0</v>
      </c>
      <c r="G38" s="9">
        <f>COUNTIFS(tbl_Steps[Test Case ID],tbl_TestCases[[#This Row],[Test Case ID]],tbl_Steps[Grade], "PASS")</f>
        <v>0</v>
      </c>
      <c r="H38" s="9">
        <f>COUNTIFS(tbl_Steps[Test Case ID],tbl_TestCases[[#This Row],[Test Case ID]],tbl_Steps[Grade], "FAIL")</f>
        <v>0</v>
      </c>
      <c r="I38" s="9">
        <f>tbl_TestCases[[#This Row],[Related steps (Count)]]-(tbl_TestCases[[#This Row],[Steps passing (Count)]]+tbl_TestCases[[#This Row],[Steps failing (Count)]])</f>
        <v>0</v>
      </c>
      <c r="J38" s="9" t="str">
        <f>IFERROR(tbl_TestCases[[#This Row],[Steps passing (Count)]]/tbl_TestCases[[#This Row],[Related steps (Count)]],"")</f>
        <v/>
      </c>
      <c r="K38" s="9"/>
      <c r="L38" s="9"/>
      <c r="M38" s="9"/>
    </row>
    <row r="39" spans="1:13" x14ac:dyDescent="0.45">
      <c r="A39" s="9">
        <v>22</v>
      </c>
      <c r="B39" s="9">
        <v>5</v>
      </c>
      <c r="C39" s="9" t="str">
        <f>_xlfn.XLOOKUP(tbl_TestCases[[#This Row],[Test Suite ID]],tbl_TestSuites[Test Suite ID],tbl_TestSuites[Test Suite Name], "")</f>
        <v>Admin functions</v>
      </c>
      <c r="D39" s="9" t="s">
        <v>61</v>
      </c>
      <c r="E39" s="9"/>
      <c r="F39" s="9">
        <f>COUNTIF(tbl_Steps[Test Case ID], tbl_TestCases[[#This Row],[Test Case ID]])</f>
        <v>0</v>
      </c>
      <c r="G39" s="9">
        <f>COUNTIFS(tbl_Steps[Test Case ID],tbl_TestCases[[#This Row],[Test Case ID]],tbl_Steps[Grade], "PASS")</f>
        <v>0</v>
      </c>
      <c r="H39" s="9">
        <f>COUNTIFS(tbl_Steps[Test Case ID],tbl_TestCases[[#This Row],[Test Case ID]],tbl_Steps[Grade], "FAIL")</f>
        <v>0</v>
      </c>
      <c r="I39" s="9">
        <f>tbl_TestCases[[#This Row],[Related steps (Count)]]-(tbl_TestCases[[#This Row],[Steps passing (Count)]]+tbl_TestCases[[#This Row],[Steps failing (Count)]])</f>
        <v>0</v>
      </c>
      <c r="J39" s="9" t="str">
        <f>IFERROR(tbl_TestCases[[#This Row],[Steps passing (Count)]]/tbl_TestCases[[#This Row],[Related steps (Count)]],"")</f>
        <v/>
      </c>
      <c r="K39" s="9"/>
      <c r="L39" s="9"/>
      <c r="M39" s="9"/>
    </row>
    <row r="40" spans="1:13" x14ac:dyDescent="0.45">
      <c r="A40" s="9">
        <v>23</v>
      </c>
      <c r="B40" s="9">
        <v>5</v>
      </c>
      <c r="C40" s="9" t="str">
        <f>_xlfn.XLOOKUP(tbl_TestCases[[#This Row],[Test Suite ID]],tbl_TestSuites[Test Suite ID],tbl_TestSuites[Test Suite Name], "")</f>
        <v>Admin functions</v>
      </c>
      <c r="D40" s="9" t="s">
        <v>62</v>
      </c>
      <c r="E40" s="9"/>
      <c r="F40" s="9">
        <f>COUNTIF(tbl_Steps[Test Case ID], tbl_TestCases[[#This Row],[Test Case ID]])</f>
        <v>0</v>
      </c>
      <c r="G40" s="9">
        <f>COUNTIFS(tbl_Steps[Test Case ID],tbl_TestCases[[#This Row],[Test Case ID]],tbl_Steps[Grade], "PASS")</f>
        <v>0</v>
      </c>
      <c r="H40" s="9">
        <f>COUNTIFS(tbl_Steps[Test Case ID],tbl_TestCases[[#This Row],[Test Case ID]],tbl_Steps[Grade], "FAIL")</f>
        <v>0</v>
      </c>
      <c r="I40" s="9">
        <f>tbl_TestCases[[#This Row],[Related steps (Count)]]-(tbl_TestCases[[#This Row],[Steps passing (Count)]]+tbl_TestCases[[#This Row],[Steps failing (Count)]])</f>
        <v>0</v>
      </c>
      <c r="J40" s="9" t="str">
        <f>IFERROR(tbl_TestCases[[#This Row],[Steps passing (Count)]]/tbl_TestCases[[#This Row],[Related steps (Count)]],"")</f>
        <v/>
      </c>
      <c r="K40" s="9"/>
      <c r="L40" s="9"/>
      <c r="M40" s="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539A-71A8-46AA-AE48-2B75AF98E22A}">
  <dimension ref="A17:H23"/>
  <sheetViews>
    <sheetView topLeftCell="C1" workbookViewId="0">
      <selection activeCell="A24" sqref="A24"/>
    </sheetView>
  </sheetViews>
  <sheetFormatPr defaultRowHeight="14.25" x14ac:dyDescent="0.45"/>
  <cols>
    <col min="2" max="2" width="12.33203125" customWidth="1"/>
    <col min="3" max="3" width="55.3984375" bestFit="1" customWidth="1"/>
    <col min="4" max="4" width="15.33203125" customWidth="1"/>
    <col min="5" max="8" width="19.1328125" customWidth="1"/>
  </cols>
  <sheetData>
    <row r="17" spans="1:8" x14ac:dyDescent="0.45">
      <c r="A17" s="6" t="s">
        <v>29</v>
      </c>
      <c r="B17" s="6" t="s">
        <v>2</v>
      </c>
      <c r="C17" s="8" t="s">
        <v>30</v>
      </c>
      <c r="D17" s="6" t="s">
        <v>34</v>
      </c>
      <c r="E17" s="6" t="s">
        <v>31</v>
      </c>
      <c r="F17" s="6" t="s">
        <v>16</v>
      </c>
      <c r="G17" s="6" t="s">
        <v>32</v>
      </c>
      <c r="H17" s="6" t="s">
        <v>33</v>
      </c>
    </row>
    <row r="18" spans="1:8" x14ac:dyDescent="0.45">
      <c r="A18">
        <v>1</v>
      </c>
      <c r="B18">
        <v>4</v>
      </c>
      <c r="C18" t="str">
        <f>_xlfn.XLOOKUP(tbl_Steps[[#This Row],[Test Case ID]],tbl_TestCases[Test Case ID],tbl_TestCases[Brief description], "")</f>
        <v>Pit data, Use default values</v>
      </c>
      <c r="D18">
        <v>1</v>
      </c>
      <c r="E18" t="s">
        <v>65</v>
      </c>
    </row>
    <row r="19" spans="1:8" x14ac:dyDescent="0.45">
      <c r="A19">
        <v>2</v>
      </c>
      <c r="B19">
        <v>4</v>
      </c>
      <c r="C19" t="str">
        <f>_xlfn.XLOOKUP(tbl_Steps[[#This Row],[Test Case ID]],tbl_TestCases[Test Case ID],tbl_TestCases[Brief description], "")</f>
        <v>Pit data, Use default values</v>
      </c>
      <c r="D19">
        <v>2</v>
      </c>
      <c r="E19" t="s">
        <v>66</v>
      </c>
    </row>
    <row r="20" spans="1:8" x14ac:dyDescent="0.45">
      <c r="A20">
        <v>3</v>
      </c>
      <c r="B20">
        <v>4</v>
      </c>
      <c r="C20" t="str">
        <f>_xlfn.XLOOKUP(tbl_Steps[[#This Row],[Test Case ID]],tbl_TestCases[Test Case ID],tbl_TestCases[Brief description], "")</f>
        <v>Pit data, Use default values</v>
      </c>
      <c r="D20">
        <v>3</v>
      </c>
      <c r="E20" t="s">
        <v>63</v>
      </c>
    </row>
    <row r="21" spans="1:8" x14ac:dyDescent="0.45">
      <c r="A21">
        <v>4</v>
      </c>
      <c r="B21">
        <v>4</v>
      </c>
      <c r="C21" t="str">
        <f>_xlfn.XLOOKUP(tbl_Steps[[#This Row],[Test Case ID]],tbl_TestCases[Test Case ID],tbl_TestCases[Brief description], "")</f>
        <v>Pit data, Use default values</v>
      </c>
      <c r="D21">
        <v>4</v>
      </c>
      <c r="E21" t="s">
        <v>64</v>
      </c>
    </row>
    <row r="22" spans="1:8" x14ac:dyDescent="0.45">
      <c r="A22">
        <v>5</v>
      </c>
      <c r="B22">
        <v>4</v>
      </c>
      <c r="C22" t="str">
        <f>_xlfn.XLOOKUP(tbl_Steps[[#This Row],[Test Case ID]],tbl_TestCases[Test Case ID],tbl_TestCases[Brief description], "")</f>
        <v>Pit data, Use default values</v>
      </c>
      <c r="D22">
        <v>5</v>
      </c>
      <c r="E22" t="s">
        <v>65</v>
      </c>
    </row>
    <row r="23" spans="1:8" x14ac:dyDescent="0.45">
      <c r="A23">
        <v>6</v>
      </c>
      <c r="B23">
        <v>4</v>
      </c>
      <c r="C23" t="str">
        <f>_xlfn.XLOOKUP(tbl_Steps[[#This Row],[Test Case ID]],tbl_TestCases[Test Case ID],tbl_TestCases[Brief description], "")</f>
        <v>Pit data, Use default values</v>
      </c>
      <c r="D23">
        <v>6</v>
      </c>
      <c r="E23" t="s">
        <v>66</v>
      </c>
      <c r="F23" t="s">
        <v>67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Runs</vt:lpstr>
      <vt:lpstr>Test Suites</vt:lpstr>
      <vt:lpstr>Test Cases</vt:lpstr>
      <vt:lpstr>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McCann</dc:creator>
  <cp:lastModifiedBy>Pierre McCann</cp:lastModifiedBy>
  <dcterms:created xsi:type="dcterms:W3CDTF">2024-12-07T21:12:56Z</dcterms:created>
  <dcterms:modified xsi:type="dcterms:W3CDTF">2024-12-11T02:56:59Z</dcterms:modified>
</cp:coreProperties>
</file>