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ource\2024-10-ATAA-Forge\scouting-xtreme\"/>
    </mc:Choice>
  </mc:AlternateContent>
  <xr:revisionPtr revIDLastSave="0" documentId="13_ncr:1_{6684D234-47AF-40A1-B33D-195E57E60CAE}" xr6:coauthVersionLast="47" xr6:coauthVersionMax="47" xr10:uidLastSave="{00000000-0000-0000-0000-000000000000}"/>
  <bookViews>
    <workbookView xWindow="-98" yWindow="-98" windowWidth="26116" windowHeight="15675" activeTab="1" xr2:uid="{02701ECD-E265-41D5-A2A7-3CC6CA32D865}"/>
  </bookViews>
  <sheets>
    <sheet name="Test Runs" sheetId="1" r:id="rId1"/>
    <sheet name="Test Cases" sheetId="2" r:id="rId2"/>
    <sheet name="Test Suites" sheetId="3" r:id="rId3"/>
    <sheet name="Ste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F25" i="2"/>
  <c r="I25" i="2" s="1"/>
  <c r="G25" i="2"/>
  <c r="H25" i="2"/>
  <c r="C24" i="2"/>
  <c r="F24" i="2"/>
  <c r="G24" i="2"/>
  <c r="H24" i="2"/>
  <c r="I24" i="2" s="1"/>
  <c r="J24" i="2"/>
  <c r="C23" i="2"/>
  <c r="F23" i="2"/>
  <c r="I23" i="2" s="1"/>
  <c r="G23" i="2"/>
  <c r="J23" i="2" s="1"/>
  <c r="H23" i="2"/>
  <c r="C22" i="2"/>
  <c r="F22" i="2"/>
  <c r="G22" i="2"/>
  <c r="J22" i="2" s="1"/>
  <c r="H22" i="2"/>
  <c r="C6" i="3"/>
  <c r="D6" i="3"/>
  <c r="E6" i="3"/>
  <c r="C20" i="2"/>
  <c r="C21" i="2"/>
  <c r="F20" i="2"/>
  <c r="F21" i="2"/>
  <c r="G20" i="2"/>
  <c r="J20" i="2" s="1"/>
  <c r="G21" i="2"/>
  <c r="J21" i="2" s="1"/>
  <c r="H20" i="2"/>
  <c r="H21" i="2"/>
  <c r="C19" i="2"/>
  <c r="F19" i="2"/>
  <c r="I19" i="2" s="1"/>
  <c r="G19" i="2"/>
  <c r="H19" i="2"/>
  <c r="J19" i="2"/>
  <c r="C5" i="3"/>
  <c r="D5" i="3"/>
  <c r="E5" i="3"/>
  <c r="C18" i="2"/>
  <c r="F18" i="2"/>
  <c r="G18" i="2"/>
  <c r="H18" i="2"/>
  <c r="I18" i="2" s="1"/>
  <c r="J18" i="2"/>
  <c r="C17" i="2"/>
  <c r="F17" i="2"/>
  <c r="G17" i="2"/>
  <c r="H17" i="2"/>
  <c r="C16" i="2"/>
  <c r="F16" i="2"/>
  <c r="G16" i="2"/>
  <c r="H16" i="2"/>
  <c r="I16" i="2"/>
  <c r="J16" i="2"/>
  <c r="C15" i="2"/>
  <c r="F15" i="2"/>
  <c r="G15" i="2"/>
  <c r="H15" i="2"/>
  <c r="C4" i="3"/>
  <c r="D4" i="3"/>
  <c r="E4" i="3"/>
  <c r="C14" i="2"/>
  <c r="F14" i="2"/>
  <c r="G14" i="2"/>
  <c r="J14" i="2" s="1"/>
  <c r="H14" i="2"/>
  <c r="C13" i="2"/>
  <c r="F13" i="2"/>
  <c r="G13" i="2"/>
  <c r="J13" i="2" s="1"/>
  <c r="H13" i="2"/>
  <c r="C12" i="2"/>
  <c r="F12" i="2"/>
  <c r="G12" i="2"/>
  <c r="H12" i="2"/>
  <c r="C11" i="2"/>
  <c r="F11" i="2"/>
  <c r="G11" i="2"/>
  <c r="J11" i="2" s="1"/>
  <c r="H11" i="2"/>
  <c r="I11" i="2" s="1"/>
  <c r="C10" i="2"/>
  <c r="F10" i="2"/>
  <c r="G10" i="2"/>
  <c r="H10" i="2"/>
  <c r="C9" i="2"/>
  <c r="F9" i="2"/>
  <c r="G9" i="2"/>
  <c r="H9" i="2"/>
  <c r="C8" i="2"/>
  <c r="F8" i="2"/>
  <c r="G8" i="2"/>
  <c r="H8" i="2"/>
  <c r="C7" i="2"/>
  <c r="F7" i="2"/>
  <c r="G7" i="2"/>
  <c r="H7" i="2"/>
  <c r="C6" i="2"/>
  <c r="F6" i="2"/>
  <c r="G6" i="2"/>
  <c r="J6" i="2" s="1"/>
  <c r="H6" i="2"/>
  <c r="I6" i="2" s="1"/>
  <c r="C3" i="3"/>
  <c r="D3" i="3"/>
  <c r="E3" i="3"/>
  <c r="C5" i="2"/>
  <c r="F5" i="2"/>
  <c r="G5" i="2"/>
  <c r="J5" i="2" s="1"/>
  <c r="H5" i="2"/>
  <c r="C4" i="2"/>
  <c r="F4" i="2"/>
  <c r="G4" i="2"/>
  <c r="H4" i="2"/>
  <c r="C2" i="4"/>
  <c r="E2" i="3"/>
  <c r="D2" i="3"/>
  <c r="C2" i="3"/>
  <c r="F3" i="1"/>
  <c r="E3" i="1"/>
  <c r="H3" i="2"/>
  <c r="G3" i="2"/>
  <c r="F3" i="2"/>
  <c r="C3" i="2"/>
  <c r="D3" i="1" s="1"/>
  <c r="B1" i="1"/>
  <c r="J25" i="2" l="1"/>
  <c r="G5" i="3"/>
  <c r="G6" i="3"/>
  <c r="I22" i="2"/>
  <c r="F6" i="3"/>
  <c r="I21" i="2"/>
  <c r="I20" i="2"/>
  <c r="F5" i="3"/>
  <c r="J12" i="2"/>
  <c r="I17" i="2"/>
  <c r="J17" i="2"/>
  <c r="I15" i="2"/>
  <c r="I13" i="2"/>
  <c r="J10" i="2"/>
  <c r="I14" i="2"/>
  <c r="F4" i="3"/>
  <c r="I12" i="2"/>
  <c r="J15" i="2"/>
  <c r="J7" i="2"/>
  <c r="I10" i="2"/>
  <c r="G4" i="3"/>
  <c r="G3" i="3"/>
  <c r="I7" i="2"/>
  <c r="I9" i="2"/>
  <c r="J9" i="2"/>
  <c r="I8" i="2"/>
  <c r="F3" i="3"/>
  <c r="J8" i="2"/>
  <c r="I5" i="2"/>
  <c r="F2" i="3"/>
  <c r="I4" i="2"/>
  <c r="G2" i="3"/>
  <c r="J4" i="2"/>
  <c r="I3" i="2"/>
  <c r="J3" i="2"/>
</calcChain>
</file>

<file path=xl/sharedStrings.xml><?xml version="1.0" encoding="utf-8"?>
<sst xmlns="http://schemas.openxmlformats.org/spreadsheetml/2006/main" count="75" uniqueCount="63">
  <si>
    <t>Test Run Name</t>
  </si>
  <si>
    <t>Date time</t>
  </si>
  <si>
    <t>Test Case ID</t>
  </si>
  <si>
    <t>Test Case Suite</t>
  </si>
  <si>
    <t>Test Case Brief Description</t>
  </si>
  <si>
    <t>Test Case Expectation</t>
  </si>
  <si>
    <t>Test Case Outcome</t>
  </si>
  <si>
    <t>Test Case Grade</t>
  </si>
  <si>
    <t>Notes</t>
  </si>
  <si>
    <t>Initial run of suite 1</t>
  </si>
  <si>
    <t>As expected</t>
  </si>
  <si>
    <t>PASS</t>
  </si>
  <si>
    <t>This is the S1-S6 data I created last week.</t>
  </si>
  <si>
    <t>Test Suite ID</t>
  </si>
  <si>
    <t>Test Suite Name</t>
  </si>
  <si>
    <t>Brief description</t>
  </si>
  <si>
    <t>Expectation</t>
  </si>
  <si>
    <t>Related steps (Count)</t>
  </si>
  <si>
    <t>Steps passing (Count)</t>
  </si>
  <si>
    <t>Steps failing (Count)</t>
  </si>
  <si>
    <t>Steps without grades (Count)</t>
  </si>
  <si>
    <t>Grade from steps (%)</t>
  </si>
  <si>
    <t>Child Tests (Count)</t>
  </si>
  <si>
    <t>Tests passing (Count)</t>
  </si>
  <si>
    <t>Tests failing (Count)</t>
  </si>
  <si>
    <t>Tests without grades (Count)</t>
  </si>
  <si>
    <t>Test suite grade (%)</t>
  </si>
  <si>
    <t>Test Suite Outcome</t>
  </si>
  <si>
    <t>Test Suite Grade</t>
  </si>
  <si>
    <t>Step ID</t>
  </si>
  <si>
    <t>Test Case Name</t>
  </si>
  <si>
    <t>Description</t>
  </si>
  <si>
    <t>Outcome</t>
  </si>
  <si>
    <t>Grade</t>
  </si>
  <si>
    <t>StepNumber</t>
  </si>
  <si>
    <t>Security</t>
  </si>
  <si>
    <t>Log in as admin, using the correct password (XTREME2008)</t>
  </si>
  <si>
    <t>The admin functions should be enabled</t>
  </si>
  <si>
    <t>Log in as admin, using an incorrect password (QWERTY)</t>
  </si>
  <si>
    <t>The admin functions should not be enabled</t>
  </si>
  <si>
    <t>Log in as admin, then revert to user account</t>
  </si>
  <si>
    <t>The admin functions should be enabled and then disabled</t>
  </si>
  <si>
    <t>Add a data entry</t>
  </si>
  <si>
    <t>Pit data, Use default values</t>
  </si>
  <si>
    <t>Pit data, Adjust drive method to tank drive</t>
  </si>
  <si>
    <t>Pit data, Adjust team number to 2</t>
  </si>
  <si>
    <t>Pit data, Add notes</t>
  </si>
  <si>
    <t>Match data, use default values</t>
  </si>
  <si>
    <t>Match data, increment round number</t>
  </si>
  <si>
    <t>Match data, increment team number</t>
  </si>
  <si>
    <t>Match data, adjust drive method</t>
  </si>
  <si>
    <t>Match data, adjust present radio button</t>
  </si>
  <si>
    <t>Default values</t>
  </si>
  <si>
    <t>Select a specific team</t>
  </si>
  <si>
    <t>Download data</t>
  </si>
  <si>
    <t>Import data</t>
  </si>
  <si>
    <t>View data, Pit data</t>
  </si>
  <si>
    <t>View data, Match data</t>
  </si>
  <si>
    <t>Admin functions</t>
  </si>
  <si>
    <t>Data comparison</t>
  </si>
  <si>
    <t>Visual analysis</t>
  </si>
  <si>
    <t>Edit items</t>
  </si>
  <si>
    <t>Edit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</si>
</sst>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156082"/>
        <bgColor rgb="FF156082"/>
      </patternFill>
    </fill>
    <fill>
      <patternFill patternType="solid">
        <fgColor rgb="FFF2F2F2"/>
        <bgColor rgb="FF000000"/>
      </patternFill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2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22" fontId="3" fillId="5" borderId="0" xfId="0" applyNumberFormat="1" applyFont="1" applyFill="1" applyAlignment="1">
      <alignment vertical="center" wrapText="1"/>
    </xf>
    <xf numFmtId="22" fontId="3" fillId="0" borderId="0" xfId="0" applyNumberFormat="1" applyFont="1"/>
    <xf numFmtId="0" fontId="2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2" borderId="1" xfId="1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</cellXfs>
  <cellStyles count="2">
    <cellStyle name="Calculation" xfId="1" builtinId="22"/>
    <cellStyle name="Normal" xfId="0" builtinId="0"/>
  </cellStyles>
  <dxfs count="3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7" formatCode="yyyy/mm/dd\ hh:mm"/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C0E6F5"/>
          <bgColor rgb="FFC0E6F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156082"/>
          <bgColor rgb="FF156082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A63428-6C3C-46C5-A61A-15626693600A}" name="tbl_TestRuns" displayName="tbl_TestRuns" ref="A2:I3" totalsRowShown="0" headerRowDxfId="36" dataDxfId="35">
  <autoFilter ref="A2:I3" xr:uid="{78A63428-6C3C-46C5-A61A-15626693600A}"/>
  <tableColumns count="9">
    <tableColumn id="1" xr3:uid="{AA7CB384-680B-4877-BA82-1F36A12DB984}" name="Test Run Name" dataDxfId="34"/>
    <tableColumn id="2" xr3:uid="{BD50A0D8-B920-469C-8A5B-9AA7EA262A68}" name="Date time" dataDxfId="33"/>
    <tableColumn id="3" xr3:uid="{0F0221B4-73BF-49BC-8798-07072DDE77D4}" name="Test Case ID" dataDxfId="32"/>
    <tableColumn id="4" xr3:uid="{27C13374-A270-409F-9C3E-BFDEA31A6DBE}" name="Test Case Suite" dataDxfId="31">
      <calculatedColumnFormula>_xlfn.XLOOKUP(tbl_TestRuns[[#This Row],[Test Case ID]],tbl_TestCases[Test Case ID],tbl_TestCases[Test Suite Name],"")</calculatedColumnFormula>
    </tableColumn>
    <tableColumn id="5" xr3:uid="{771752DD-BE7C-4163-94D1-6403B3B448FA}" name="Test Case Brief Description" dataDxfId="30">
      <calculatedColumnFormula>_xlfn.XLOOKUP(tbl_TestRuns[[#This Row],[Test Case ID]],tbl_TestCases[Test Case ID],tbl_TestCases[Brief description],"")</calculatedColumnFormula>
    </tableColumn>
    <tableColumn id="6" xr3:uid="{F584E000-EA4F-468D-BB03-7917331524D0}" name="Test Case Expectation" dataDxfId="29">
      <calculatedColumnFormula>_xlfn.XLOOKUP(tbl_TestRuns[[#This Row],[Test Case ID]],tbl_TestCases[Test Case ID],tbl_TestCases[Expectation],"")</calculatedColumnFormula>
    </tableColumn>
    <tableColumn id="7" xr3:uid="{717FDDB2-27A1-4C15-AD78-C589A0A16EE8}" name="Test Case Outcome" dataDxfId="28"/>
    <tableColumn id="8" xr3:uid="{A9AEB8CC-DB49-4388-A0ED-51ED6D8AB79F}" name="Test Case Grade" dataDxfId="27"/>
    <tableColumn id="9" xr3:uid="{3683402D-B818-4328-80D8-E7A92F9CC52F}" name="Notes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3E8841-AA34-4C82-B9AA-E95138FF2B02}" name="tbl_TestCases" displayName="tbl_TestCases" ref="A2:M25" totalsRowShown="0" headerRowDxfId="25" dataDxfId="0" dataCellStyle="Normal">
  <autoFilter ref="A2:M25" xr:uid="{013E8841-AA34-4C82-B9AA-E95138FF2B02}"/>
  <tableColumns count="13">
    <tableColumn id="1" xr3:uid="{27574F06-5BA9-4E63-97C7-825783688D46}" name="Test Case ID" dataDxfId="13" dataCellStyle="Normal"/>
    <tableColumn id="2" xr3:uid="{B526EB36-9DB5-49C2-8DA1-334D20B647A3}" name="Test Suite ID" dataDxfId="12" dataCellStyle="Normal"/>
    <tableColumn id="3" xr3:uid="{ED5D7682-7E0B-4088-9CEB-04199327A651}" name="Test Suite Name" dataDxfId="11" dataCellStyle="Normal">
      <calculatedColumnFormula>_xlfn.XLOOKUP(tbl_TestCases[[#This Row],[Test Suite ID]],tbl_TestSuites[Test Suite ID],tbl_TestSuites[Test Suite Name], "")</calculatedColumnFormula>
    </tableColumn>
    <tableColumn id="4" xr3:uid="{264D8F34-B394-4503-BE76-AED9935ABFB6}" name="Brief description" dataDxfId="10" dataCellStyle="Normal"/>
    <tableColumn id="5" xr3:uid="{FF5D68C7-F0C5-43FD-B3C6-0FD89A4C0BF0}" name="Expectation" dataDxfId="9" dataCellStyle="Normal"/>
    <tableColumn id="6" xr3:uid="{AC820220-D268-4E52-AA4D-B6EB4A405E79}" name="Related steps (Count)" dataDxfId="8" dataCellStyle="Normal">
      <calculatedColumnFormula>COUNTIF(tbl_Steps[Test Case ID], tbl_TestCases[[#This Row],[Test Case ID]])</calculatedColumnFormula>
    </tableColumn>
    <tableColumn id="7" xr3:uid="{B73A8C2C-FDED-498D-9AE0-78ACB38485F6}" name="Steps passing (Count)" dataDxfId="7" dataCellStyle="Normal">
      <calculatedColumnFormula>COUNTIFS(tbl_Steps[Test Case ID],tbl_TestCases[[#This Row],[Test Case ID]],tbl_Steps[Grade], "PASS")</calculatedColumnFormula>
    </tableColumn>
    <tableColumn id="8" xr3:uid="{4955DF23-818F-4B58-9ECE-732AC5472191}" name="Steps failing (Count)" dataDxfId="6" dataCellStyle="Normal">
      <calculatedColumnFormula>COUNTIFS(tbl_Steps[Test Case ID],tbl_TestCases[[#This Row],[Test Case ID]],tbl_Steps[Grade], "FAIL")</calculatedColumnFormula>
    </tableColumn>
    <tableColumn id="9" xr3:uid="{B8A6487D-B1AD-4036-A6F9-8446B575FA71}" name="Steps without grades (Count)" dataDxfId="5" dataCellStyle="Normal">
      <calculatedColumnFormula>tbl_TestCases[[#This Row],[Related steps (Count)]]-(tbl_TestCases[[#This Row],[Steps passing (Count)]]+tbl_TestCases[[#This Row],[Steps failing (Count)]])</calculatedColumnFormula>
    </tableColumn>
    <tableColumn id="10" xr3:uid="{AED18D94-50D3-4BF4-A6A3-650067C35BCE}" name="Grade from steps (%)" dataDxfId="4" dataCellStyle="Normal">
      <calculatedColumnFormula>IFERROR(tbl_TestCases[[#This Row],[Steps passing (Count)]]/tbl_TestCases[[#This Row],[Related steps (Count)]],"")</calculatedColumnFormula>
    </tableColumn>
    <tableColumn id="11" xr3:uid="{710606B9-4D57-4EFC-A361-E7DB90F278AF}" name="Test Case Outcome" dataDxfId="3" dataCellStyle="Normal"/>
    <tableColumn id="12" xr3:uid="{250EFB62-2850-48CE-AB17-75B4E454A4E2}" name="Test Case Grade" dataDxfId="2" dataCellStyle="Normal"/>
    <tableColumn id="13" xr3:uid="{B6ECD6C7-48A9-4711-BB31-B5F8F17049F7}" name="Notes" dataDxfId="1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361D65-1673-4F44-9EE8-1F2B584CC1AE}" name="tbl_TestSuites" displayName="tbl_TestSuites" ref="A1:J6" totalsRowShown="0" headerRowDxfId="24" dataCellStyle="Normal">
  <autoFilter ref="A1:J6" xr:uid="{BE361D65-1673-4F44-9EE8-1F2B584CC1AE}"/>
  <tableColumns count="10">
    <tableColumn id="1" xr3:uid="{14E89959-557D-4658-8F3A-7444B6EEF92A}" name="Test Suite ID" dataCellStyle="Normal"/>
    <tableColumn id="2" xr3:uid="{21F5CB11-7F47-40E1-A08B-90D70389C914}" name="Test Suite Name" dataCellStyle="Normal"/>
    <tableColumn id="3" xr3:uid="{BD56B160-5DDE-4A3E-B7F1-075873C5F9D5}" name="Child Tests (Count)" dataCellStyle="Normal">
      <calculatedColumnFormula>COUNTIF(tbl_TestCases[Test Suite ID],tbl_TestSuites[[#This Row],[Test Suite ID]])</calculatedColumnFormula>
    </tableColumn>
    <tableColumn id="4" xr3:uid="{057B5FA4-6C46-4D43-8CA0-2F97F13028A7}" name="Tests passing (Count)" dataCellStyle="Normal">
      <calculatedColumnFormula>COUNTIFS(tbl_TestCases[Test Suite ID],tbl_TestSuites[[#This Row],[Test Suite ID]],tbl_TestCases[Test Case Grade], "PASS")</calculatedColumnFormula>
    </tableColumn>
    <tableColumn id="5" xr3:uid="{AC0C3036-5B77-49B1-9D04-48ED8957617F}" name="Tests failing (Count)" dataCellStyle="Normal">
      <calculatedColumnFormula>COUNTIFS(tbl_TestCases[Test Suite ID],tbl_TestSuites[[#This Row],[Test Suite ID]],tbl_TestCases[Test Case Grade], "FAIL")</calculatedColumnFormula>
    </tableColumn>
    <tableColumn id="6" xr3:uid="{205A6B86-2C98-46BB-85C2-060E97349669}" name="Tests without grades (Count)" dataCellStyle="Normal">
      <calculatedColumnFormula>tbl_TestSuites[[#This Row],[Child Tests (Count)]]-(tbl_TestSuites[[#This Row],[Tests passing (Count)]]+tbl_TestSuites[[#This Row],[Tests failing (Count)]])</calculatedColumnFormula>
    </tableColumn>
    <tableColumn id="7" xr3:uid="{9E22481D-4ACB-4DD3-86ED-DF00F6EDC645}" name="Test suite grade (%)" dataCellStyle="Normal">
      <calculatedColumnFormula>IFERROR(tbl_TestSuites[[#This Row],[Tests passing (Count)]]/tbl_TestSuites[[#This Row],[Child Tests (Count)]], "")</calculatedColumnFormula>
    </tableColumn>
    <tableColumn id="8" xr3:uid="{9B3B8B6F-C5EA-48F6-B927-5D4B71B6395D}" name="Test Suite Outcome" dataCellStyle="Normal"/>
    <tableColumn id="9" xr3:uid="{6A1FE05B-3639-41CC-8CB7-D6CF8DCA9E64}" name="Test Suite Grade" dataCellStyle="Normal"/>
    <tableColumn id="10" xr3:uid="{25BED9F5-C52A-4764-963F-897613D59E95}" name="Notes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DEFB3F-1A84-4CF1-B599-CE552F4838F2}" name="tbl_Steps" displayName="tbl_Steps" ref="A1:H2" totalsRowShown="0" headerRowDxfId="23" dataDxfId="22">
  <autoFilter ref="A1:H2" xr:uid="{A1DEFB3F-1A84-4CF1-B599-CE552F4838F2}"/>
  <tableColumns count="8">
    <tableColumn id="1" xr3:uid="{EE30A35A-EC33-45F8-A7EC-D05C9E512010}" name="Step ID" dataDxfId="21"/>
    <tableColumn id="2" xr3:uid="{7F599C0B-FF8B-4845-A26A-18410EC79CEE}" name="Test Case ID" dataDxfId="20"/>
    <tableColumn id="3" xr3:uid="{42F16808-158C-4A0C-8CE0-59B9933B315C}" name="Test Case Name" dataDxfId="19">
      <calculatedColumnFormula>_xlfn.XLOOKUP(tbl_Steps[[#This Row],[Test Case ID]],tbl_TestCases[Test Case ID],tbl_TestCases[Brief description], "")</calculatedColumnFormula>
    </tableColumn>
    <tableColumn id="8" xr3:uid="{1B97AFF4-DE6E-4A47-B4CB-B313355EC426}" name="StepNumber" dataDxfId="18"/>
    <tableColumn id="4" xr3:uid="{437B7515-2D12-4FA9-AFFC-18B889C631E1}" name="Description" dataDxfId="17"/>
    <tableColumn id="5" xr3:uid="{39C5E142-90EB-4218-8FB4-A1DAD3D2E4F3}" name="Expectation" dataDxfId="16"/>
    <tableColumn id="6" xr3:uid="{DF63C4A4-5D9A-4BF7-91EB-92F3A21A4F7F}" name="Outcome" dataDxfId="15"/>
    <tableColumn id="7" xr3:uid="{70045985-E9D4-440B-89A3-BAD48A0CCC79}" name="Grade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2052-EDA1-439C-A668-DF521FF5EA56}">
  <dimension ref="A1:I3"/>
  <sheetViews>
    <sheetView workbookViewId="0">
      <selection activeCell="C3" sqref="C3"/>
    </sheetView>
  </sheetViews>
  <sheetFormatPr defaultRowHeight="14.25" x14ac:dyDescent="0.45"/>
  <cols>
    <col min="1" max="1" width="19.73046875" customWidth="1"/>
    <col min="2" max="2" width="14.86328125" bestFit="1" customWidth="1"/>
    <col min="3" max="3" width="12.33203125" customWidth="1"/>
    <col min="4" max="4" width="27.6640625" customWidth="1"/>
    <col min="5" max="6" width="36.86328125" customWidth="1"/>
    <col min="7" max="8" width="18.6640625" customWidth="1"/>
    <col min="9" max="9" width="33.86328125" customWidth="1"/>
  </cols>
  <sheetData>
    <row r="1" spans="1:9" x14ac:dyDescent="0.45">
      <c r="B1" s="5">
        <f ca="1">NOW()</f>
        <v>45633.705548148151</v>
      </c>
    </row>
    <row r="2" spans="1:9" ht="57" x14ac:dyDescent="0.4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</row>
    <row r="3" spans="1:9" x14ac:dyDescent="0.45">
      <c r="A3" s="3" t="s">
        <v>9</v>
      </c>
      <c r="B3" s="4">
        <v>45608.492361111108</v>
      </c>
      <c r="C3" s="3">
        <v>1</v>
      </c>
      <c r="D3" s="3" t="str">
        <f>_xlfn.XLOOKUP(tbl_TestRuns[[#This Row],[Test Case ID]],tbl_TestCases[Test Case ID],tbl_TestCases[Test Suite Name],"")</f>
        <v>Security</v>
      </c>
      <c r="E3" s="3" t="str">
        <f>_xlfn.XLOOKUP(tbl_TestRuns[[#This Row],[Test Case ID]],tbl_TestCases[Test Case ID],tbl_TestCases[Brief description],"")</f>
        <v>Log in as admin, using the correct password (XTREME2008)</v>
      </c>
      <c r="F3" s="3" t="str">
        <f>_xlfn.XLOOKUP(tbl_TestRuns[[#This Row],[Test Case ID]],tbl_TestCases[Test Case ID],tbl_TestCases[Expectation],"")</f>
        <v>The admin functions should be enabled</v>
      </c>
      <c r="G3" s="3" t="s">
        <v>10</v>
      </c>
      <c r="H3" s="3" t="s">
        <v>11</v>
      </c>
      <c r="I3" s="3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C402-97F3-45C7-87D5-D390AFC3D58D}">
  <dimension ref="A2:M25"/>
  <sheetViews>
    <sheetView tabSelected="1" workbookViewId="0">
      <selection activeCell="D25" sqref="D25"/>
    </sheetView>
  </sheetViews>
  <sheetFormatPr defaultRowHeight="14.25" x14ac:dyDescent="0.45"/>
  <cols>
    <col min="1" max="1" width="12.33203125" customWidth="1"/>
    <col min="2" max="2" width="12.46484375" customWidth="1"/>
    <col min="3" max="3" width="19.73046875" bestFit="1" customWidth="1"/>
    <col min="4" max="5" width="32.33203125" customWidth="1"/>
    <col min="6" max="7" width="19.796875" customWidth="1"/>
    <col min="8" max="8" width="18.6640625" customWidth="1"/>
    <col min="9" max="9" width="25.46484375" customWidth="1"/>
    <col min="10" max="10" width="19.265625" customWidth="1"/>
    <col min="11" max="11" width="17.9296875" customWidth="1"/>
    <col min="12" max="12" width="15.46484375" customWidth="1"/>
  </cols>
  <sheetData>
    <row r="2" spans="1:13" ht="57" x14ac:dyDescent="0.45">
      <c r="A2" s="1" t="s">
        <v>2</v>
      </c>
      <c r="B2" s="1" t="s">
        <v>13</v>
      </c>
      <c r="C2" s="2" t="s">
        <v>14</v>
      </c>
      <c r="D2" s="1" t="s">
        <v>15</v>
      </c>
      <c r="E2" s="1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1" t="s">
        <v>6</v>
      </c>
      <c r="L2" s="1" t="s">
        <v>7</v>
      </c>
      <c r="M2" s="1" t="s">
        <v>8</v>
      </c>
    </row>
    <row r="3" spans="1:13" ht="28.5" x14ac:dyDescent="0.45">
      <c r="A3" s="10">
        <v>1</v>
      </c>
      <c r="B3" s="10">
        <v>1</v>
      </c>
      <c r="C3" s="10" t="str">
        <f>_xlfn.XLOOKUP(tbl_TestCases[[#This Row],[Test Suite ID]],tbl_TestSuites[Test Suite ID],tbl_TestSuites[Test Suite Name], "")</f>
        <v>Security</v>
      </c>
      <c r="D3" s="10" t="s">
        <v>36</v>
      </c>
      <c r="E3" s="10" t="s">
        <v>37</v>
      </c>
      <c r="F3" s="10">
        <f>COUNTIF(tbl_Steps[Test Case ID], tbl_TestCases[[#This Row],[Test Case ID]])</f>
        <v>0</v>
      </c>
      <c r="G3" s="10">
        <f>COUNTIFS(tbl_Steps[Test Case ID],tbl_TestCases[[#This Row],[Test Case ID]],tbl_Steps[Grade], "PASS")</f>
        <v>0</v>
      </c>
      <c r="H3" s="10">
        <f>COUNTIFS(tbl_Steps[Test Case ID],tbl_TestCases[[#This Row],[Test Case ID]],tbl_Steps[Grade], "FAIL")</f>
        <v>0</v>
      </c>
      <c r="I3" s="10">
        <f>tbl_TestCases[[#This Row],[Related steps (Count)]]-(tbl_TestCases[[#This Row],[Steps passing (Count)]]+tbl_TestCases[[#This Row],[Steps failing (Count)]])</f>
        <v>0</v>
      </c>
      <c r="J3" s="10" t="str">
        <f>IFERROR(tbl_TestCases[[#This Row],[Steps passing (Count)]]/tbl_TestCases[[#This Row],[Related steps (Count)]],"")</f>
        <v/>
      </c>
      <c r="K3" s="10"/>
      <c r="L3" s="10"/>
      <c r="M3" s="10"/>
    </row>
    <row r="4" spans="1:13" ht="28.5" x14ac:dyDescent="0.45">
      <c r="A4" s="10">
        <v>2</v>
      </c>
      <c r="B4" s="10">
        <v>1</v>
      </c>
      <c r="C4" s="10" t="str">
        <f>_xlfn.XLOOKUP(tbl_TestCases[[#This Row],[Test Suite ID]],tbl_TestSuites[Test Suite ID],tbl_TestSuites[Test Suite Name], "")</f>
        <v>Security</v>
      </c>
      <c r="D4" s="10" t="s">
        <v>38</v>
      </c>
      <c r="E4" s="10" t="s">
        <v>39</v>
      </c>
      <c r="F4" s="10">
        <f>COUNTIF(tbl_Steps[Test Case ID], tbl_TestCases[[#This Row],[Test Case ID]])</f>
        <v>0</v>
      </c>
      <c r="G4" s="10">
        <f>COUNTIFS(tbl_Steps[Test Case ID],tbl_TestCases[[#This Row],[Test Case ID]],tbl_Steps[Grade], "PASS")</f>
        <v>0</v>
      </c>
      <c r="H4" s="10">
        <f>COUNTIFS(tbl_Steps[Test Case ID],tbl_TestCases[[#This Row],[Test Case ID]],tbl_Steps[Grade], "FAIL")</f>
        <v>0</v>
      </c>
      <c r="I4" s="10">
        <f>tbl_TestCases[[#This Row],[Related steps (Count)]]-(tbl_TestCases[[#This Row],[Steps passing (Count)]]+tbl_TestCases[[#This Row],[Steps failing (Count)]])</f>
        <v>0</v>
      </c>
      <c r="J4" s="10" t="str">
        <f>IFERROR(tbl_TestCases[[#This Row],[Steps passing (Count)]]/tbl_TestCases[[#This Row],[Related steps (Count)]],"")</f>
        <v/>
      </c>
      <c r="K4" s="10"/>
      <c r="L4" s="10"/>
      <c r="M4" s="10"/>
    </row>
    <row r="5" spans="1:13" ht="28.5" x14ac:dyDescent="0.45">
      <c r="A5" s="10">
        <v>3</v>
      </c>
      <c r="B5" s="10">
        <v>1</v>
      </c>
      <c r="C5" s="10" t="str">
        <f>_xlfn.XLOOKUP(tbl_TestCases[[#This Row],[Test Suite ID]],tbl_TestSuites[Test Suite ID],tbl_TestSuites[Test Suite Name], "")</f>
        <v>Security</v>
      </c>
      <c r="D5" s="10" t="s">
        <v>40</v>
      </c>
      <c r="E5" s="10" t="s">
        <v>41</v>
      </c>
      <c r="F5" s="10">
        <f>COUNTIF(tbl_Steps[Test Case ID], tbl_TestCases[[#This Row],[Test Case ID]])</f>
        <v>0</v>
      </c>
      <c r="G5" s="10">
        <f>COUNTIFS(tbl_Steps[Test Case ID],tbl_TestCases[[#This Row],[Test Case ID]],tbl_Steps[Grade], "PASS")</f>
        <v>0</v>
      </c>
      <c r="H5" s="10">
        <f>COUNTIFS(tbl_Steps[Test Case ID],tbl_TestCases[[#This Row],[Test Case ID]],tbl_Steps[Grade], "FAIL")</f>
        <v>0</v>
      </c>
      <c r="I5" s="10">
        <f>tbl_TestCases[[#This Row],[Related steps (Count)]]-(tbl_TestCases[[#This Row],[Steps passing (Count)]]+tbl_TestCases[[#This Row],[Steps failing (Count)]])</f>
        <v>0</v>
      </c>
      <c r="J5" s="10" t="str">
        <f>IFERROR(tbl_TestCases[[#This Row],[Steps passing (Count)]]/tbl_TestCases[[#This Row],[Related steps (Count)]],"")</f>
        <v/>
      </c>
      <c r="K5" s="10"/>
      <c r="L5" s="10"/>
      <c r="M5" s="10"/>
    </row>
    <row r="6" spans="1:13" x14ac:dyDescent="0.45">
      <c r="A6" s="10">
        <v>4</v>
      </c>
      <c r="B6" s="10">
        <v>2</v>
      </c>
      <c r="C6" s="10" t="str">
        <f>_xlfn.XLOOKUP(tbl_TestCases[[#This Row],[Test Suite ID]],tbl_TestSuites[Test Suite ID],tbl_TestSuites[Test Suite Name], "")</f>
        <v>Add a data entry</v>
      </c>
      <c r="D6" s="10" t="s">
        <v>43</v>
      </c>
      <c r="E6" s="10"/>
      <c r="F6" s="10">
        <f>COUNTIF(tbl_Steps[Test Case ID], tbl_TestCases[[#This Row],[Test Case ID]])</f>
        <v>0</v>
      </c>
      <c r="G6" s="10">
        <f>COUNTIFS(tbl_Steps[Test Case ID],tbl_TestCases[[#This Row],[Test Case ID]],tbl_Steps[Grade], "PASS")</f>
        <v>0</v>
      </c>
      <c r="H6" s="10">
        <f>COUNTIFS(tbl_Steps[Test Case ID],tbl_TestCases[[#This Row],[Test Case ID]],tbl_Steps[Grade], "FAIL")</f>
        <v>0</v>
      </c>
      <c r="I6" s="10">
        <f>tbl_TestCases[[#This Row],[Related steps (Count)]]-(tbl_TestCases[[#This Row],[Steps passing (Count)]]+tbl_TestCases[[#This Row],[Steps failing (Count)]])</f>
        <v>0</v>
      </c>
      <c r="J6" s="10" t="str">
        <f>IFERROR(tbl_TestCases[[#This Row],[Steps passing (Count)]]/tbl_TestCases[[#This Row],[Related steps (Count)]],"")</f>
        <v/>
      </c>
      <c r="K6" s="10"/>
      <c r="L6" s="10"/>
      <c r="M6" s="10"/>
    </row>
    <row r="7" spans="1:13" ht="28.5" x14ac:dyDescent="0.45">
      <c r="A7" s="12">
        <v>5</v>
      </c>
      <c r="B7" s="12">
        <v>2</v>
      </c>
      <c r="C7" s="12" t="str">
        <f>_xlfn.XLOOKUP(tbl_TestCases[[#This Row],[Test Suite ID]],tbl_TestSuites[Test Suite ID],tbl_TestSuites[Test Suite Name], "")</f>
        <v>Add a data entry</v>
      </c>
      <c r="D7" s="12" t="s">
        <v>44</v>
      </c>
      <c r="E7" s="12"/>
      <c r="F7" s="12">
        <f>COUNTIF(tbl_Steps[Test Case ID], tbl_TestCases[[#This Row],[Test Case ID]])</f>
        <v>0</v>
      </c>
      <c r="G7" s="12">
        <f>COUNTIFS(tbl_Steps[Test Case ID],tbl_TestCases[[#This Row],[Test Case ID]],tbl_Steps[Grade], "PASS")</f>
        <v>0</v>
      </c>
      <c r="H7" s="12">
        <f>COUNTIFS(tbl_Steps[Test Case ID],tbl_TestCases[[#This Row],[Test Case ID]],tbl_Steps[Grade], "FAIL")</f>
        <v>0</v>
      </c>
      <c r="I7" s="12">
        <f>tbl_TestCases[[#This Row],[Related steps (Count)]]-(tbl_TestCases[[#This Row],[Steps passing (Count)]]+tbl_TestCases[[#This Row],[Steps failing (Count)]])</f>
        <v>0</v>
      </c>
      <c r="J7" s="12" t="str">
        <f>IFERROR(tbl_TestCases[[#This Row],[Steps passing (Count)]]/tbl_TestCases[[#This Row],[Related steps (Count)]],"")</f>
        <v/>
      </c>
      <c r="K7" s="12"/>
      <c r="L7" s="12"/>
      <c r="M7" s="12"/>
    </row>
    <row r="8" spans="1:13" x14ac:dyDescent="0.45">
      <c r="A8" s="12">
        <v>6</v>
      </c>
      <c r="B8" s="12">
        <v>2</v>
      </c>
      <c r="C8" s="12" t="str">
        <f>_xlfn.XLOOKUP(tbl_TestCases[[#This Row],[Test Suite ID]],tbl_TestSuites[Test Suite ID],tbl_TestSuites[Test Suite Name], "")</f>
        <v>Add a data entry</v>
      </c>
      <c r="D8" s="12" t="s">
        <v>45</v>
      </c>
      <c r="E8" s="12"/>
      <c r="F8" s="12">
        <f>COUNTIF(tbl_Steps[Test Case ID], tbl_TestCases[[#This Row],[Test Case ID]])</f>
        <v>0</v>
      </c>
      <c r="G8" s="12">
        <f>COUNTIFS(tbl_Steps[Test Case ID],tbl_TestCases[[#This Row],[Test Case ID]],tbl_Steps[Grade], "PASS")</f>
        <v>0</v>
      </c>
      <c r="H8" s="12">
        <f>COUNTIFS(tbl_Steps[Test Case ID],tbl_TestCases[[#This Row],[Test Case ID]],tbl_Steps[Grade], "FAIL")</f>
        <v>0</v>
      </c>
      <c r="I8" s="12">
        <f>tbl_TestCases[[#This Row],[Related steps (Count)]]-(tbl_TestCases[[#This Row],[Steps passing (Count)]]+tbl_TestCases[[#This Row],[Steps failing (Count)]])</f>
        <v>0</v>
      </c>
      <c r="J8" s="12" t="str">
        <f>IFERROR(tbl_TestCases[[#This Row],[Steps passing (Count)]]/tbl_TestCases[[#This Row],[Related steps (Count)]],"")</f>
        <v/>
      </c>
      <c r="K8" s="12"/>
      <c r="L8" s="12"/>
      <c r="M8" s="12"/>
    </row>
    <row r="9" spans="1:13" x14ac:dyDescent="0.45">
      <c r="A9" s="12">
        <v>7</v>
      </c>
      <c r="B9" s="12">
        <v>2</v>
      </c>
      <c r="C9" s="12" t="str">
        <f>_xlfn.XLOOKUP(tbl_TestCases[[#This Row],[Test Suite ID]],tbl_TestSuites[Test Suite ID],tbl_TestSuites[Test Suite Name], "")</f>
        <v>Add a data entry</v>
      </c>
      <c r="D9" s="12" t="s">
        <v>46</v>
      </c>
      <c r="E9" s="12"/>
      <c r="F9" s="12">
        <f>COUNTIF(tbl_Steps[Test Case ID], tbl_TestCases[[#This Row],[Test Case ID]])</f>
        <v>0</v>
      </c>
      <c r="G9" s="12">
        <f>COUNTIFS(tbl_Steps[Test Case ID],tbl_TestCases[[#This Row],[Test Case ID]],tbl_Steps[Grade], "PASS")</f>
        <v>0</v>
      </c>
      <c r="H9" s="12">
        <f>COUNTIFS(tbl_Steps[Test Case ID],tbl_TestCases[[#This Row],[Test Case ID]],tbl_Steps[Grade], "FAIL")</f>
        <v>0</v>
      </c>
      <c r="I9" s="12">
        <f>tbl_TestCases[[#This Row],[Related steps (Count)]]-(tbl_TestCases[[#This Row],[Steps passing (Count)]]+tbl_TestCases[[#This Row],[Steps failing (Count)]])</f>
        <v>0</v>
      </c>
      <c r="J9" s="12" t="str">
        <f>IFERROR(tbl_TestCases[[#This Row],[Steps passing (Count)]]/tbl_TestCases[[#This Row],[Related steps (Count)]],"")</f>
        <v/>
      </c>
      <c r="K9" s="12"/>
      <c r="L9" s="12"/>
      <c r="M9" s="12"/>
    </row>
    <row r="10" spans="1:13" x14ac:dyDescent="0.45">
      <c r="A10" s="12">
        <v>8</v>
      </c>
      <c r="B10" s="12">
        <v>2</v>
      </c>
      <c r="C10" s="12" t="str">
        <f>_xlfn.XLOOKUP(tbl_TestCases[[#This Row],[Test Suite ID]],tbl_TestSuites[Test Suite ID],tbl_TestSuites[Test Suite Name], "")</f>
        <v>Add a data entry</v>
      </c>
      <c r="D10" s="12" t="s">
        <v>47</v>
      </c>
      <c r="E10" s="12"/>
      <c r="F10" s="12">
        <f>COUNTIF(tbl_Steps[Test Case ID], tbl_TestCases[[#This Row],[Test Case ID]])</f>
        <v>0</v>
      </c>
      <c r="G10" s="12">
        <f>COUNTIFS(tbl_Steps[Test Case ID],tbl_TestCases[[#This Row],[Test Case ID]],tbl_Steps[Grade], "PASS")</f>
        <v>0</v>
      </c>
      <c r="H10" s="12">
        <f>COUNTIFS(tbl_Steps[Test Case ID],tbl_TestCases[[#This Row],[Test Case ID]],tbl_Steps[Grade], "FAIL")</f>
        <v>0</v>
      </c>
      <c r="I10" s="12">
        <f>tbl_TestCases[[#This Row],[Related steps (Count)]]-(tbl_TestCases[[#This Row],[Steps passing (Count)]]+tbl_TestCases[[#This Row],[Steps failing (Count)]])</f>
        <v>0</v>
      </c>
      <c r="J10" s="12" t="str">
        <f>IFERROR(tbl_TestCases[[#This Row],[Steps passing (Count)]]/tbl_TestCases[[#This Row],[Related steps (Count)]],"")</f>
        <v/>
      </c>
      <c r="K10" s="12"/>
      <c r="L10" s="12"/>
      <c r="M10" s="12"/>
    </row>
    <row r="11" spans="1:13" x14ac:dyDescent="0.45">
      <c r="A11" s="12">
        <v>9</v>
      </c>
      <c r="B11" s="12">
        <v>2</v>
      </c>
      <c r="C11" s="12" t="str">
        <f>_xlfn.XLOOKUP(tbl_TestCases[[#This Row],[Test Suite ID]],tbl_TestSuites[Test Suite ID],tbl_TestSuites[Test Suite Name], "")</f>
        <v>Add a data entry</v>
      </c>
      <c r="D11" s="12" t="s">
        <v>48</v>
      </c>
      <c r="E11" s="12"/>
      <c r="F11" s="12">
        <f>COUNTIF(tbl_Steps[Test Case ID], tbl_TestCases[[#This Row],[Test Case ID]])</f>
        <v>0</v>
      </c>
      <c r="G11" s="12">
        <f>COUNTIFS(tbl_Steps[Test Case ID],tbl_TestCases[[#This Row],[Test Case ID]],tbl_Steps[Grade], "PASS")</f>
        <v>0</v>
      </c>
      <c r="H11" s="12">
        <f>COUNTIFS(tbl_Steps[Test Case ID],tbl_TestCases[[#This Row],[Test Case ID]],tbl_Steps[Grade], "FAIL")</f>
        <v>0</v>
      </c>
      <c r="I11" s="12">
        <f>tbl_TestCases[[#This Row],[Related steps (Count)]]-(tbl_TestCases[[#This Row],[Steps passing (Count)]]+tbl_TestCases[[#This Row],[Steps failing (Count)]])</f>
        <v>0</v>
      </c>
      <c r="J11" s="12" t="str">
        <f>IFERROR(tbl_TestCases[[#This Row],[Steps passing (Count)]]/tbl_TestCases[[#This Row],[Related steps (Count)]],"")</f>
        <v/>
      </c>
      <c r="K11" s="12"/>
      <c r="L11" s="12"/>
      <c r="M11" s="12"/>
    </row>
    <row r="12" spans="1:13" x14ac:dyDescent="0.45">
      <c r="A12" s="12">
        <v>10</v>
      </c>
      <c r="B12" s="12">
        <v>2</v>
      </c>
      <c r="C12" s="12" t="str">
        <f>_xlfn.XLOOKUP(tbl_TestCases[[#This Row],[Test Suite ID]],tbl_TestSuites[Test Suite ID],tbl_TestSuites[Test Suite Name], "")</f>
        <v>Add a data entry</v>
      </c>
      <c r="D12" s="12" t="s">
        <v>49</v>
      </c>
      <c r="E12" s="12"/>
      <c r="F12" s="12">
        <f>COUNTIF(tbl_Steps[Test Case ID], tbl_TestCases[[#This Row],[Test Case ID]])</f>
        <v>0</v>
      </c>
      <c r="G12" s="12">
        <f>COUNTIFS(tbl_Steps[Test Case ID],tbl_TestCases[[#This Row],[Test Case ID]],tbl_Steps[Grade], "PASS")</f>
        <v>0</v>
      </c>
      <c r="H12" s="12">
        <f>COUNTIFS(tbl_Steps[Test Case ID],tbl_TestCases[[#This Row],[Test Case ID]],tbl_Steps[Grade], "FAIL")</f>
        <v>0</v>
      </c>
      <c r="I12" s="12">
        <f>tbl_TestCases[[#This Row],[Related steps (Count)]]-(tbl_TestCases[[#This Row],[Steps passing (Count)]]+tbl_TestCases[[#This Row],[Steps failing (Count)]])</f>
        <v>0</v>
      </c>
      <c r="J12" s="12" t="str">
        <f>IFERROR(tbl_TestCases[[#This Row],[Steps passing (Count)]]/tbl_TestCases[[#This Row],[Related steps (Count)]],"")</f>
        <v/>
      </c>
      <c r="K12" s="12"/>
      <c r="L12" s="12"/>
      <c r="M12" s="12"/>
    </row>
    <row r="13" spans="1:13" x14ac:dyDescent="0.45">
      <c r="A13" s="12">
        <v>11</v>
      </c>
      <c r="B13" s="12">
        <v>2</v>
      </c>
      <c r="C13" s="12" t="str">
        <f>_xlfn.XLOOKUP(tbl_TestCases[[#This Row],[Test Suite ID]],tbl_TestSuites[Test Suite ID],tbl_TestSuites[Test Suite Name], "")</f>
        <v>Add a data entry</v>
      </c>
      <c r="D13" s="12" t="s">
        <v>50</v>
      </c>
      <c r="E13" s="12"/>
      <c r="F13" s="12">
        <f>COUNTIF(tbl_Steps[Test Case ID], tbl_TestCases[[#This Row],[Test Case ID]])</f>
        <v>0</v>
      </c>
      <c r="G13" s="12">
        <f>COUNTIFS(tbl_Steps[Test Case ID],tbl_TestCases[[#This Row],[Test Case ID]],tbl_Steps[Grade], "PASS")</f>
        <v>0</v>
      </c>
      <c r="H13" s="12">
        <f>COUNTIFS(tbl_Steps[Test Case ID],tbl_TestCases[[#This Row],[Test Case ID]],tbl_Steps[Grade], "FAIL")</f>
        <v>0</v>
      </c>
      <c r="I13" s="12">
        <f>tbl_TestCases[[#This Row],[Related steps (Count)]]-(tbl_TestCases[[#This Row],[Steps passing (Count)]]+tbl_TestCases[[#This Row],[Steps failing (Count)]])</f>
        <v>0</v>
      </c>
      <c r="J13" s="12" t="str">
        <f>IFERROR(tbl_TestCases[[#This Row],[Steps passing (Count)]]/tbl_TestCases[[#This Row],[Related steps (Count)]],"")</f>
        <v/>
      </c>
      <c r="K13" s="12"/>
      <c r="L13" s="12"/>
      <c r="M13" s="12"/>
    </row>
    <row r="14" spans="1:13" x14ac:dyDescent="0.45">
      <c r="A14" s="12">
        <v>12</v>
      </c>
      <c r="B14" s="12">
        <v>2</v>
      </c>
      <c r="C14" s="12" t="str">
        <f>_xlfn.XLOOKUP(tbl_TestCases[[#This Row],[Test Suite ID]],tbl_TestSuites[Test Suite ID],tbl_TestSuites[Test Suite Name], "")</f>
        <v>Add a data entry</v>
      </c>
      <c r="D14" s="12" t="s">
        <v>51</v>
      </c>
      <c r="E14" s="12"/>
      <c r="F14" s="12">
        <f>COUNTIF(tbl_Steps[Test Case ID], tbl_TestCases[[#This Row],[Test Case ID]])</f>
        <v>0</v>
      </c>
      <c r="G14" s="12">
        <f>COUNTIFS(tbl_Steps[Test Case ID],tbl_TestCases[[#This Row],[Test Case ID]],tbl_Steps[Grade], "PASS")</f>
        <v>0</v>
      </c>
      <c r="H14" s="12">
        <f>COUNTIFS(tbl_Steps[Test Case ID],tbl_TestCases[[#This Row],[Test Case ID]],tbl_Steps[Grade], "FAIL")</f>
        <v>0</v>
      </c>
      <c r="I14" s="12">
        <f>tbl_TestCases[[#This Row],[Related steps (Count)]]-(tbl_TestCases[[#This Row],[Steps passing (Count)]]+tbl_TestCases[[#This Row],[Steps failing (Count)]])</f>
        <v>0</v>
      </c>
      <c r="J14" s="12" t="str">
        <f>IFERROR(tbl_TestCases[[#This Row],[Steps passing (Count)]]/tbl_TestCases[[#This Row],[Related steps (Count)]],"")</f>
        <v/>
      </c>
      <c r="K14" s="12"/>
      <c r="L14" s="12"/>
      <c r="M14" s="12"/>
    </row>
    <row r="15" spans="1:13" x14ac:dyDescent="0.45">
      <c r="A15" s="12">
        <v>13</v>
      </c>
      <c r="B15" s="12">
        <v>3</v>
      </c>
      <c r="C15" s="12" t="str">
        <f>_xlfn.XLOOKUP(tbl_TestCases[[#This Row],[Test Suite ID]],tbl_TestSuites[Test Suite ID],tbl_TestSuites[Test Suite Name], "")</f>
        <v>View data, Pit data</v>
      </c>
      <c r="D15" s="12" t="s">
        <v>52</v>
      </c>
      <c r="E15" s="12"/>
      <c r="F15" s="12">
        <f>COUNTIF(tbl_Steps[Test Case ID], tbl_TestCases[[#This Row],[Test Case ID]])</f>
        <v>0</v>
      </c>
      <c r="G15" s="12">
        <f>COUNTIFS(tbl_Steps[Test Case ID],tbl_TestCases[[#This Row],[Test Case ID]],tbl_Steps[Grade], "PASS")</f>
        <v>0</v>
      </c>
      <c r="H15" s="12">
        <f>COUNTIFS(tbl_Steps[Test Case ID],tbl_TestCases[[#This Row],[Test Case ID]],tbl_Steps[Grade], "FAIL")</f>
        <v>0</v>
      </c>
      <c r="I15" s="12">
        <f>tbl_TestCases[[#This Row],[Related steps (Count)]]-(tbl_TestCases[[#This Row],[Steps passing (Count)]]+tbl_TestCases[[#This Row],[Steps failing (Count)]])</f>
        <v>0</v>
      </c>
      <c r="J15" s="12" t="str">
        <f>IFERROR(tbl_TestCases[[#This Row],[Steps passing (Count)]]/tbl_TestCases[[#This Row],[Related steps (Count)]],"")</f>
        <v/>
      </c>
      <c r="K15" s="12"/>
      <c r="L15" s="12"/>
      <c r="M15" s="12"/>
    </row>
    <row r="16" spans="1:13" x14ac:dyDescent="0.45">
      <c r="A16" s="12">
        <v>14</v>
      </c>
      <c r="B16" s="12">
        <v>3</v>
      </c>
      <c r="C16" s="12" t="str">
        <f>_xlfn.XLOOKUP(tbl_TestCases[[#This Row],[Test Suite ID]],tbl_TestSuites[Test Suite ID],tbl_TestSuites[Test Suite Name], "")</f>
        <v>View data, Pit data</v>
      </c>
      <c r="D16" s="12" t="s">
        <v>53</v>
      </c>
      <c r="E16" s="12"/>
      <c r="F16" s="12">
        <f>COUNTIF(tbl_Steps[Test Case ID], tbl_TestCases[[#This Row],[Test Case ID]])</f>
        <v>0</v>
      </c>
      <c r="G16" s="12">
        <f>COUNTIFS(tbl_Steps[Test Case ID],tbl_TestCases[[#This Row],[Test Case ID]],tbl_Steps[Grade], "PASS")</f>
        <v>0</v>
      </c>
      <c r="H16" s="12">
        <f>COUNTIFS(tbl_Steps[Test Case ID],tbl_TestCases[[#This Row],[Test Case ID]],tbl_Steps[Grade], "FAIL")</f>
        <v>0</v>
      </c>
      <c r="I16" s="12">
        <f>tbl_TestCases[[#This Row],[Related steps (Count)]]-(tbl_TestCases[[#This Row],[Steps passing (Count)]]+tbl_TestCases[[#This Row],[Steps failing (Count)]])</f>
        <v>0</v>
      </c>
      <c r="J16" s="12" t="str">
        <f>IFERROR(tbl_TestCases[[#This Row],[Steps passing (Count)]]/tbl_TestCases[[#This Row],[Related steps (Count)]],"")</f>
        <v/>
      </c>
      <c r="K16" s="12"/>
      <c r="L16" s="12"/>
      <c r="M16" s="12"/>
    </row>
    <row r="17" spans="1:13" x14ac:dyDescent="0.45">
      <c r="A17" s="12">
        <v>15</v>
      </c>
      <c r="B17" s="12">
        <v>3</v>
      </c>
      <c r="C17" s="12" t="str">
        <f>_xlfn.XLOOKUP(tbl_TestCases[[#This Row],[Test Suite ID]],tbl_TestSuites[Test Suite ID],tbl_TestSuites[Test Suite Name], "")</f>
        <v>View data, Pit data</v>
      </c>
      <c r="D17" s="12" t="s">
        <v>54</v>
      </c>
      <c r="E17" s="12"/>
      <c r="F17" s="12">
        <f>COUNTIF(tbl_Steps[Test Case ID], tbl_TestCases[[#This Row],[Test Case ID]])</f>
        <v>0</v>
      </c>
      <c r="G17" s="12">
        <f>COUNTIFS(tbl_Steps[Test Case ID],tbl_TestCases[[#This Row],[Test Case ID]],tbl_Steps[Grade], "PASS")</f>
        <v>0</v>
      </c>
      <c r="H17" s="12">
        <f>COUNTIFS(tbl_Steps[Test Case ID],tbl_TestCases[[#This Row],[Test Case ID]],tbl_Steps[Grade], "FAIL")</f>
        <v>0</v>
      </c>
      <c r="I17" s="12">
        <f>tbl_TestCases[[#This Row],[Related steps (Count)]]-(tbl_TestCases[[#This Row],[Steps passing (Count)]]+tbl_TestCases[[#This Row],[Steps failing (Count)]])</f>
        <v>0</v>
      </c>
      <c r="J17" s="12" t="str">
        <f>IFERROR(tbl_TestCases[[#This Row],[Steps passing (Count)]]/tbl_TestCases[[#This Row],[Related steps (Count)]],"")</f>
        <v/>
      </c>
      <c r="K17" s="12"/>
      <c r="L17" s="12"/>
      <c r="M17" s="12"/>
    </row>
    <row r="18" spans="1:13" x14ac:dyDescent="0.45">
      <c r="A18" s="12">
        <v>16</v>
      </c>
      <c r="B18" s="12">
        <v>3</v>
      </c>
      <c r="C18" s="12" t="str">
        <f>_xlfn.XLOOKUP(tbl_TestCases[[#This Row],[Test Suite ID]],tbl_TestSuites[Test Suite ID],tbl_TestSuites[Test Suite Name], "")</f>
        <v>View data, Pit data</v>
      </c>
      <c r="D18" s="12" t="s">
        <v>55</v>
      </c>
      <c r="E18" s="12"/>
      <c r="F18" s="12">
        <f>COUNTIF(tbl_Steps[Test Case ID], tbl_TestCases[[#This Row],[Test Case ID]])</f>
        <v>0</v>
      </c>
      <c r="G18" s="12">
        <f>COUNTIFS(tbl_Steps[Test Case ID],tbl_TestCases[[#This Row],[Test Case ID]],tbl_Steps[Grade], "PASS")</f>
        <v>0</v>
      </c>
      <c r="H18" s="12">
        <f>COUNTIFS(tbl_Steps[Test Case ID],tbl_TestCases[[#This Row],[Test Case ID]],tbl_Steps[Grade], "FAIL")</f>
        <v>0</v>
      </c>
      <c r="I18" s="12">
        <f>tbl_TestCases[[#This Row],[Related steps (Count)]]-(tbl_TestCases[[#This Row],[Steps passing (Count)]]+tbl_TestCases[[#This Row],[Steps failing (Count)]])</f>
        <v>0</v>
      </c>
      <c r="J18" s="12" t="str">
        <f>IFERROR(tbl_TestCases[[#This Row],[Steps passing (Count)]]/tbl_TestCases[[#This Row],[Related steps (Count)]],"")</f>
        <v/>
      </c>
      <c r="K18" s="12"/>
      <c r="L18" s="12"/>
      <c r="M18" s="12"/>
    </row>
    <row r="19" spans="1:13" x14ac:dyDescent="0.45">
      <c r="A19" s="12">
        <v>17</v>
      </c>
      <c r="B19" s="12">
        <v>4</v>
      </c>
      <c r="C19" s="12" t="str">
        <f>_xlfn.XLOOKUP(tbl_TestCases[[#This Row],[Test Suite ID]],tbl_TestSuites[Test Suite ID],tbl_TestSuites[Test Suite Name], "")</f>
        <v>View data, Match data</v>
      </c>
      <c r="D19" s="12" t="s">
        <v>52</v>
      </c>
      <c r="E19" s="12"/>
      <c r="F19" s="12">
        <f>COUNTIF(tbl_Steps[Test Case ID], tbl_TestCases[[#This Row],[Test Case ID]])</f>
        <v>0</v>
      </c>
      <c r="G19" s="12">
        <f>COUNTIFS(tbl_Steps[Test Case ID],tbl_TestCases[[#This Row],[Test Case ID]],tbl_Steps[Grade], "PASS")</f>
        <v>0</v>
      </c>
      <c r="H19" s="12">
        <f>COUNTIFS(tbl_Steps[Test Case ID],tbl_TestCases[[#This Row],[Test Case ID]],tbl_Steps[Grade], "FAIL")</f>
        <v>0</v>
      </c>
      <c r="I19" s="12">
        <f>tbl_TestCases[[#This Row],[Related steps (Count)]]-(tbl_TestCases[[#This Row],[Steps passing (Count)]]+tbl_TestCases[[#This Row],[Steps failing (Count)]])</f>
        <v>0</v>
      </c>
      <c r="J19" s="12" t="str">
        <f>IFERROR(tbl_TestCases[[#This Row],[Steps passing (Count)]]/tbl_TestCases[[#This Row],[Related steps (Count)]],"")</f>
        <v/>
      </c>
      <c r="K19" s="12"/>
      <c r="L19" s="12"/>
      <c r="M19" s="12"/>
    </row>
    <row r="20" spans="1:13" x14ac:dyDescent="0.45">
      <c r="A20" s="12">
        <v>18</v>
      </c>
      <c r="B20" s="12">
        <v>4</v>
      </c>
      <c r="C20" s="12" t="str">
        <f>_xlfn.XLOOKUP(tbl_TestCases[[#This Row],[Test Suite ID]],tbl_TestSuites[Test Suite ID],tbl_TestSuites[Test Suite Name], "")</f>
        <v>View data, Match data</v>
      </c>
      <c r="D20" s="12" t="s">
        <v>54</v>
      </c>
      <c r="E20" s="12"/>
      <c r="F20" s="12">
        <f>COUNTIF(tbl_Steps[Test Case ID], tbl_TestCases[[#This Row],[Test Case ID]])</f>
        <v>0</v>
      </c>
      <c r="G20" s="12">
        <f>COUNTIFS(tbl_Steps[Test Case ID],tbl_TestCases[[#This Row],[Test Case ID]],tbl_Steps[Grade], "PASS")</f>
        <v>0</v>
      </c>
      <c r="H20" s="12">
        <f>COUNTIFS(tbl_Steps[Test Case ID],tbl_TestCases[[#This Row],[Test Case ID]],tbl_Steps[Grade], "FAIL")</f>
        <v>0</v>
      </c>
      <c r="I20" s="12">
        <f>tbl_TestCases[[#This Row],[Related steps (Count)]]-(tbl_TestCases[[#This Row],[Steps passing (Count)]]+tbl_TestCases[[#This Row],[Steps failing (Count)]])</f>
        <v>0</v>
      </c>
      <c r="J20" s="12" t="str">
        <f>IFERROR(tbl_TestCases[[#This Row],[Steps passing (Count)]]/tbl_TestCases[[#This Row],[Related steps (Count)]],"")</f>
        <v/>
      </c>
      <c r="K20" s="12"/>
      <c r="L20" s="12"/>
      <c r="M20" s="12"/>
    </row>
    <row r="21" spans="1:13" x14ac:dyDescent="0.45">
      <c r="A21" s="12">
        <v>19</v>
      </c>
      <c r="B21" s="12">
        <v>4</v>
      </c>
      <c r="C21" s="12" t="str">
        <f>_xlfn.XLOOKUP(tbl_TestCases[[#This Row],[Test Suite ID]],tbl_TestSuites[Test Suite ID],tbl_TestSuites[Test Suite Name], "")</f>
        <v>View data, Match data</v>
      </c>
      <c r="D21" s="12" t="s">
        <v>55</v>
      </c>
      <c r="E21" s="12"/>
      <c r="F21" s="12">
        <f>COUNTIF(tbl_Steps[Test Case ID], tbl_TestCases[[#This Row],[Test Case ID]])</f>
        <v>0</v>
      </c>
      <c r="G21" s="12">
        <f>COUNTIFS(tbl_Steps[Test Case ID],tbl_TestCases[[#This Row],[Test Case ID]],tbl_Steps[Grade], "PASS")</f>
        <v>0</v>
      </c>
      <c r="H21" s="12">
        <f>COUNTIFS(tbl_Steps[Test Case ID],tbl_TestCases[[#This Row],[Test Case ID]],tbl_Steps[Grade], "FAIL")</f>
        <v>0</v>
      </c>
      <c r="I21" s="12">
        <f>tbl_TestCases[[#This Row],[Related steps (Count)]]-(tbl_TestCases[[#This Row],[Steps passing (Count)]]+tbl_TestCases[[#This Row],[Steps failing (Count)]])</f>
        <v>0</v>
      </c>
      <c r="J21" s="12" t="str">
        <f>IFERROR(tbl_TestCases[[#This Row],[Steps passing (Count)]]/tbl_TestCases[[#This Row],[Related steps (Count)]],"")</f>
        <v/>
      </c>
      <c r="K21" s="12"/>
      <c r="L21" s="12"/>
      <c r="M21" s="12"/>
    </row>
    <row r="22" spans="1:13" x14ac:dyDescent="0.45">
      <c r="A22" s="12">
        <v>20</v>
      </c>
      <c r="B22" s="12">
        <v>5</v>
      </c>
      <c r="C22" s="12" t="str">
        <f>_xlfn.XLOOKUP(tbl_TestCases[[#This Row],[Test Suite ID]],tbl_TestSuites[Test Suite ID],tbl_TestSuites[Test Suite Name], "")</f>
        <v>Admin functions</v>
      </c>
      <c r="D22" s="12" t="s">
        <v>59</v>
      </c>
      <c r="E22" s="12"/>
      <c r="F22" s="12">
        <f>COUNTIF(tbl_Steps[Test Case ID], tbl_TestCases[[#This Row],[Test Case ID]])</f>
        <v>0</v>
      </c>
      <c r="G22" s="12">
        <f>COUNTIFS(tbl_Steps[Test Case ID],tbl_TestCases[[#This Row],[Test Case ID]],tbl_Steps[Grade], "PASS")</f>
        <v>0</v>
      </c>
      <c r="H22" s="12">
        <f>COUNTIFS(tbl_Steps[Test Case ID],tbl_TestCases[[#This Row],[Test Case ID]],tbl_Steps[Grade], "FAIL")</f>
        <v>0</v>
      </c>
      <c r="I22" s="12">
        <f>tbl_TestCases[[#This Row],[Related steps (Count)]]-(tbl_TestCases[[#This Row],[Steps passing (Count)]]+tbl_TestCases[[#This Row],[Steps failing (Count)]])</f>
        <v>0</v>
      </c>
      <c r="J22" s="12" t="str">
        <f>IFERROR(tbl_TestCases[[#This Row],[Steps passing (Count)]]/tbl_TestCases[[#This Row],[Related steps (Count)]],"")</f>
        <v/>
      </c>
      <c r="K22" s="12"/>
      <c r="L22" s="12"/>
      <c r="M22" s="12"/>
    </row>
    <row r="23" spans="1:13" x14ac:dyDescent="0.45">
      <c r="A23" s="12">
        <v>21</v>
      </c>
      <c r="B23" s="12">
        <v>5</v>
      </c>
      <c r="C23" s="12" t="str">
        <f>_xlfn.XLOOKUP(tbl_TestCases[[#This Row],[Test Suite ID]],tbl_TestSuites[Test Suite ID],tbl_TestSuites[Test Suite Name], "")</f>
        <v>Admin functions</v>
      </c>
      <c r="D23" s="12" t="s">
        <v>60</v>
      </c>
      <c r="E23" s="12"/>
      <c r="F23" s="12">
        <f>COUNTIF(tbl_Steps[Test Case ID], tbl_TestCases[[#This Row],[Test Case ID]])</f>
        <v>0</v>
      </c>
      <c r="G23" s="12">
        <f>COUNTIFS(tbl_Steps[Test Case ID],tbl_TestCases[[#This Row],[Test Case ID]],tbl_Steps[Grade], "PASS")</f>
        <v>0</v>
      </c>
      <c r="H23" s="12">
        <f>COUNTIFS(tbl_Steps[Test Case ID],tbl_TestCases[[#This Row],[Test Case ID]],tbl_Steps[Grade], "FAIL")</f>
        <v>0</v>
      </c>
      <c r="I23" s="12">
        <f>tbl_TestCases[[#This Row],[Related steps (Count)]]-(tbl_TestCases[[#This Row],[Steps passing (Count)]]+tbl_TestCases[[#This Row],[Steps failing (Count)]])</f>
        <v>0</v>
      </c>
      <c r="J23" s="12" t="str">
        <f>IFERROR(tbl_TestCases[[#This Row],[Steps passing (Count)]]/tbl_TestCases[[#This Row],[Related steps (Count)]],"")</f>
        <v/>
      </c>
      <c r="K23" s="12"/>
      <c r="L23" s="12"/>
      <c r="M23" s="12"/>
    </row>
    <row r="24" spans="1:13" x14ac:dyDescent="0.45">
      <c r="A24" s="12">
        <v>22</v>
      </c>
      <c r="B24" s="12">
        <v>5</v>
      </c>
      <c r="C24" s="12" t="str">
        <f>_xlfn.XLOOKUP(tbl_TestCases[[#This Row],[Test Suite ID]],tbl_TestSuites[Test Suite ID],tbl_TestSuites[Test Suite Name], "")</f>
        <v>Admin functions</v>
      </c>
      <c r="D24" s="12" t="s">
        <v>61</v>
      </c>
      <c r="E24" s="12"/>
      <c r="F24" s="12">
        <f>COUNTIF(tbl_Steps[Test Case ID], tbl_TestCases[[#This Row],[Test Case ID]])</f>
        <v>0</v>
      </c>
      <c r="G24" s="12">
        <f>COUNTIFS(tbl_Steps[Test Case ID],tbl_TestCases[[#This Row],[Test Case ID]],tbl_Steps[Grade], "PASS")</f>
        <v>0</v>
      </c>
      <c r="H24" s="12">
        <f>COUNTIFS(tbl_Steps[Test Case ID],tbl_TestCases[[#This Row],[Test Case ID]],tbl_Steps[Grade], "FAIL")</f>
        <v>0</v>
      </c>
      <c r="I24" s="12">
        <f>tbl_TestCases[[#This Row],[Related steps (Count)]]-(tbl_TestCases[[#This Row],[Steps passing (Count)]]+tbl_TestCases[[#This Row],[Steps failing (Count)]])</f>
        <v>0</v>
      </c>
      <c r="J24" s="12" t="str">
        <f>IFERROR(tbl_TestCases[[#This Row],[Steps passing (Count)]]/tbl_TestCases[[#This Row],[Related steps (Count)]],"")</f>
        <v/>
      </c>
      <c r="K24" s="12"/>
      <c r="L24" s="12"/>
      <c r="M24" s="12"/>
    </row>
    <row r="25" spans="1:13" x14ac:dyDescent="0.45">
      <c r="A25" s="12">
        <v>23</v>
      </c>
      <c r="B25" s="12">
        <v>5</v>
      </c>
      <c r="C25" s="12" t="str">
        <f>_xlfn.XLOOKUP(tbl_TestCases[[#This Row],[Test Suite ID]],tbl_TestSuites[Test Suite ID],tbl_TestSuites[Test Suite Name], "")</f>
        <v>Admin functions</v>
      </c>
      <c r="D25" s="12" t="s">
        <v>62</v>
      </c>
      <c r="E25" s="12"/>
      <c r="F25" s="12">
        <f>COUNTIF(tbl_Steps[Test Case ID], tbl_TestCases[[#This Row],[Test Case ID]])</f>
        <v>0</v>
      </c>
      <c r="G25" s="12">
        <f>COUNTIFS(tbl_Steps[Test Case ID],tbl_TestCases[[#This Row],[Test Case ID]],tbl_Steps[Grade], "PASS")</f>
        <v>0</v>
      </c>
      <c r="H25" s="12">
        <f>COUNTIFS(tbl_Steps[Test Case ID],tbl_TestCases[[#This Row],[Test Case ID]],tbl_Steps[Grade], "FAIL")</f>
        <v>0</v>
      </c>
      <c r="I25" s="12">
        <f>tbl_TestCases[[#This Row],[Related steps (Count)]]-(tbl_TestCases[[#This Row],[Steps passing (Count)]]+tbl_TestCases[[#This Row],[Steps failing (Count)]])</f>
        <v>0</v>
      </c>
      <c r="J25" s="12" t="str">
        <f>IFERROR(tbl_TestCases[[#This Row],[Steps passing (Count)]]/tbl_TestCases[[#This Row],[Related steps (Count)]],"")</f>
        <v/>
      </c>
      <c r="K25" s="12"/>
      <c r="L25" s="12"/>
      <c r="M2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6223-A2C3-411D-BC9D-9F20E442B7B7}">
  <dimension ref="A1:J6"/>
  <sheetViews>
    <sheetView workbookViewId="0">
      <selection activeCell="B7" sqref="B7"/>
    </sheetView>
  </sheetViews>
  <sheetFormatPr defaultRowHeight="14.25" x14ac:dyDescent="0.45"/>
  <cols>
    <col min="1" max="1" width="12.46484375" customWidth="1"/>
    <col min="2" max="2" width="19.73046875" bestFit="1" customWidth="1"/>
    <col min="3" max="3" width="17.6640625" customWidth="1"/>
    <col min="4" max="4" width="19.46484375" customWidth="1"/>
    <col min="5" max="5" width="18.33203125" customWidth="1"/>
    <col min="6" max="6" width="25.1328125" customWidth="1"/>
    <col min="7" max="7" width="18" customWidth="1"/>
    <col min="8" max="8" width="18.06640625" customWidth="1"/>
    <col min="9" max="9" width="15.59765625" customWidth="1"/>
  </cols>
  <sheetData>
    <row r="1" spans="1:10" x14ac:dyDescent="0.45">
      <c r="A1" s="6" t="s">
        <v>13</v>
      </c>
      <c r="B1" s="6" t="s">
        <v>14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6" t="s">
        <v>27</v>
      </c>
      <c r="I1" s="6" t="s">
        <v>28</v>
      </c>
      <c r="J1" s="6" t="s">
        <v>8</v>
      </c>
    </row>
    <row r="2" spans="1:10" x14ac:dyDescent="0.45">
      <c r="A2">
        <v>1</v>
      </c>
      <c r="B2" t="s">
        <v>35</v>
      </c>
      <c r="C2">
        <f>COUNTIF(tbl_TestCases[Test Suite ID],tbl_TestSuites[[#This Row],[Test Suite ID]])</f>
        <v>3</v>
      </c>
      <c r="D2">
        <f>COUNTIFS(tbl_TestCases[Test Suite ID],tbl_TestSuites[[#This Row],[Test Suite ID]],tbl_TestCases[Test Case Grade], "PASS")</f>
        <v>0</v>
      </c>
      <c r="E2">
        <f>COUNTIFS(tbl_TestCases[Test Suite ID],tbl_TestSuites[[#This Row],[Test Suite ID]],tbl_TestCases[Test Case Grade], "FAIL")</f>
        <v>0</v>
      </c>
      <c r="F2">
        <f>tbl_TestSuites[[#This Row],[Child Tests (Count)]]-(tbl_TestSuites[[#This Row],[Tests passing (Count)]]+tbl_TestSuites[[#This Row],[Tests failing (Count)]])</f>
        <v>3</v>
      </c>
      <c r="G2">
        <f>IFERROR(tbl_TestSuites[[#This Row],[Tests passing (Count)]]/tbl_TestSuites[[#This Row],[Child Tests (Count)]], "")</f>
        <v>0</v>
      </c>
    </row>
    <row r="3" spans="1:10" x14ac:dyDescent="0.45">
      <c r="A3">
        <v>2</v>
      </c>
      <c r="B3" t="s">
        <v>42</v>
      </c>
      <c r="C3">
        <f>COUNTIF(tbl_TestCases[Test Suite ID],tbl_TestSuites[[#This Row],[Test Suite ID]])</f>
        <v>9</v>
      </c>
      <c r="D3">
        <f>COUNTIFS(tbl_TestCases[Test Suite ID],tbl_TestSuites[[#This Row],[Test Suite ID]],tbl_TestCases[Test Case Grade], "PASS")</f>
        <v>0</v>
      </c>
      <c r="E3">
        <f>COUNTIFS(tbl_TestCases[Test Suite ID],tbl_TestSuites[[#This Row],[Test Suite ID]],tbl_TestCases[Test Case Grade], "FAIL")</f>
        <v>0</v>
      </c>
      <c r="F3">
        <f>tbl_TestSuites[[#This Row],[Child Tests (Count)]]-(tbl_TestSuites[[#This Row],[Tests passing (Count)]]+tbl_TestSuites[[#This Row],[Tests failing (Count)]])</f>
        <v>9</v>
      </c>
      <c r="G3">
        <f>IFERROR(tbl_TestSuites[[#This Row],[Tests passing (Count)]]/tbl_TestSuites[[#This Row],[Child Tests (Count)]], "")</f>
        <v>0</v>
      </c>
    </row>
    <row r="4" spans="1:10" x14ac:dyDescent="0.45">
      <c r="A4">
        <v>3</v>
      </c>
      <c r="B4" t="s">
        <v>56</v>
      </c>
      <c r="C4">
        <f>COUNTIF(tbl_TestCases[Test Suite ID],tbl_TestSuites[[#This Row],[Test Suite ID]])</f>
        <v>4</v>
      </c>
      <c r="D4">
        <f>COUNTIFS(tbl_TestCases[Test Suite ID],tbl_TestSuites[[#This Row],[Test Suite ID]],tbl_TestCases[Test Case Grade], "PASS")</f>
        <v>0</v>
      </c>
      <c r="E4">
        <f>COUNTIFS(tbl_TestCases[Test Suite ID],tbl_TestSuites[[#This Row],[Test Suite ID]],tbl_TestCases[Test Case Grade], "FAIL")</f>
        <v>0</v>
      </c>
      <c r="F4">
        <f>tbl_TestSuites[[#This Row],[Child Tests (Count)]]-(tbl_TestSuites[[#This Row],[Tests passing (Count)]]+tbl_TestSuites[[#This Row],[Tests failing (Count)]])</f>
        <v>4</v>
      </c>
      <c r="G4">
        <f>IFERROR(tbl_TestSuites[[#This Row],[Tests passing (Count)]]/tbl_TestSuites[[#This Row],[Child Tests (Count)]], "")</f>
        <v>0</v>
      </c>
    </row>
    <row r="5" spans="1:10" x14ac:dyDescent="0.45">
      <c r="A5" s="11">
        <v>4</v>
      </c>
      <c r="B5" s="11" t="s">
        <v>57</v>
      </c>
      <c r="C5" s="11">
        <f>COUNTIF(tbl_TestCases[Test Suite ID],tbl_TestSuites[[#This Row],[Test Suite ID]])</f>
        <v>3</v>
      </c>
      <c r="D5" s="11">
        <f>COUNTIFS(tbl_TestCases[Test Suite ID],tbl_TestSuites[[#This Row],[Test Suite ID]],tbl_TestCases[Test Case Grade], "PASS")</f>
        <v>0</v>
      </c>
      <c r="E5" s="11">
        <f>COUNTIFS(tbl_TestCases[Test Suite ID],tbl_TestSuites[[#This Row],[Test Suite ID]],tbl_TestCases[Test Case Grade], "FAIL")</f>
        <v>0</v>
      </c>
      <c r="F5" s="11">
        <f>tbl_TestSuites[[#This Row],[Child Tests (Count)]]-(tbl_TestSuites[[#This Row],[Tests passing (Count)]]+tbl_TestSuites[[#This Row],[Tests failing (Count)]])</f>
        <v>3</v>
      </c>
      <c r="G5" s="11">
        <f>IFERROR(tbl_TestSuites[[#This Row],[Tests passing (Count)]]/tbl_TestSuites[[#This Row],[Child Tests (Count)]], "")</f>
        <v>0</v>
      </c>
      <c r="H5" s="11"/>
      <c r="I5" s="11"/>
      <c r="J5" s="11"/>
    </row>
    <row r="6" spans="1:10" x14ac:dyDescent="0.45">
      <c r="A6" s="11">
        <v>5</v>
      </c>
      <c r="B6" s="11" t="s">
        <v>58</v>
      </c>
      <c r="C6" s="11">
        <f>COUNTIF(tbl_TestCases[Test Suite ID],tbl_TestSuites[[#This Row],[Test Suite ID]])</f>
        <v>4</v>
      </c>
      <c r="D6" s="11">
        <f>COUNTIFS(tbl_TestCases[Test Suite ID],tbl_TestSuites[[#This Row],[Test Suite ID]],tbl_TestCases[Test Case Grade], "PASS")</f>
        <v>0</v>
      </c>
      <c r="E6" s="11">
        <f>COUNTIFS(tbl_TestCases[Test Suite ID],tbl_TestSuites[[#This Row],[Test Suite ID]],tbl_TestCases[Test Case Grade], "FAIL")</f>
        <v>0</v>
      </c>
      <c r="F6" s="11">
        <f>tbl_TestSuites[[#This Row],[Child Tests (Count)]]-(tbl_TestSuites[[#This Row],[Tests passing (Count)]]+tbl_TestSuites[[#This Row],[Tests failing (Count)]])</f>
        <v>4</v>
      </c>
      <c r="G6" s="11">
        <f>IFERROR(tbl_TestSuites[[#This Row],[Tests passing (Count)]]/tbl_TestSuites[[#This Row],[Child Tests (Count)]], "")</f>
        <v>0</v>
      </c>
      <c r="H6" s="11"/>
      <c r="I6" s="11"/>
      <c r="J6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539A-71A8-46AA-AE48-2B75AF98E22A}">
  <dimension ref="A1:H2"/>
  <sheetViews>
    <sheetView workbookViewId="0">
      <selection activeCell="B2" sqref="B2"/>
    </sheetView>
  </sheetViews>
  <sheetFormatPr defaultRowHeight="14.25" x14ac:dyDescent="0.45"/>
  <cols>
    <col min="2" max="2" width="12.33203125" customWidth="1"/>
    <col min="3" max="3" width="55.3984375" bestFit="1" customWidth="1"/>
    <col min="4" max="4" width="15.33203125" customWidth="1"/>
    <col min="5" max="8" width="19.1328125" customWidth="1"/>
  </cols>
  <sheetData>
    <row r="1" spans="1:8" x14ac:dyDescent="0.45">
      <c r="A1" s="6" t="s">
        <v>29</v>
      </c>
      <c r="B1" s="6" t="s">
        <v>2</v>
      </c>
      <c r="C1" s="9" t="s">
        <v>30</v>
      </c>
      <c r="D1" s="6" t="s">
        <v>34</v>
      </c>
      <c r="E1" s="6" t="s">
        <v>31</v>
      </c>
      <c r="F1" s="6" t="s">
        <v>16</v>
      </c>
      <c r="G1" s="6" t="s">
        <v>32</v>
      </c>
      <c r="H1" s="6" t="s">
        <v>33</v>
      </c>
    </row>
    <row r="2" spans="1:8" x14ac:dyDescent="0.45">
      <c r="A2" s="8">
        <v>1</v>
      </c>
      <c r="B2" s="8"/>
      <c r="C2" s="8" t="str">
        <f>_xlfn.XLOOKUP(tbl_Steps[[#This Row],[Test Case ID]],tbl_TestCases[Test Case ID],tbl_TestCases[Brief description], "")</f>
        <v/>
      </c>
      <c r="D2" s="8">
        <v>1</v>
      </c>
      <c r="E2" s="8"/>
      <c r="F2" s="8"/>
      <c r="G2" s="8"/>
      <c r="H2" s="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Runs</vt:lpstr>
      <vt:lpstr>Test Cases</vt:lpstr>
      <vt:lpstr>Test Suites</vt:lpstr>
      <vt:lpstr>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McCann</dc:creator>
  <cp:lastModifiedBy>Pierre McCann</cp:lastModifiedBy>
  <dcterms:created xsi:type="dcterms:W3CDTF">2024-12-07T21:12:56Z</dcterms:created>
  <dcterms:modified xsi:type="dcterms:W3CDTF">2024-12-07T23:56:02Z</dcterms:modified>
</cp:coreProperties>
</file>