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ncial Analys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<sst xmlns="http://schemas.openxmlformats.org/spreadsheetml/2006/main" count="53" uniqueCount="36">
  <si>
    <t xml:space="preserve">Restaurant Group - Deal Financial Analysis</t>
  </si>
  <si>
    <t xml:space="preserve">Notes:</t>
  </si>
  <si>
    <t xml:space="preserve">2020 "A" means actual results achieved for 2020</t>
  </si>
  <si>
    <t xml:space="preserve">2021 "F" means forecasted results for 2021</t>
  </si>
  <si>
    <t xml:space="preserve">202x "PF" illustrates the financials of the acquirer post-merger (i.e. acquirer + target + adjustments)</t>
  </si>
  <si>
    <t xml:space="preserve">Acquirer: Restaurant Group</t>
  </si>
  <si>
    <t xml:space="preserve">Target: Restaurant C</t>
  </si>
  <si>
    <t xml:space="preserve">Adjustments</t>
  </si>
  <si>
    <t xml:space="preserve">MergeCo</t>
  </si>
  <si>
    <t xml:space="preserve">31-Dec Year-End</t>
  </si>
  <si>
    <t xml:space="preserve">Unit</t>
  </si>
  <si>
    <t xml:space="preserve">2020A</t>
  </si>
  <si>
    <t xml:space="preserve">2021F</t>
  </si>
  <si>
    <t xml:space="preserve">2022F</t>
  </si>
  <si>
    <t xml:space="preserve">2020PF</t>
  </si>
  <si>
    <t xml:space="preserve">2021PF</t>
  </si>
  <si>
    <t xml:space="preserve">2022PF</t>
  </si>
  <si>
    <t xml:space="preserve">Revenue</t>
  </si>
  <si>
    <t xml:space="preserve">$M</t>
  </si>
  <si>
    <t xml:space="preserve">Growth %</t>
  </si>
  <si>
    <t xml:space="preserve">%</t>
  </si>
  <si>
    <t xml:space="preserve">EBITDA (Earnings before Interest, Tax and D&amp;A)</t>
  </si>
  <si>
    <t xml:space="preserve">Margin %</t>
  </si>
  <si>
    <t xml:space="preserve">Depreciation &amp; Amortisation (D&amp;A)</t>
  </si>
  <si>
    <t xml:space="preserve">Operating Income (EBIT)</t>
  </si>
  <si>
    <t xml:space="preserve">Capital Expenditure</t>
  </si>
  <si>
    <t xml:space="preserve">Net Debt (Debt less Cash)</t>
  </si>
  <si>
    <t xml:space="preserve">Debt Interest Rate %</t>
  </si>
  <si>
    <t xml:space="preserve">Net Interest Expense</t>
  </si>
  <si>
    <t xml:space="preserve">Net Leverage Ratio Test</t>
  </si>
  <si>
    <t xml:space="preserve">Net Debt / EBITDA</t>
  </si>
  <si>
    <t xml:space="preserve">x</t>
  </si>
  <si>
    <t xml:space="preserve">Below 5x Internal Benchmark?</t>
  </si>
  <si>
    <t xml:space="preserve">Interest Coverage Ratio Test</t>
  </si>
  <si>
    <t xml:space="preserve">Net Interest Expense / EBIT</t>
  </si>
  <si>
    <t xml:space="preserve">Above 2x Internal Benchmark?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</si>
</sst>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;\(#,##0\);\-"/>
    <numFmt numFmtId="166" formatCode="0.0%;\(0.0%\);\-"/>
    <numFmt numFmtId="167" formatCode="0.0\x_);\(0.0&quot;x)&quot;;0.0\x_);@_)"/>
    <numFmt numFmtId="168" formatCode="0.0%_);\(0.0%\);0.0%_);@_)"/>
    <numFmt numFmtId="169" formatCode="0%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u val="singl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FF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sz val="8"/>
      <color rgb="FFFFFFFF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DB0011"/>
        <bgColor rgb="FF800000"/>
      </patternFill>
    </fill>
    <fill>
      <patternFill patternType="solid">
        <fgColor rgb="FF5B9BD5"/>
        <bgColor rgb="FF808080"/>
      </patternFill>
    </fill>
    <fill>
      <patternFill patternType="solid">
        <fgColor rgb="FFA5A5A5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DB0011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567360</xdr:colOff>
      <xdr:row>23</xdr:row>
      <xdr:rowOff>124200</xdr:rowOff>
    </xdr:from>
    <xdr:to>
      <xdr:col>13</xdr:col>
      <xdr:colOff>455040</xdr:colOff>
      <xdr:row>25</xdr:row>
      <xdr:rowOff>86040</xdr:rowOff>
    </xdr:to>
    <xdr:sp>
      <xdr:nvSpPr>
        <xdr:cNvPr id="0" name="Shape 3"/>
        <xdr:cNvSpPr/>
      </xdr:nvSpPr>
      <xdr:spPr>
        <a:xfrm>
          <a:off x="12396240" y="4677120"/>
          <a:ext cx="1819080" cy="342720"/>
        </a:xfrm>
        <a:prstGeom prst="wedgeRectCallout">
          <a:avLst>
            <a:gd name="adj1" fmla="val -23914"/>
            <a:gd name="adj2" fmla="val -91580"/>
          </a:avLst>
        </a:prstGeom>
        <a:solidFill>
          <a:srgbClr val="db0011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800" spc="-1" strike="noStrike">
              <a:solidFill>
                <a:srgbClr val="ffffff"/>
              </a:solidFill>
              <a:latin typeface="Arial"/>
              <a:ea typeface="Arial"/>
            </a:rPr>
            <a:t>This is the new debt used to acquire the target (OrientalChef)</a:t>
          </a:r>
          <a:endParaRPr b="0" lang="en-IN" sz="8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759240</xdr:colOff>
      <xdr:row>13</xdr:row>
      <xdr:rowOff>39600</xdr:rowOff>
    </xdr:from>
    <xdr:to>
      <xdr:col>13</xdr:col>
      <xdr:colOff>637200</xdr:colOff>
      <xdr:row>15</xdr:row>
      <xdr:rowOff>134640</xdr:rowOff>
    </xdr:to>
    <xdr:sp>
      <xdr:nvSpPr>
        <xdr:cNvPr id="1" name="Shape 4"/>
        <xdr:cNvSpPr/>
      </xdr:nvSpPr>
      <xdr:spPr>
        <a:xfrm>
          <a:off x="12588120" y="2678040"/>
          <a:ext cx="1809360" cy="475920"/>
        </a:xfrm>
        <a:prstGeom prst="wedgeRectCallout">
          <a:avLst>
            <a:gd name="adj1" fmla="val -12672"/>
            <a:gd name="adj2" fmla="val -67890"/>
          </a:avLst>
        </a:prstGeom>
        <a:solidFill>
          <a:srgbClr val="db0011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800" spc="-1" strike="noStrike">
              <a:solidFill>
                <a:srgbClr val="ffffff"/>
              </a:solidFill>
              <a:latin typeface="Arial"/>
              <a:ea typeface="Arial"/>
            </a:rPr>
            <a:t>This is annual cost savings from the acquisition (e.g. removing duplicate costs, increased efficiencies, etc)</a:t>
          </a:r>
          <a:endParaRPr b="0" lang="en-IN" sz="8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744120</xdr:colOff>
      <xdr:row>10</xdr:row>
      <xdr:rowOff>42840</xdr:rowOff>
    </xdr:from>
    <xdr:to>
      <xdr:col>13</xdr:col>
      <xdr:colOff>622080</xdr:colOff>
      <xdr:row>11</xdr:row>
      <xdr:rowOff>185040</xdr:rowOff>
    </xdr:to>
    <xdr:sp>
      <xdr:nvSpPr>
        <xdr:cNvPr id="2" name="Shape 5"/>
        <xdr:cNvSpPr/>
      </xdr:nvSpPr>
      <xdr:spPr>
        <a:xfrm>
          <a:off x="12573000" y="2109600"/>
          <a:ext cx="1809360" cy="333000"/>
        </a:xfrm>
        <a:prstGeom prst="wedgeRectCallout">
          <a:avLst>
            <a:gd name="adj1" fmla="val -13264"/>
            <a:gd name="adj2" fmla="val -80216"/>
          </a:avLst>
        </a:prstGeom>
        <a:solidFill>
          <a:srgbClr val="db0011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800" spc="-1" strike="noStrike">
              <a:solidFill>
                <a:srgbClr val="ffffff"/>
              </a:solidFill>
              <a:latin typeface="Arial"/>
              <a:ea typeface="Arial"/>
            </a:rPr>
            <a:t>This is annual revenue synergies (e.g. cross-selling benefits)</a:t>
          </a:r>
          <a:endParaRPr b="0" lang="en-IN" sz="8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1219320</xdr:colOff>
      <xdr:row>19</xdr:row>
      <xdr:rowOff>95400</xdr:rowOff>
    </xdr:from>
    <xdr:to>
      <xdr:col>1</xdr:col>
      <xdr:colOff>3304800</xdr:colOff>
      <xdr:row>21</xdr:row>
      <xdr:rowOff>57240</xdr:rowOff>
    </xdr:to>
    <xdr:sp>
      <xdr:nvSpPr>
        <xdr:cNvPr id="3" name="Shape 6"/>
        <xdr:cNvSpPr/>
      </xdr:nvSpPr>
      <xdr:spPr>
        <a:xfrm>
          <a:off x="1473480" y="3876840"/>
          <a:ext cx="2085480" cy="342720"/>
        </a:xfrm>
        <a:prstGeom prst="wedgeRectCallout">
          <a:avLst>
            <a:gd name="adj1" fmla="val -55178"/>
            <a:gd name="adj2" fmla="val -17800"/>
          </a:avLst>
        </a:prstGeom>
        <a:solidFill>
          <a:srgbClr val="db0011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800" spc="-1" strike="noStrike">
              <a:solidFill>
                <a:srgbClr val="ffffff"/>
              </a:solidFill>
              <a:latin typeface="Arial"/>
              <a:ea typeface="Arial"/>
            </a:rPr>
            <a:t>This is the annual spend on property and equipment by the businesses</a:t>
          </a:r>
          <a:endParaRPr b="0" lang="en-IN" sz="8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3" activeCellId="0" sqref="E23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.86"/>
    <col collapsed="false" customWidth="true" hidden="false" outlineLevel="0" max="2" min="2" style="0" width="43.43"/>
    <col collapsed="false" customWidth="true" hidden="false" outlineLevel="0" max="3" min="3" style="0" width="15.86"/>
    <col collapsed="false" customWidth="true" hidden="false" outlineLevel="0" max="6" min="4" style="0" width="10.86"/>
    <col collapsed="false" customWidth="true" hidden="false" outlineLevel="0" max="7" min="7" style="0" width="2.86"/>
    <col collapsed="false" customWidth="true" hidden="false" outlineLevel="0" max="10" min="8" style="0" width="10.86"/>
    <col collapsed="false" customWidth="true" hidden="false" outlineLevel="0" max="11" min="11" style="0" width="2.86"/>
    <col collapsed="false" customWidth="true" hidden="false" outlineLevel="0" max="14" min="12" style="0" width="10.86"/>
    <col collapsed="false" customWidth="true" hidden="false" outlineLevel="0" max="15" min="15" style="0" width="2.86"/>
    <col collapsed="false" customWidth="true" hidden="false" outlineLevel="0" max="18" min="16" style="0" width="10.86"/>
    <col collapsed="false" customWidth="true" hidden="false" outlineLevel="0" max="26" min="19" style="0" width="10.71"/>
  </cols>
  <sheetData>
    <row r="1" customFormat="false" ht="27.75" hidden="false" customHeight="true" outlineLevel="0" collapsed="false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true" outlineLevel="0" collapsed="false">
      <c r="A3" s="4"/>
      <c r="B3" s="5" t="s">
        <v>1</v>
      </c>
      <c r="C3" s="6"/>
      <c r="D3" s="6"/>
      <c r="E3" s="6"/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" hidden="false" customHeight="true" outlineLevel="0" collapsed="false">
      <c r="A4" s="4"/>
      <c r="B4" s="8" t="s">
        <v>2</v>
      </c>
      <c r="C4" s="4"/>
      <c r="D4" s="4"/>
      <c r="E4" s="4"/>
      <c r="F4" s="9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true" outlineLevel="0" collapsed="false">
      <c r="A5" s="4"/>
      <c r="B5" s="8" t="s">
        <v>3</v>
      </c>
      <c r="C5" s="4"/>
      <c r="D5" s="4"/>
      <c r="E5" s="4"/>
      <c r="F5" s="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true" outlineLevel="0" collapsed="false">
      <c r="A6" s="4"/>
      <c r="B6" s="10" t="s">
        <v>4</v>
      </c>
      <c r="C6" s="11"/>
      <c r="D6" s="11"/>
      <c r="E6" s="11"/>
      <c r="F6" s="1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" hidden="false" customHeight="true" outlineLevel="0" collapsed="false">
      <c r="A8" s="4"/>
      <c r="B8" s="4"/>
      <c r="C8" s="4"/>
      <c r="D8" s="13" t="s">
        <v>5</v>
      </c>
      <c r="E8" s="13"/>
      <c r="F8" s="13"/>
      <c r="G8" s="4"/>
      <c r="H8" s="14" t="s">
        <v>6</v>
      </c>
      <c r="I8" s="14"/>
      <c r="J8" s="14"/>
      <c r="K8" s="4"/>
      <c r="L8" s="15" t="s">
        <v>7</v>
      </c>
      <c r="M8" s="15"/>
      <c r="N8" s="15"/>
      <c r="O8" s="4"/>
      <c r="P8" s="13" t="s">
        <v>8</v>
      </c>
      <c r="Q8" s="13"/>
      <c r="R8" s="13"/>
      <c r="S8" s="4"/>
      <c r="T8" s="4"/>
      <c r="U8" s="4"/>
      <c r="V8" s="4"/>
      <c r="W8" s="4"/>
      <c r="X8" s="4"/>
      <c r="Y8" s="4"/>
      <c r="Z8" s="4"/>
    </row>
    <row r="9" customFormat="false" ht="15" hidden="false" customHeight="true" outlineLevel="0" collapsed="false">
      <c r="A9" s="4"/>
      <c r="B9" s="16" t="s">
        <v>9</v>
      </c>
      <c r="C9" s="17" t="s">
        <v>10</v>
      </c>
      <c r="D9" s="18" t="s">
        <v>11</v>
      </c>
      <c r="E9" s="18" t="s">
        <v>12</v>
      </c>
      <c r="F9" s="18" t="s">
        <v>13</v>
      </c>
      <c r="G9" s="4"/>
      <c r="H9" s="18" t="s">
        <v>11</v>
      </c>
      <c r="I9" s="18" t="s">
        <v>12</v>
      </c>
      <c r="J9" s="18" t="s">
        <v>13</v>
      </c>
      <c r="K9" s="4"/>
      <c r="L9" s="18" t="s">
        <v>11</v>
      </c>
      <c r="M9" s="18" t="s">
        <v>12</v>
      </c>
      <c r="N9" s="18" t="s">
        <v>13</v>
      </c>
      <c r="O9" s="4"/>
      <c r="P9" s="18" t="s">
        <v>14</v>
      </c>
      <c r="Q9" s="18" t="s">
        <v>15</v>
      </c>
      <c r="R9" s="18" t="s">
        <v>16</v>
      </c>
      <c r="S9" s="4"/>
      <c r="T9" s="4"/>
      <c r="U9" s="4"/>
      <c r="V9" s="4"/>
      <c r="W9" s="4"/>
      <c r="X9" s="4"/>
      <c r="Y9" s="4"/>
      <c r="Z9" s="4"/>
    </row>
    <row r="10" customFormat="false" ht="15" hidden="false" customHeight="true" outlineLevel="0" collapsed="false">
      <c r="A10" s="4"/>
      <c r="B10" s="4" t="s">
        <v>17</v>
      </c>
      <c r="C10" s="19" t="s">
        <v>18</v>
      </c>
      <c r="D10" s="20" t="n">
        <v>590</v>
      </c>
      <c r="E10" s="20" t="n">
        <v>630</v>
      </c>
      <c r="F10" s="20" t="n">
        <v>670</v>
      </c>
      <c r="G10" s="4"/>
      <c r="H10" s="20" t="n">
        <v>300</v>
      </c>
      <c r="I10" s="20" t="n">
        <v>325</v>
      </c>
      <c r="J10" s="20" t="n">
        <v>350</v>
      </c>
      <c r="K10" s="4"/>
      <c r="L10" s="20" t="n">
        <v>20</v>
      </c>
      <c r="M10" s="20" t="n">
        <v>40</v>
      </c>
      <c r="N10" s="20" t="n">
        <v>40</v>
      </c>
      <c r="O10" s="4"/>
      <c r="P10" s="21" t="n">
        <f aca="false">D10+H10+L10</f>
        <v>910</v>
      </c>
      <c r="Q10" s="21" t="n">
        <f aca="false">E10+I10+M10</f>
        <v>995</v>
      </c>
      <c r="R10" s="21" t="n">
        <f aca="false">F10+J10+N10</f>
        <v>1060</v>
      </c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true" outlineLevel="0" collapsed="false">
      <c r="A11" s="22"/>
      <c r="B11" s="23" t="s">
        <v>19</v>
      </c>
      <c r="C11" s="24" t="s">
        <v>20</v>
      </c>
      <c r="D11" s="25" t="n">
        <v>0.0727272727272728</v>
      </c>
      <c r="E11" s="25" t="n">
        <f aca="false">E10/D10-1</f>
        <v>0.0677966101694916</v>
      </c>
      <c r="F11" s="25" t="n">
        <f aca="false">F10/E10-1</f>
        <v>0.0634920634920635</v>
      </c>
      <c r="G11" s="22"/>
      <c r="H11" s="25" t="n">
        <v>0.1</v>
      </c>
      <c r="I11" s="25" t="n">
        <f aca="false">I10/H10-1</f>
        <v>0.0833333333333333</v>
      </c>
      <c r="J11" s="25" t="n">
        <f aca="false">J10/I10-1</f>
        <v>0.0769230769230769</v>
      </c>
      <c r="K11" s="22"/>
      <c r="L11" s="25"/>
      <c r="M11" s="25"/>
      <c r="N11" s="25"/>
      <c r="O11" s="22"/>
      <c r="P11" s="25"/>
      <c r="Q11" s="25" t="n">
        <f aca="false">Q10/P10-1</f>
        <v>0.0934065934065933</v>
      </c>
      <c r="R11" s="25" t="n">
        <f aca="false">R10/Q10-1</f>
        <v>0.0653266331658291</v>
      </c>
      <c r="S11" s="22"/>
      <c r="T11" s="22"/>
      <c r="U11" s="22"/>
      <c r="V11" s="22"/>
      <c r="W11" s="22"/>
      <c r="X11" s="22"/>
      <c r="Y11" s="22"/>
      <c r="Z11" s="22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" hidden="false" customHeight="true" outlineLevel="0" collapsed="false">
      <c r="A13" s="4"/>
      <c r="B13" s="4" t="s">
        <v>21</v>
      </c>
      <c r="C13" s="19" t="s">
        <v>18</v>
      </c>
      <c r="D13" s="20" t="n">
        <v>170</v>
      </c>
      <c r="E13" s="20" t="n">
        <v>183</v>
      </c>
      <c r="F13" s="20" t="n">
        <v>198</v>
      </c>
      <c r="G13" s="4"/>
      <c r="H13" s="20" t="n">
        <v>80</v>
      </c>
      <c r="I13" s="20" t="n">
        <v>87.25</v>
      </c>
      <c r="J13" s="20" t="n">
        <v>94.5</v>
      </c>
      <c r="K13" s="4"/>
      <c r="L13" s="20" t="n">
        <v>15</v>
      </c>
      <c r="M13" s="20" t="n">
        <v>30</v>
      </c>
      <c r="N13" s="20" t="n">
        <v>30</v>
      </c>
      <c r="O13" s="4"/>
      <c r="P13" s="21" t="n">
        <f aca="false">D13+H13+L13</f>
        <v>265</v>
      </c>
      <c r="Q13" s="21" t="n">
        <f aca="false">E13+I13+M13</f>
        <v>300.25</v>
      </c>
      <c r="R13" s="21" t="n">
        <f aca="false">F13+J13+N13</f>
        <v>322.5</v>
      </c>
      <c r="S13" s="4"/>
      <c r="T13" s="4"/>
      <c r="U13" s="4"/>
      <c r="V13" s="4"/>
      <c r="W13" s="4"/>
      <c r="X13" s="4"/>
      <c r="Y13" s="4"/>
      <c r="Z13" s="4"/>
    </row>
    <row r="14" customFormat="false" ht="15" hidden="false" customHeight="true" outlineLevel="0" collapsed="false">
      <c r="A14" s="4"/>
      <c r="B14" s="23" t="s">
        <v>22</v>
      </c>
      <c r="C14" s="24" t="s">
        <v>20</v>
      </c>
      <c r="D14" s="25" t="n">
        <f aca="false">D13/D$10</f>
        <v>0.288135593220339</v>
      </c>
      <c r="E14" s="25" t="n">
        <f aca="false">E13/E$10</f>
        <v>0.29047619047619</v>
      </c>
      <c r="F14" s="25" t="n">
        <f aca="false">F13/F$10</f>
        <v>0.295522388059701</v>
      </c>
      <c r="G14" s="4"/>
      <c r="H14" s="25" t="n">
        <f aca="false">H13/H$10</f>
        <v>0.266666666666667</v>
      </c>
      <c r="I14" s="25" t="n">
        <f aca="false">I13/I$10</f>
        <v>0.268461538461538</v>
      </c>
      <c r="J14" s="25" t="n">
        <f aca="false">J13/J$10</f>
        <v>0.27</v>
      </c>
      <c r="K14" s="4"/>
      <c r="L14" s="4"/>
      <c r="M14" s="4"/>
      <c r="N14" s="4"/>
      <c r="O14" s="4"/>
      <c r="P14" s="25" t="n">
        <f aca="false">P13/P$10</f>
        <v>0.291208791208791</v>
      </c>
      <c r="Q14" s="25" t="n">
        <f aca="false">Q13/Q$10</f>
        <v>0.301758793969849</v>
      </c>
      <c r="R14" s="25" t="n">
        <f aca="false">R13/R$10</f>
        <v>0.304245283018868</v>
      </c>
      <c r="S14" s="4"/>
      <c r="T14" s="4"/>
      <c r="U14" s="4"/>
      <c r="V14" s="4"/>
      <c r="W14" s="4"/>
      <c r="X14" s="4"/>
      <c r="Y14" s="4"/>
      <c r="Z14" s="4"/>
    </row>
    <row r="15" customFormat="false" ht="15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" hidden="false" customHeight="true" outlineLevel="0" collapsed="false">
      <c r="A16" s="4"/>
      <c r="B16" s="4" t="s">
        <v>23</v>
      </c>
      <c r="C16" s="19" t="s">
        <v>18</v>
      </c>
      <c r="D16" s="21" t="n">
        <f aca="false">D13-D18</f>
        <v>30</v>
      </c>
      <c r="E16" s="21" t="n">
        <f aca="false">E13-E18</f>
        <v>31</v>
      </c>
      <c r="F16" s="21" t="n">
        <f aca="false">F13-F18</f>
        <v>33</v>
      </c>
      <c r="G16" s="4"/>
      <c r="H16" s="21" t="n">
        <f aca="false">H13-H18</f>
        <v>15</v>
      </c>
      <c r="I16" s="21" t="n">
        <f aca="false">I13-I18</f>
        <v>16.25</v>
      </c>
      <c r="J16" s="21" t="n">
        <f aca="false">J13-J18</f>
        <v>17.5</v>
      </c>
      <c r="K16" s="4"/>
      <c r="L16" s="4"/>
      <c r="M16" s="4"/>
      <c r="N16" s="4"/>
      <c r="O16" s="4"/>
      <c r="P16" s="21" t="n">
        <f aca="false">D16+H16+L16</f>
        <v>45</v>
      </c>
      <c r="Q16" s="21" t="n">
        <f aca="false">E16+I16+M16</f>
        <v>47.25</v>
      </c>
      <c r="R16" s="21" t="n">
        <f aca="false">F16+J16+N16</f>
        <v>50.5</v>
      </c>
      <c r="S16" s="4"/>
      <c r="T16" s="4"/>
      <c r="U16" s="4"/>
      <c r="V16" s="4"/>
      <c r="W16" s="4"/>
      <c r="X16" s="4"/>
      <c r="Y16" s="4"/>
      <c r="Z16" s="4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" hidden="false" customHeight="true" outlineLevel="0" collapsed="false">
      <c r="A18" s="4"/>
      <c r="B18" s="4" t="s">
        <v>24</v>
      </c>
      <c r="C18" s="19" t="s">
        <v>18</v>
      </c>
      <c r="D18" s="20" t="n">
        <v>140</v>
      </c>
      <c r="E18" s="20" t="n">
        <v>152</v>
      </c>
      <c r="F18" s="20" t="n">
        <v>165</v>
      </c>
      <c r="G18" s="4"/>
      <c r="H18" s="20" t="n">
        <v>65</v>
      </c>
      <c r="I18" s="20" t="n">
        <v>71</v>
      </c>
      <c r="J18" s="20" t="n">
        <v>77</v>
      </c>
      <c r="K18" s="4"/>
      <c r="L18" s="20"/>
      <c r="M18" s="20"/>
      <c r="N18" s="20"/>
      <c r="O18" s="4"/>
      <c r="P18" s="21" t="n">
        <f aca="false">P13-P16</f>
        <v>220</v>
      </c>
      <c r="Q18" s="21" t="n">
        <f aca="false">Q13-Q16</f>
        <v>253</v>
      </c>
      <c r="R18" s="21" t="n">
        <f aca="false">R13-R16</f>
        <v>272</v>
      </c>
      <c r="S18" s="4"/>
      <c r="T18" s="4"/>
      <c r="U18" s="4"/>
      <c r="V18" s="4"/>
      <c r="W18" s="4"/>
      <c r="X18" s="4"/>
      <c r="Y18" s="4"/>
      <c r="Z18" s="4"/>
    </row>
    <row r="19" customFormat="false" ht="15" hidden="false" customHeight="true" outlineLevel="0" collapsed="false">
      <c r="A19" s="22"/>
      <c r="B19" s="23" t="s">
        <v>22</v>
      </c>
      <c r="C19" s="24" t="s">
        <v>20</v>
      </c>
      <c r="D19" s="25" t="n">
        <f aca="false">D18/D$10</f>
        <v>0.23728813559322</v>
      </c>
      <c r="E19" s="25" t="n">
        <f aca="false">E18/E$10</f>
        <v>0.241269841269841</v>
      </c>
      <c r="F19" s="25" t="n">
        <f aca="false">F18/F$10</f>
        <v>0.246268656716418</v>
      </c>
      <c r="G19" s="22"/>
      <c r="H19" s="25" t="n">
        <f aca="false">H18/H$10</f>
        <v>0.216666666666667</v>
      </c>
      <c r="I19" s="25" t="n">
        <f aca="false">I18/I$10</f>
        <v>0.218461538461538</v>
      </c>
      <c r="J19" s="25" t="n">
        <f aca="false">J18/J$10</f>
        <v>0.22</v>
      </c>
      <c r="K19" s="22"/>
      <c r="L19" s="25"/>
      <c r="M19" s="25"/>
      <c r="N19" s="25"/>
      <c r="O19" s="22"/>
      <c r="P19" s="25" t="n">
        <f aca="false">P18/P$10</f>
        <v>0.241758241758242</v>
      </c>
      <c r="Q19" s="25" t="n">
        <f aca="false">Q18/Q$10</f>
        <v>0.25427135678392</v>
      </c>
      <c r="R19" s="25" t="n">
        <f aca="false">R18/R$10</f>
        <v>0.256603773584906</v>
      </c>
      <c r="S19" s="22"/>
      <c r="T19" s="22"/>
      <c r="U19" s="22"/>
      <c r="V19" s="22"/>
      <c r="W19" s="22"/>
      <c r="X19" s="22"/>
      <c r="Y19" s="22"/>
      <c r="Z19" s="22"/>
    </row>
    <row r="20" customFormat="false" ht="15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" hidden="false" customHeight="true" outlineLevel="0" collapsed="false">
      <c r="A21" s="4"/>
      <c r="B21" s="4" t="s">
        <v>25</v>
      </c>
      <c r="C21" s="19" t="s">
        <v>18</v>
      </c>
      <c r="D21" s="20" t="n">
        <v>35</v>
      </c>
      <c r="E21" s="20" t="n">
        <v>37</v>
      </c>
      <c r="F21" s="20" t="n">
        <v>39</v>
      </c>
      <c r="G21" s="4"/>
      <c r="H21" s="20" t="n">
        <v>15</v>
      </c>
      <c r="I21" s="20" t="n">
        <v>16</v>
      </c>
      <c r="J21" s="20" t="n">
        <v>17</v>
      </c>
      <c r="K21" s="4"/>
      <c r="L21" s="4"/>
      <c r="M21" s="4"/>
      <c r="N21" s="4"/>
      <c r="O21" s="4"/>
      <c r="P21" s="21" t="n">
        <f aca="false">D21+H21+L21</f>
        <v>50</v>
      </c>
      <c r="Q21" s="21" t="n">
        <f aca="false">E21+I21+M21</f>
        <v>53</v>
      </c>
      <c r="R21" s="21" t="n">
        <f aca="false">F21+J21+N21</f>
        <v>56</v>
      </c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" hidden="false" customHeight="true" outlineLevel="0" collapsed="false">
      <c r="A23" s="4"/>
      <c r="B23" s="4" t="s">
        <v>26</v>
      </c>
      <c r="C23" s="19" t="s">
        <v>18</v>
      </c>
      <c r="D23" s="20" t="n">
        <v>840</v>
      </c>
      <c r="E23" s="21" t="n">
        <f aca="false">D23-E18+E21</f>
        <v>725</v>
      </c>
      <c r="F23" s="21" t="n">
        <f aca="false">E23-F18+F21</f>
        <v>599</v>
      </c>
      <c r="G23" s="4"/>
      <c r="H23" s="4"/>
      <c r="I23" s="4"/>
      <c r="J23" s="4"/>
      <c r="K23" s="4"/>
      <c r="L23" s="20" t="n">
        <f aca="false">80*5</f>
        <v>400</v>
      </c>
      <c r="M23" s="4"/>
      <c r="N23" s="4"/>
      <c r="O23" s="4"/>
      <c r="P23" s="21" t="n">
        <f aca="false">D23+L23</f>
        <v>1240</v>
      </c>
      <c r="Q23" s="21" t="n">
        <f aca="false">P23-Q18+Q21</f>
        <v>1040</v>
      </c>
      <c r="R23" s="21" t="n">
        <f aca="false">Q23-R18+R21</f>
        <v>824</v>
      </c>
      <c r="S23" s="4"/>
      <c r="T23" s="4"/>
      <c r="U23" s="4"/>
      <c r="V23" s="4"/>
      <c r="W23" s="4"/>
      <c r="X23" s="4"/>
      <c r="Y23" s="4"/>
      <c r="Z23" s="4"/>
    </row>
    <row r="24" customFormat="false" ht="15" hidden="false" customHeight="true" outlineLevel="0" collapsed="false">
      <c r="A24" s="4"/>
      <c r="B24" s="26" t="s">
        <v>27</v>
      </c>
      <c r="C24" s="19" t="s">
        <v>20</v>
      </c>
      <c r="D24" s="27" t="n">
        <v>0.04</v>
      </c>
      <c r="E24" s="28" t="n">
        <f aca="false">D24</f>
        <v>0.04</v>
      </c>
      <c r="F24" s="28" t="n">
        <f aca="false">E24</f>
        <v>0.04</v>
      </c>
      <c r="G24" s="4"/>
      <c r="H24" s="4"/>
      <c r="I24" s="4"/>
      <c r="J24" s="4"/>
      <c r="K24" s="4"/>
      <c r="L24" s="4"/>
      <c r="M24" s="4"/>
      <c r="N24" s="4"/>
      <c r="O24" s="4"/>
      <c r="P24" s="28" t="n">
        <f aca="false">D24</f>
        <v>0.04</v>
      </c>
      <c r="Q24" s="28" t="n">
        <f aca="false">P24</f>
        <v>0.04</v>
      </c>
      <c r="R24" s="28" t="n">
        <f aca="false">Q24</f>
        <v>0.04</v>
      </c>
      <c r="S24" s="4"/>
      <c r="T24" s="4"/>
      <c r="U24" s="4"/>
      <c r="V24" s="4"/>
      <c r="W24" s="4"/>
      <c r="X24" s="4"/>
      <c r="Y24" s="4"/>
      <c r="Z24" s="4"/>
    </row>
    <row r="25" customFormat="false" ht="15" hidden="false" customHeight="true" outlineLevel="0" collapsed="false">
      <c r="A25" s="4"/>
      <c r="B25" s="4" t="s">
        <v>28</v>
      </c>
      <c r="C25" s="19" t="s">
        <v>18</v>
      </c>
      <c r="D25" s="21" t="n">
        <f aca="false">D23*D24</f>
        <v>33.6</v>
      </c>
      <c r="E25" s="21" t="n">
        <f aca="false">E23*E24</f>
        <v>29</v>
      </c>
      <c r="F25" s="21" t="n">
        <f aca="false">F23*F24</f>
        <v>23.96</v>
      </c>
      <c r="G25" s="4"/>
      <c r="H25" s="4"/>
      <c r="I25" s="4"/>
      <c r="J25" s="4"/>
      <c r="K25" s="4"/>
      <c r="L25" s="4"/>
      <c r="M25" s="4"/>
      <c r="N25" s="4"/>
      <c r="O25" s="4"/>
      <c r="P25" s="21" t="n">
        <f aca="false">P23*P24</f>
        <v>49.6</v>
      </c>
      <c r="Q25" s="21" t="n">
        <f aca="false">Q23*Q24</f>
        <v>41.6</v>
      </c>
      <c r="R25" s="21" t="n">
        <f aca="false">R23*R24</f>
        <v>32.96</v>
      </c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" hidden="false" customHeight="true" outlineLevel="0" collapsed="false">
      <c r="A27" s="4"/>
      <c r="B27" s="29" t="s">
        <v>29</v>
      </c>
      <c r="C27" s="3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" hidden="false" customHeight="true" outlineLevel="0" collapsed="false">
      <c r="A28" s="4"/>
      <c r="B28" s="4" t="s">
        <v>30</v>
      </c>
      <c r="C28" s="24" t="s">
        <v>31</v>
      </c>
      <c r="D28" s="31" t="n">
        <f aca="false">D23/D13</f>
        <v>4.94117647058824</v>
      </c>
      <c r="E28" s="31" t="n">
        <f aca="false">E23/E13</f>
        <v>3.96174863387978</v>
      </c>
      <c r="F28" s="31" t="n">
        <f aca="false">F23/F13</f>
        <v>3.02525252525252</v>
      </c>
      <c r="G28" s="4"/>
      <c r="H28" s="4"/>
      <c r="I28" s="4"/>
      <c r="J28" s="4"/>
      <c r="K28" s="4"/>
      <c r="L28" s="4"/>
      <c r="M28" s="4"/>
      <c r="N28" s="4"/>
      <c r="O28" s="4"/>
      <c r="P28" s="31" t="n">
        <f aca="false">P23/P13</f>
        <v>4.67924528301887</v>
      </c>
      <c r="Q28" s="31" t="n">
        <f aca="false">Q23/Q13</f>
        <v>3.46378018318068</v>
      </c>
      <c r="R28" s="31" t="n">
        <f aca="false">R23/R13</f>
        <v>2.55503875968992</v>
      </c>
      <c r="S28" s="4"/>
      <c r="T28" s="4"/>
      <c r="U28" s="4"/>
      <c r="V28" s="4"/>
      <c r="W28" s="4"/>
      <c r="X28" s="4"/>
      <c r="Y28" s="4"/>
      <c r="Z28" s="4"/>
    </row>
    <row r="29" customFormat="false" ht="15" hidden="false" customHeight="true" outlineLevel="0" collapsed="false">
      <c r="A29" s="4"/>
      <c r="B29" s="30" t="s">
        <v>32</v>
      </c>
      <c r="C29" s="24"/>
      <c r="D29" s="32" t="str">
        <f aca="false">IF(D28&lt;5,"PASS","FAIL")</f>
        <v>PASS</v>
      </c>
      <c r="E29" s="32" t="str">
        <f aca="false">IF(E28&lt;5,"PASS","FAIL")</f>
        <v>PASS</v>
      </c>
      <c r="F29" s="32" t="str">
        <f aca="false">IF(F28&lt;5,"PASS","FAIL")</f>
        <v>PASS</v>
      </c>
      <c r="G29" s="4"/>
      <c r="H29" s="4"/>
      <c r="I29" s="4"/>
      <c r="J29" s="4"/>
      <c r="K29" s="4"/>
      <c r="L29" s="4"/>
      <c r="M29" s="4"/>
      <c r="N29" s="4"/>
      <c r="O29" s="4"/>
      <c r="P29" s="32" t="str">
        <f aca="false">IF(P28&lt;5,"PASS","FAIL")</f>
        <v>PASS</v>
      </c>
      <c r="Q29" s="32" t="str">
        <f aca="false">IF(Q28&lt;5,"PASS","FAIL")</f>
        <v>PASS</v>
      </c>
      <c r="R29" s="32" t="str">
        <f aca="false">IF(R28&lt;5,"PASS","FAIL")</f>
        <v>PASS</v>
      </c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" hidden="false" customHeight="true" outlineLevel="0" collapsed="false">
      <c r="A31" s="4"/>
      <c r="B31" s="29" t="s">
        <v>33</v>
      </c>
      <c r="C31" s="30"/>
      <c r="D31" s="33"/>
      <c r="E31" s="33"/>
      <c r="F31" s="3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" hidden="false" customHeight="true" outlineLevel="0" collapsed="false">
      <c r="A32" s="4"/>
      <c r="B32" s="4" t="s">
        <v>34</v>
      </c>
      <c r="C32" s="24" t="s">
        <v>31</v>
      </c>
      <c r="D32" s="31" t="n">
        <f aca="false">D18/D25</f>
        <v>4.16666666666667</v>
      </c>
      <c r="E32" s="31" t="n">
        <f aca="false">E18/E25</f>
        <v>5.24137931034483</v>
      </c>
      <c r="F32" s="31" t="n">
        <f aca="false">F18/F25</f>
        <v>6.8864774624374</v>
      </c>
      <c r="G32" s="4"/>
      <c r="H32" s="34"/>
      <c r="I32" s="34"/>
      <c r="J32" s="34"/>
      <c r="K32" s="4"/>
      <c r="L32" s="4"/>
      <c r="M32" s="4"/>
      <c r="N32" s="4"/>
      <c r="O32" s="4"/>
      <c r="P32" s="31" t="n">
        <f aca="false">P18/P25</f>
        <v>4.43548387096774</v>
      </c>
      <c r="Q32" s="31" t="n">
        <f aca="false">Q18/Q25</f>
        <v>6.08173076923077</v>
      </c>
      <c r="R32" s="31" t="n">
        <f aca="false">R18/R25</f>
        <v>8.25242718446602</v>
      </c>
      <c r="S32" s="4"/>
      <c r="T32" s="4"/>
      <c r="U32" s="4"/>
      <c r="V32" s="4"/>
      <c r="W32" s="4"/>
      <c r="X32" s="4"/>
      <c r="Y32" s="4"/>
      <c r="Z32" s="4"/>
    </row>
    <row r="33" customFormat="false" ht="15" hidden="false" customHeight="true" outlineLevel="0" collapsed="false">
      <c r="A33" s="4"/>
      <c r="B33" s="30" t="s">
        <v>35</v>
      </c>
      <c r="C33" s="4"/>
      <c r="D33" s="32" t="str">
        <f aca="false">IF(D32&gt;2,"PASS","FAIL")</f>
        <v>PASS</v>
      </c>
      <c r="E33" s="32" t="str">
        <f aca="false">IF(E32&gt;2,"PASS","FAIL")</f>
        <v>PASS</v>
      </c>
      <c r="F33" s="32" t="str">
        <f aca="false">IF(F32&gt;2,"PASS","FAIL")</f>
        <v>PASS</v>
      </c>
      <c r="G33" s="4"/>
      <c r="H33" s="4"/>
      <c r="I33" s="4"/>
      <c r="J33" s="4"/>
      <c r="K33" s="4"/>
      <c r="L33" s="4"/>
      <c r="M33" s="4"/>
      <c r="N33" s="4"/>
      <c r="O33" s="4"/>
      <c r="P33" s="32" t="str">
        <f aca="false">IF(P32&gt;2,"PASS","FAIL")</f>
        <v>PASS</v>
      </c>
      <c r="Q33" s="32" t="str">
        <f aca="false">IF(Q32&gt;2,"PASS","FAIL")</f>
        <v>PASS</v>
      </c>
      <c r="R33" s="32" t="str">
        <f aca="false">IF(R32&gt;2,"PASS","FAIL")</f>
        <v>PASS</v>
      </c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5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5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5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5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5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5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5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5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5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5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5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5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5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5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5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5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5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5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5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5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5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5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5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5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5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5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5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5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5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5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5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5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5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5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5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5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5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5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5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5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5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5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5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5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5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5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5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5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5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5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5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5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5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5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5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5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5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5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5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5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5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5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5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5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5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5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">
    <mergeCell ref="D8:F8"/>
    <mergeCell ref="H8:J8"/>
    <mergeCell ref="L8:N8"/>
    <mergeCell ref="P8:R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6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2021-05-18T04:07:42Z</dcterms:created>
  <dc:creator/>
  <dc:description/>
  <dc:language>en-IN</dc:language>
  <cp:lastModifiedBy/>
  <dcterms:modified xsi:type="dcterms:W3CDTF">2024-02-17T23:34:57Z</dcterms:modified>
  <cp:revision>1</cp:revision>
  <dc:subject/>
  <dc:title/>
</cp:coreProperties>
</file>