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ereg\OneDrive\Рабочий стол\"/>
    </mc:Choice>
  </mc:AlternateContent>
  <xr:revisionPtr revIDLastSave="0" documentId="13_ncr:1_{8862C9FD-0ED7-4791-975D-5338BC26E31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u" sheetId="1" r:id="rId1"/>
    <sheet name="прогонка" sheetId="2" r:id="rId2"/>
    <sheet name="iter" sheetId="3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C15" i="2"/>
  <c r="C14" i="2"/>
  <c r="C23" i="3"/>
  <c r="C22" i="3"/>
  <c r="C21" i="3"/>
  <c r="B23" i="3"/>
  <c r="B22" i="3"/>
  <c r="B21" i="3"/>
  <c r="A23" i="3"/>
  <c r="A22" i="3"/>
  <c r="A21" i="3"/>
  <c r="F18" i="3"/>
  <c r="B17" i="3"/>
  <c r="C17" i="3"/>
  <c r="D17" i="3"/>
  <c r="D16" i="3"/>
  <c r="F13" i="3"/>
  <c r="F12" i="3"/>
  <c r="D12" i="3"/>
  <c r="D11" i="3"/>
  <c r="D6" i="3"/>
  <c r="D7" i="3"/>
  <c r="D8" i="3"/>
  <c r="B14" i="1"/>
  <c r="B13" i="1"/>
  <c r="B12" i="1"/>
  <c r="D16" i="1" s="1"/>
  <c r="C11" i="3"/>
  <c r="C12" i="3" s="1"/>
  <c r="B11" i="3"/>
  <c r="A11" i="3"/>
  <c r="A16" i="3" s="1"/>
  <c r="C22" i="2"/>
  <c r="C21" i="2"/>
  <c r="C20" i="2"/>
  <c r="C19" i="2"/>
  <c r="E16" i="2"/>
  <c r="C16" i="2"/>
  <c r="B16" i="2"/>
  <c r="E15" i="2"/>
  <c r="D15" i="2"/>
  <c r="B15" i="2"/>
  <c r="E14" i="2"/>
  <c r="D14" i="2"/>
  <c r="B14" i="2"/>
  <c r="E13" i="2"/>
  <c r="D13" i="2"/>
  <c r="C13" i="2"/>
  <c r="H16" i="1"/>
  <c r="H14" i="1"/>
  <c r="B12" i="3" l="1"/>
  <c r="B16" i="3"/>
  <c r="C16" i="3"/>
  <c r="D13" i="3"/>
  <c r="G13" i="2"/>
  <c r="F13" i="2"/>
  <c r="F14" i="2" s="1"/>
  <c r="F15" i="2" s="1"/>
  <c r="C16" i="1"/>
  <c r="C14" i="1" s="1"/>
  <c r="G6" i="1"/>
  <c r="A13" i="3"/>
  <c r="B13" i="3"/>
  <c r="C13" i="3"/>
  <c r="A12" i="3"/>
  <c r="A17" i="3" s="1"/>
  <c r="B16" i="1"/>
  <c r="B18" i="3" l="1"/>
  <c r="C18" i="3"/>
  <c r="A18" i="3"/>
  <c r="D18" i="3"/>
  <c r="G14" i="2"/>
  <c r="G15" i="2" s="1"/>
  <c r="C13" i="1"/>
  <c r="D17" i="1" s="1"/>
  <c r="D14" i="1" s="1"/>
  <c r="G7" i="1"/>
  <c r="F16" i="2"/>
  <c r="G16" i="2" l="1"/>
  <c r="H16" i="2" s="1"/>
  <c r="A22" i="2" s="1"/>
  <c r="C17" i="1"/>
  <c r="G8" i="1"/>
  <c r="G12" i="1" s="1"/>
  <c r="H15" i="2" l="1"/>
  <c r="G11" i="1"/>
  <c r="G10" i="1" s="1"/>
  <c r="G15" i="1" s="1"/>
  <c r="A21" i="2" l="1"/>
  <c r="B22" i="2" s="1"/>
  <c r="H14" i="2"/>
  <c r="H13" i="2" s="1"/>
  <c r="G16" i="1"/>
  <c r="G14" i="1"/>
  <c r="A19" i="2" l="1"/>
  <c r="A20" i="2"/>
  <c r="B21" i="2" s="1"/>
  <c r="B20" i="2" l="1"/>
  <c r="B19" i="2"/>
</calcChain>
</file>

<file path=xl/sharedStrings.xml><?xml version="1.0" encoding="utf-8"?>
<sst xmlns="http://schemas.openxmlformats.org/spreadsheetml/2006/main" count="36" uniqueCount="28">
  <si>
    <t>i</t>
  </si>
  <si>
    <t>L</t>
  </si>
  <si>
    <t>U</t>
  </si>
  <si>
    <t>y</t>
  </si>
  <si>
    <t>x</t>
  </si>
  <si>
    <t>проверка</t>
  </si>
  <si>
    <t>A</t>
  </si>
  <si>
    <t>B</t>
  </si>
  <si>
    <t>ai</t>
  </si>
  <si>
    <t>bi</t>
  </si>
  <si>
    <t>yi</t>
  </si>
  <si>
    <t>di</t>
  </si>
  <si>
    <t>Pi</t>
  </si>
  <si>
    <t>Qi</t>
  </si>
  <si>
    <t>xi</t>
  </si>
  <si>
    <t>N</t>
  </si>
  <si>
    <t>A1</t>
  </si>
  <si>
    <t>K</t>
  </si>
  <si>
    <t>A2</t>
  </si>
  <si>
    <t>X</t>
  </si>
  <si>
    <t>Проверка</t>
  </si>
  <si>
    <r>
      <t>a</t>
    </r>
    <r>
      <rPr>
        <b/>
        <i/>
        <vertAlign val="subscript"/>
        <sz val="14"/>
        <color rgb="FF000000"/>
        <rFont val="Times New Roman"/>
        <family val="1"/>
        <charset val="204"/>
      </rPr>
      <t>i1</t>
    </r>
  </si>
  <si>
    <r>
      <t>a</t>
    </r>
    <r>
      <rPr>
        <b/>
        <i/>
        <vertAlign val="subscript"/>
        <sz val="14"/>
        <color rgb="FF000000"/>
        <rFont val="Times New Roman"/>
        <family val="1"/>
        <charset val="204"/>
      </rPr>
      <t>i2</t>
    </r>
  </si>
  <si>
    <r>
      <t>a</t>
    </r>
    <r>
      <rPr>
        <b/>
        <i/>
        <vertAlign val="subscript"/>
        <sz val="14"/>
        <color rgb="FF000000"/>
        <rFont val="Times New Roman"/>
        <family val="1"/>
        <charset val="204"/>
      </rPr>
      <t>i3</t>
    </r>
  </si>
  <si>
    <r>
      <t>b</t>
    </r>
    <r>
      <rPr>
        <b/>
        <i/>
        <vertAlign val="subscript"/>
        <sz val="14"/>
        <color rgb="FF000000"/>
        <rFont val="Times New Roman"/>
        <family val="1"/>
        <charset val="204"/>
      </rPr>
      <t>i</t>
    </r>
  </si>
  <si>
    <t>проверка b</t>
  </si>
  <si>
    <t>Работу выполнил Ядыкин Сергей ПР-21.102 Вариант: 9</t>
  </si>
  <si>
    <t>Работу выполнил Ядыкин Сергей ПР-21.102 Вариант: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</si>
</sst>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i/>
      <sz val="14"/>
      <color rgb="FF000000"/>
      <name val="Times New Roman"/>
      <family val="1"/>
      <charset val="204"/>
    </font>
    <font>
      <b/>
      <i/>
      <vertAlign val="subscript"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2" fontId="1" fillId="0" borderId="1" xfId="0" applyNumberFormat="1" applyFont="1" applyBorder="1"/>
    <xf numFmtId="2" fontId="1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8"/>
  <sheetViews>
    <sheetView tabSelected="1" workbookViewId="0">
      <selection activeCell="J14" sqref="J14"/>
    </sheetView>
  </sheetViews>
  <sheetFormatPr defaultRowHeight="15" x14ac:dyDescent="0.25"/>
  <cols>
    <col min="7" max="7" width="10.5703125" customWidth="1"/>
  </cols>
  <sheetData>
    <row r="1" spans="1:26" ht="18.75" x14ac:dyDescent="0.3">
      <c r="A1" s="14" t="s">
        <v>26</v>
      </c>
      <c r="B1" s="14"/>
      <c r="C1" s="14"/>
      <c r="D1" s="1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75" x14ac:dyDescent="0.3">
      <c r="A2" s="14"/>
      <c r="B2" s="14"/>
      <c r="C2" s="14"/>
      <c r="D2" s="1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x14ac:dyDescent="0.3">
      <c r="A5" s="9" t="s">
        <v>0</v>
      </c>
      <c r="B5" s="9" t="s">
        <v>21</v>
      </c>
      <c r="C5" s="9" t="s">
        <v>22</v>
      </c>
      <c r="D5" s="9" t="s">
        <v>23</v>
      </c>
      <c r="E5" s="9" t="s">
        <v>24</v>
      </c>
      <c r="F5" s="1"/>
      <c r="G5" s="20" t="s">
        <v>3</v>
      </c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x14ac:dyDescent="0.3">
      <c r="A6" s="10">
        <v>1</v>
      </c>
      <c r="B6" s="2">
        <v>-9.11</v>
      </c>
      <c r="C6" s="2">
        <v>1.02</v>
      </c>
      <c r="D6" s="2">
        <v>-0.73</v>
      </c>
      <c r="E6" s="2">
        <v>-1.25</v>
      </c>
      <c r="F6" s="1"/>
      <c r="G6" s="6">
        <f>E6/B12</f>
        <v>0.13721185510428102</v>
      </c>
      <c r="H6" s="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x14ac:dyDescent="0.3">
      <c r="A7" s="10">
        <v>2</v>
      </c>
      <c r="B7" s="2">
        <v>7.61</v>
      </c>
      <c r="C7" s="2">
        <v>6.25</v>
      </c>
      <c r="D7" s="2">
        <v>-2.3199999999999998</v>
      </c>
      <c r="E7" s="2">
        <v>2.33</v>
      </c>
      <c r="F7" s="1"/>
      <c r="G7" s="6">
        <f>(E7-G6*B13)/C13</f>
        <v>0.18104875293084821</v>
      </c>
      <c r="H7" s="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x14ac:dyDescent="0.3">
      <c r="A8" s="10">
        <v>3</v>
      </c>
      <c r="B8" s="2">
        <v>-4.6399999999999997</v>
      </c>
      <c r="C8" s="2">
        <v>1.1299999999999999</v>
      </c>
      <c r="D8" s="2">
        <v>-8.8800000000000008</v>
      </c>
      <c r="E8" s="2">
        <v>-3.75</v>
      </c>
      <c r="F8" s="1"/>
      <c r="G8" s="6">
        <f>(E8-B14*G6-C14*G7)/D14</f>
        <v>0.39047101796826172</v>
      </c>
      <c r="H8" s="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x14ac:dyDescent="0.3">
      <c r="A9" s="1"/>
      <c r="B9" s="1"/>
      <c r="C9" s="1"/>
      <c r="D9" s="1"/>
      <c r="E9" s="1"/>
      <c r="F9" s="1"/>
      <c r="G9" s="21" t="s">
        <v>4</v>
      </c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x14ac:dyDescent="0.3">
      <c r="A10" s="1"/>
      <c r="B10" s="1"/>
      <c r="C10" s="1"/>
      <c r="D10" s="1"/>
      <c r="E10" s="1"/>
      <c r="F10" s="1"/>
      <c r="G10" s="6">
        <f>G6-C16*G11-D16*G12</f>
        <v>0.14422920967855957</v>
      </c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x14ac:dyDescent="0.3">
      <c r="A11" s="1"/>
      <c r="B11" s="1"/>
      <c r="C11" s="1"/>
      <c r="D11" s="1"/>
      <c r="E11" s="1"/>
      <c r="F11" s="1"/>
      <c r="G11" s="6">
        <f>G7-D17*G8</f>
        <v>0.34212935616520462</v>
      </c>
      <c r="H11" s="3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x14ac:dyDescent="0.3">
      <c r="A12" s="11" t="s">
        <v>1</v>
      </c>
      <c r="B12" s="5">
        <f>B6</f>
        <v>-9.11</v>
      </c>
      <c r="C12" s="5">
        <v>0</v>
      </c>
      <c r="D12" s="5">
        <v>0</v>
      </c>
      <c r="E12" s="1"/>
      <c r="F12" s="1"/>
      <c r="G12" s="6">
        <f>G8</f>
        <v>0.39047101796826172</v>
      </c>
      <c r="H12" s="3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x14ac:dyDescent="0.3">
      <c r="A13" s="4"/>
      <c r="B13" s="5">
        <f>B7</f>
        <v>7.61</v>
      </c>
      <c r="C13" s="5">
        <f>C7-(B13*C16)</f>
        <v>7.1020526893523597</v>
      </c>
      <c r="D13" s="5">
        <v>0</v>
      </c>
      <c r="E13" s="1"/>
      <c r="F13" s="1"/>
      <c r="G13" s="12" t="s">
        <v>25</v>
      </c>
      <c r="H13" s="1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x14ac:dyDescent="0.3">
      <c r="A14" s="4"/>
      <c r="B14" s="5">
        <f>B8</f>
        <v>-4.6399999999999997</v>
      </c>
      <c r="C14" s="5">
        <f>C8-(B14*C16)</f>
        <v>0.61048298572996706</v>
      </c>
      <c r="D14" s="5">
        <f>D8-((C14*D17)+(B14*D16))</f>
        <v>-8.2563468918712157</v>
      </c>
      <c r="E14" s="1"/>
      <c r="F14" s="1"/>
      <c r="G14" s="3">
        <f>$G$10*B6+C6*$G$11+D6*$G$12</f>
        <v>-1.25</v>
      </c>
      <c r="H14" s="3">
        <f>E6</f>
        <v>-1.25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x14ac:dyDescent="0.3">
      <c r="A15" s="4"/>
      <c r="B15" s="5"/>
      <c r="C15" s="5"/>
      <c r="D15" s="5"/>
      <c r="E15" s="1"/>
      <c r="F15" s="1"/>
      <c r="G15" s="3">
        <f>$G$10*B7+C7*$G$11+D7*$G$12</f>
        <v>2.33</v>
      </c>
      <c r="H15" s="3">
        <f>E7</f>
        <v>2.33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x14ac:dyDescent="0.3">
      <c r="A16" s="11" t="s">
        <v>2</v>
      </c>
      <c r="B16" s="5">
        <f>(1/$B$12)*(B6)</f>
        <v>1</v>
      </c>
      <c r="C16" s="7">
        <f>(1/$B$12)*(C6)</f>
        <v>-0.1119648737650933</v>
      </c>
      <c r="D16" s="5">
        <f>(1/$B$12)*(D6)</f>
        <v>8.0131723380900105E-2</v>
      </c>
      <c r="E16" s="1"/>
      <c r="F16" s="1"/>
      <c r="G16" s="3">
        <f>$G$10*B8+C8*$G$11+D8*$G$12</f>
        <v>-3.7499999999999996</v>
      </c>
      <c r="H16" s="3">
        <f>E8</f>
        <v>-3.75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x14ac:dyDescent="0.3">
      <c r="A17" s="4"/>
      <c r="B17" s="5">
        <v>0</v>
      </c>
      <c r="C17" s="5">
        <f>(1/C13)*(C7-B13*C16)</f>
        <v>1</v>
      </c>
      <c r="D17" s="5">
        <f>(1/C13)*(D7-B13*D16)</f>
        <v>-0.41252896072161077</v>
      </c>
      <c r="E17" s="1"/>
      <c r="F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x14ac:dyDescent="0.3">
      <c r="A18" s="4"/>
      <c r="B18" s="5">
        <v>0</v>
      </c>
      <c r="C18" s="5">
        <v>0</v>
      </c>
      <c r="D18" s="5">
        <v>1</v>
      </c>
      <c r="E18" s="1"/>
      <c r="F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x14ac:dyDescent="0.3">
      <c r="A19" s="1"/>
      <c r="B19" s="1"/>
      <c r="C19" s="1"/>
      <c r="D19" s="1"/>
      <c r="E19" s="1"/>
      <c r="F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x14ac:dyDescent="0.3">
      <c r="A20" s="1"/>
      <c r="B20" s="1"/>
      <c r="C20" s="1"/>
      <c r="D20" s="1"/>
      <c r="E20" s="1"/>
      <c r="F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x14ac:dyDescent="0.3">
      <c r="A21" s="1"/>
      <c r="B21" s="1"/>
      <c r="C21" s="1"/>
      <c r="D21" s="1"/>
      <c r="E21" s="1"/>
      <c r="F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x14ac:dyDescent="0.3">
      <c r="A22" s="1"/>
      <c r="B22" s="1"/>
      <c r="C22" s="1"/>
      <c r="D22" s="1"/>
      <c r="E22" s="1"/>
      <c r="F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</sheetData>
  <mergeCells count="2">
    <mergeCell ref="G13:H13"/>
    <mergeCell ref="A1:D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03E6-4CDF-475A-9372-4C60FC735368}">
  <dimension ref="A1:AM239"/>
  <sheetViews>
    <sheetView workbookViewId="0">
      <selection activeCell="G1" sqref="G1"/>
    </sheetView>
  </sheetViews>
  <sheetFormatPr defaultRowHeight="15" x14ac:dyDescent="0.25"/>
  <cols>
    <col min="2" max="2" width="13.7109375" customWidth="1"/>
  </cols>
  <sheetData>
    <row r="1" spans="1:39" ht="18.75" x14ac:dyDescent="0.3">
      <c r="A1" s="14" t="s">
        <v>27</v>
      </c>
      <c r="B1" s="14"/>
      <c r="C1" s="14"/>
      <c r="D1" s="1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8.75" x14ac:dyDescent="0.3">
      <c r="A2" s="14"/>
      <c r="B2" s="14"/>
      <c r="C2" s="14"/>
      <c r="D2" s="1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8.7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18.7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x14ac:dyDescent="0.3">
      <c r="A5" s="11" t="s">
        <v>6</v>
      </c>
      <c r="B5" s="4"/>
      <c r="C5" s="4"/>
      <c r="D5" s="4"/>
      <c r="E5" s="11" t="s">
        <v>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18.75" x14ac:dyDescent="0.3">
      <c r="A6" s="18">
        <v>13.4</v>
      </c>
      <c r="B6" s="18">
        <v>0.58099999999999996</v>
      </c>
      <c r="C6" s="18">
        <v>0</v>
      </c>
      <c r="D6" s="18">
        <v>0</v>
      </c>
      <c r="E6" s="18">
        <v>17.782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8.75" x14ac:dyDescent="0.3">
      <c r="A7" s="18">
        <v>-0.40799999999999997</v>
      </c>
      <c r="B7" s="18">
        <v>12.5</v>
      </c>
      <c r="C7" s="18">
        <v>-0.65</v>
      </c>
      <c r="D7" s="18">
        <v>0</v>
      </c>
      <c r="E7" s="18">
        <v>19.593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8.75" x14ac:dyDescent="0.3">
      <c r="A8" s="18">
        <v>0</v>
      </c>
      <c r="B8" s="18">
        <v>0.47699999999999998</v>
      </c>
      <c r="C8" s="18">
        <v>-11.6</v>
      </c>
      <c r="D8" s="18">
        <v>0.78100000000000003</v>
      </c>
      <c r="E8" s="18">
        <v>19.974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18.75" x14ac:dyDescent="0.3">
      <c r="A9" s="18">
        <v>0</v>
      </c>
      <c r="B9" s="18">
        <v>0</v>
      </c>
      <c r="C9" s="18">
        <v>0.54600000000000004</v>
      </c>
      <c r="D9" s="18">
        <v>10.7</v>
      </c>
      <c r="E9" s="18">
        <v>20.527999999999999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18.7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8.7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8.75" x14ac:dyDescent="0.3">
      <c r="A12" s="11" t="s">
        <v>0</v>
      </c>
      <c r="B12" s="11" t="s">
        <v>8</v>
      </c>
      <c r="C12" s="11" t="s">
        <v>9</v>
      </c>
      <c r="D12" s="11" t="s">
        <v>10</v>
      </c>
      <c r="E12" s="11" t="s">
        <v>11</v>
      </c>
      <c r="F12" s="11" t="s">
        <v>12</v>
      </c>
      <c r="G12" s="11" t="s">
        <v>13</v>
      </c>
      <c r="H12" s="11" t="s">
        <v>14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8.75" x14ac:dyDescent="0.3">
      <c r="A13" s="17">
        <v>1</v>
      </c>
      <c r="B13" s="15">
        <v>0</v>
      </c>
      <c r="C13" s="15">
        <f>-A6</f>
        <v>-13.4</v>
      </c>
      <c r="D13" s="15">
        <f>B6</f>
        <v>0.58099999999999996</v>
      </c>
      <c r="E13" s="15">
        <f>E6</f>
        <v>17.782</v>
      </c>
      <c r="F13" s="15">
        <f>D13/C13</f>
        <v>-4.3358208955223874E-2</v>
      </c>
      <c r="G13" s="15">
        <f>-E13/C13</f>
        <v>1.3270149253731343</v>
      </c>
      <c r="H13" s="15">
        <f>F13*H14+G13</f>
        <v>1.260706780306599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18.75" x14ac:dyDescent="0.3">
      <c r="A14" s="17">
        <v>2</v>
      </c>
      <c r="B14" s="15">
        <f>A7</f>
        <v>-0.40799999999999997</v>
      </c>
      <c r="C14" s="15">
        <f>-B7</f>
        <v>-12.5</v>
      </c>
      <c r="D14" s="15">
        <f>C7</f>
        <v>-0.65</v>
      </c>
      <c r="E14" s="15">
        <f>E7</f>
        <v>19.593</v>
      </c>
      <c r="F14" s="15">
        <f>D14/(C14-F13*B14)</f>
        <v>5.1926512978814322E-2</v>
      </c>
      <c r="G14" s="15">
        <f>(B14*G13-E14)/(C14-B14*F13)</f>
        <v>1.6084774306985539</v>
      </c>
      <c r="H14" s="15">
        <f>F14*H15+G14</f>
        <v>1.5293100583331733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18.75" x14ac:dyDescent="0.3">
      <c r="A15" s="17">
        <v>3</v>
      </c>
      <c r="B15" s="15">
        <f>B8</f>
        <v>0.47699999999999998</v>
      </c>
      <c r="C15" s="15">
        <f>-C8</f>
        <v>11.6</v>
      </c>
      <c r="D15" s="15">
        <f>D8</f>
        <v>0.78100000000000003</v>
      </c>
      <c r="E15" s="15">
        <f>E8</f>
        <v>19.974</v>
      </c>
      <c r="F15" s="15">
        <f>D15/(C15-F14*B15)</f>
        <v>6.7471655330519659E-2</v>
      </c>
      <c r="G15" s="15">
        <f>(B15*G14-E15)/(C15-B15*F14)</f>
        <v>-1.659297872941033</v>
      </c>
      <c r="H15" s="15">
        <f>F15*H16+G15</f>
        <v>-1.5246040572314241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18.75" x14ac:dyDescent="0.3">
      <c r="A16" s="17">
        <v>4</v>
      </c>
      <c r="B16" s="15">
        <f>C9</f>
        <v>0.54600000000000004</v>
      </c>
      <c r="C16" s="15">
        <f>-D9</f>
        <v>-10.7</v>
      </c>
      <c r="D16" s="15">
        <v>0</v>
      </c>
      <c r="E16" s="15">
        <f>E9</f>
        <v>20.527999999999999</v>
      </c>
      <c r="F16" s="15">
        <f>D16/(C16-F15*B16)</f>
        <v>0</v>
      </c>
      <c r="G16" s="15">
        <f>(B16*G15-E16)/(C16-B16*F15)</f>
        <v>1.9963022257241456</v>
      </c>
      <c r="H16" s="15">
        <f>G16</f>
        <v>1.9963022257241456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18.7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18.75" x14ac:dyDescent="0.3">
      <c r="A18" s="11" t="s">
        <v>4</v>
      </c>
      <c r="B18" s="11" t="s">
        <v>5</v>
      </c>
      <c r="C18" s="11" t="s">
        <v>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18.75" x14ac:dyDescent="0.3">
      <c r="A19" s="15">
        <f>H13</f>
        <v>1.260706780306599</v>
      </c>
      <c r="B19" s="15">
        <f>A6*A19+B6*A20</f>
        <v>17.782</v>
      </c>
      <c r="C19" s="15">
        <f>E6</f>
        <v>17.782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18.75" x14ac:dyDescent="0.3">
      <c r="A20" s="15">
        <f>H14</f>
        <v>1.5293100583331733</v>
      </c>
      <c r="B20" s="15">
        <f>A7*A19+B7*A20+C7*A21</f>
        <v>19.592999999999996</v>
      </c>
      <c r="C20" s="15">
        <f>E7</f>
        <v>19.593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8.75" x14ac:dyDescent="0.3">
      <c r="A21" s="15">
        <f>H15</f>
        <v>-1.5246040572314241</v>
      </c>
      <c r="B21" s="15">
        <f>B8*A20+A21*C8+D8*A22</f>
        <v>19.974</v>
      </c>
      <c r="C21" s="15">
        <f>E8</f>
        <v>19.974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18.75" x14ac:dyDescent="0.3">
      <c r="A22" s="15">
        <f>H16</f>
        <v>1.9963022257241456</v>
      </c>
      <c r="B22" s="15">
        <f>C9*A21+D9*A22</f>
        <v>20.527999999999999</v>
      </c>
      <c r="C22" s="15">
        <f>E9</f>
        <v>20.527999999999999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18.75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18.75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18.7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8.7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8.7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8.7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18.7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8.7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8.7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18.7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8.7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8.7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8.7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8.7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8.7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8.7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8.7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8.7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8.7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8.7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8.75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8.75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8.75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8.75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8.75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8.75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8.7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8.7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8.7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8.7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8.7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8.7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8.7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8.7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8.7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8.7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8.75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8.75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8.75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8.75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8.7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8.7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8.7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8.75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8.75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8.75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8.75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8.75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8.75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8.75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8.75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8.75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8.75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8.7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8.7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8.7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8.7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8.7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8.7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8.7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8.7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8.7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8.7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8.7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8.7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8.7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8.7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8.7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8.7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8.7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8.7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8.7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8.7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8.7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8.7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8.7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8.7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8.7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8.7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8.7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8.7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8.7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8.7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8.7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8.7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8.7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8.7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8.7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8.7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8.7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8.7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8.7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8.7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8.7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8.7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8.7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8.7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8.7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8.7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8.7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8.7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8.7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8.7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8.7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8.7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8.7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8.7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8.7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8.7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8.7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8.7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8.7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8.7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8.7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8.7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8.7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8.7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8.7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8.7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8.7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8.7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8.7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8.7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8.7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8.7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8.7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8.7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8.7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8.7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8.7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8.7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8.7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8.7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8.7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8.7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8.7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8.7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8.7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8.7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8.7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8.7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8.7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8.7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8.7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8.7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8.7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8.7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8.7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8.7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8.7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8.7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8.7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8.7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8.7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8.7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8.7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8.7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8.7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8.7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8.7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8.7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8.7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8.7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8.7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8.7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8.7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8.7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8.7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8.7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8.7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8.7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8.7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8.7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8.7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8.7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8.7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8.7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8.7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8.7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8.7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8.7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8.7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8.7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8.7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8.7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8.7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8.7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8.7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8.7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8.7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8.7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8.7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8.7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8.7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8.7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8.7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8.7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8.7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8.7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8.7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8.7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8.7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8.7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8.7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8.7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8.7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8.7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8.7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8.7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8.7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8.7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8.7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8.7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8.7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8.7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8.7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8.7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</sheetData>
  <mergeCells count="1">
    <mergeCell ref="A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6B5B-6064-44BD-98D6-BFDC95789AFE}">
  <dimension ref="A1:AG42"/>
  <sheetViews>
    <sheetView workbookViewId="0">
      <selection activeCell="G11" sqref="G11"/>
    </sheetView>
  </sheetViews>
  <sheetFormatPr defaultRowHeight="15" x14ac:dyDescent="0.25"/>
  <cols>
    <col min="2" max="2" width="12.28515625" customWidth="1"/>
  </cols>
  <sheetData>
    <row r="1" spans="1:33" s="1" customFormat="1" ht="18.75" x14ac:dyDescent="0.3">
      <c r="A1" s="14" t="s">
        <v>27</v>
      </c>
      <c r="B1" s="14"/>
      <c r="C1" s="14"/>
      <c r="D1" s="14"/>
    </row>
    <row r="2" spans="1:33" s="1" customFormat="1" ht="18.75" x14ac:dyDescent="0.3">
      <c r="A2" s="14"/>
      <c r="B2" s="14"/>
      <c r="C2" s="14"/>
      <c r="D2" s="14"/>
    </row>
    <row r="3" spans="1:33" s="1" customFormat="1" ht="18.75" x14ac:dyDescent="0.3"/>
    <row r="4" spans="1:33" s="1" customFormat="1" ht="18.75" x14ac:dyDescent="0.3"/>
    <row r="5" spans="1:33" ht="18.75" x14ac:dyDescent="0.3">
      <c r="A5" s="11" t="s">
        <v>6</v>
      </c>
      <c r="B5" s="11"/>
      <c r="C5" s="11"/>
      <c r="D5" s="11" t="s">
        <v>7</v>
      </c>
      <c r="E5" s="11"/>
      <c r="F5" s="11" t="s">
        <v>15</v>
      </c>
      <c r="G5" s="8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8.75" x14ac:dyDescent="0.3">
      <c r="A6" s="15">
        <v>5</v>
      </c>
      <c r="B6" s="15">
        <v>1</v>
      </c>
      <c r="C6" s="15">
        <v>1</v>
      </c>
      <c r="D6" s="15">
        <f>11+0.8*F6</f>
        <v>30.200000000000003</v>
      </c>
      <c r="E6" s="15"/>
      <c r="F6" s="4">
        <v>24</v>
      </c>
      <c r="G6" s="8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8.75" x14ac:dyDescent="0.3">
      <c r="A7" s="15">
        <v>2</v>
      </c>
      <c r="B7" s="15">
        <v>6</v>
      </c>
      <c r="C7" s="15">
        <v>-1</v>
      </c>
      <c r="D7" s="15">
        <f>13+0.9*F6</f>
        <v>34.6</v>
      </c>
      <c r="E7" s="15"/>
      <c r="F7" s="15"/>
      <c r="G7" s="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8.75" x14ac:dyDescent="0.3">
      <c r="A8" s="15">
        <v>2</v>
      </c>
      <c r="B8" s="15">
        <v>3</v>
      </c>
      <c r="C8" s="15">
        <v>10</v>
      </c>
      <c r="D8" s="15">
        <f>18-0.5*F6</f>
        <v>6</v>
      </c>
      <c r="E8" s="15"/>
      <c r="F8" s="15"/>
      <c r="G8" s="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8.75" x14ac:dyDescent="0.3">
      <c r="A9" s="8"/>
      <c r="B9" s="8"/>
      <c r="C9" s="8"/>
      <c r="D9" s="8"/>
      <c r="E9" s="8"/>
      <c r="F9" s="8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8.75" x14ac:dyDescent="0.3">
      <c r="A10" s="11" t="s">
        <v>16</v>
      </c>
      <c r="B10" s="16"/>
      <c r="C10" s="16"/>
      <c r="D10" s="16"/>
      <c r="E10" s="16"/>
      <c r="F10" s="11" t="s">
        <v>17</v>
      </c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8.75" x14ac:dyDescent="0.3">
      <c r="A11" s="15">
        <f>A6</f>
        <v>5</v>
      </c>
      <c r="B11" s="15">
        <f>B6</f>
        <v>1</v>
      </c>
      <c r="C11" s="15">
        <f>C6</f>
        <v>1</v>
      </c>
      <c r="D11" s="15">
        <f>D6</f>
        <v>30.200000000000003</v>
      </c>
      <c r="E11" s="15"/>
      <c r="F11" s="15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8.75" x14ac:dyDescent="0.3">
      <c r="A12" s="15">
        <f t="shared" ref="A12:D13" si="0">A$11*$F12+A7</f>
        <v>0</v>
      </c>
      <c r="B12" s="15">
        <f t="shared" si="0"/>
        <v>5.6</v>
      </c>
      <c r="C12" s="15">
        <f t="shared" si="0"/>
        <v>-1.4</v>
      </c>
      <c r="D12" s="15">
        <f>D$11*$F12+D7</f>
        <v>22.52</v>
      </c>
      <c r="E12" s="15"/>
      <c r="F12" s="15">
        <f>-A7/$A$6</f>
        <v>-0.4</v>
      </c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8.75" x14ac:dyDescent="0.3">
      <c r="A13" s="15">
        <f t="shared" si="0"/>
        <v>0</v>
      </c>
      <c r="B13" s="15">
        <f t="shared" si="0"/>
        <v>2.6</v>
      </c>
      <c r="C13" s="15">
        <f t="shared" si="0"/>
        <v>9.6</v>
      </c>
      <c r="D13" s="15">
        <f t="shared" si="0"/>
        <v>-6.0800000000000018</v>
      </c>
      <c r="E13" s="15"/>
      <c r="F13" s="15">
        <f>-A8/$A$6</f>
        <v>-0.4</v>
      </c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8.75" x14ac:dyDescent="0.3">
      <c r="A14" s="8"/>
      <c r="B14" s="8"/>
      <c r="C14" s="8"/>
      <c r="D14" s="8"/>
      <c r="E14" s="8"/>
      <c r="F14" s="8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8.75" x14ac:dyDescent="0.3">
      <c r="A15" s="11" t="s">
        <v>18</v>
      </c>
      <c r="B15" s="11"/>
      <c r="C15" s="11"/>
      <c r="D15" s="11"/>
      <c r="E15" s="11"/>
      <c r="F15" s="11" t="s">
        <v>17</v>
      </c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8.75" x14ac:dyDescent="0.3">
      <c r="A16" s="15">
        <f t="shared" ref="A16:D17" si="1">A11</f>
        <v>5</v>
      </c>
      <c r="B16" s="15">
        <f t="shared" si="1"/>
        <v>1</v>
      </c>
      <c r="C16" s="15">
        <f t="shared" si="1"/>
        <v>1</v>
      </c>
      <c r="D16" s="15">
        <f>D11</f>
        <v>30.200000000000003</v>
      </c>
      <c r="E16" s="15"/>
      <c r="F16" s="15"/>
      <c r="G16" s="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8.75" x14ac:dyDescent="0.3">
      <c r="A17" s="15">
        <f t="shared" si="1"/>
        <v>0</v>
      </c>
      <c r="B17" s="15">
        <f>B12</f>
        <v>5.6</v>
      </c>
      <c r="C17" s="15">
        <f>C12</f>
        <v>-1.4</v>
      </c>
      <c r="D17" s="15">
        <f>D12</f>
        <v>22.52</v>
      </c>
      <c r="E17" s="15"/>
      <c r="F17" s="15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8.75" x14ac:dyDescent="0.3">
      <c r="A18" s="15">
        <f>A$17*$F18+A13</f>
        <v>0</v>
      </c>
      <c r="B18" s="15">
        <f>B$17*$F18+B13</f>
        <v>0</v>
      </c>
      <c r="C18" s="15">
        <f>C$17*$F18+C13</f>
        <v>10.25</v>
      </c>
      <c r="D18" s="19">
        <f>D$17*$F18+D13</f>
        <v>-16.535714285714288</v>
      </c>
      <c r="E18" s="15"/>
      <c r="F18" s="19">
        <f>-B13/B12</f>
        <v>-0.46428571428571436</v>
      </c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8.75" x14ac:dyDescent="0.3">
      <c r="A19" s="8"/>
      <c r="B19" s="8"/>
      <c r="C19" s="8"/>
      <c r="D19" s="8"/>
      <c r="E19" s="8"/>
      <c r="F19" s="8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8.75" x14ac:dyDescent="0.3">
      <c r="A20" s="11" t="s">
        <v>19</v>
      </c>
      <c r="B20" s="11" t="s">
        <v>20</v>
      </c>
      <c r="C20" s="11" t="s">
        <v>7</v>
      </c>
      <c r="D20" s="8"/>
      <c r="E20" s="8"/>
      <c r="F20" s="8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8.75" x14ac:dyDescent="0.3">
      <c r="A21" s="19">
        <f>(D16-C16*A23-B16*A22)/A16</f>
        <v>5.6390243902439021</v>
      </c>
      <c r="B21" s="19">
        <f>C6*$A$23+B6*$A$22+A6*$A$21</f>
        <v>30.2</v>
      </c>
      <c r="C21" s="19">
        <f>11+0.8*F6</f>
        <v>30.200000000000003</v>
      </c>
      <c r="D21" s="8"/>
      <c r="E21" s="8"/>
      <c r="F21" s="8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8.75" x14ac:dyDescent="0.3">
      <c r="A22" s="19">
        <f>(D17-C17*A23)/B17</f>
        <v>3.618118466898955</v>
      </c>
      <c r="B22" s="19">
        <f>C7*$A$23+B7*$A$22+A7*$A$21</f>
        <v>34.599999999999994</v>
      </c>
      <c r="C22" s="19">
        <f>13+0.9*F6</f>
        <v>34.6</v>
      </c>
      <c r="D22" s="8"/>
      <c r="E22" s="8"/>
      <c r="F22" s="8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8.75" x14ac:dyDescent="0.3">
      <c r="A23" s="19">
        <f>D18/C18</f>
        <v>-1.6132404181184672</v>
      </c>
      <c r="B23" s="19">
        <f>C8*$A$23+B8*$A$22+A8*$A$21</f>
        <v>5.9999999999999964</v>
      </c>
      <c r="C23" s="19">
        <f>18-0.5*F6</f>
        <v>6</v>
      </c>
      <c r="D23" s="8"/>
      <c r="E23" s="8"/>
      <c r="F23" s="8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8.75" x14ac:dyDescent="0.3">
      <c r="A24" s="8"/>
      <c r="B24" s="8"/>
      <c r="C24" s="8"/>
      <c r="D24" s="8"/>
      <c r="E24" s="8"/>
      <c r="F24" s="8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8.75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8.75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8.75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8.75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8.75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8.75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8.75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8.75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8.75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8.75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8.75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8.75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8.75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8.75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8.75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8.75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8.75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8.75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</sheetData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Lu</vt:lpstr>
      <vt:lpstr>прогонка</vt:lpstr>
      <vt:lpstr>iter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ядыкин</dc:creator>
  <cp:lastModifiedBy>сергей ядыкин</cp:lastModifiedBy>
  <dcterms:created xsi:type="dcterms:W3CDTF">2015-06-05T18:19:34Z</dcterms:created>
  <dcterms:modified xsi:type="dcterms:W3CDTF">2023-03-24T17:11:10Z</dcterms:modified>
</cp:coreProperties>
</file>