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Qwery\Desktop\3 Курс\1 Семестр\STaSA\"/>
    </mc:Choice>
  </mc:AlternateContent>
  <xr:revisionPtr revIDLastSave="0" documentId="13_ncr:1_{F9E7CCCC-73E9-4694-891E-423D535D2DC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C28" i="1"/>
  <c r="C27" i="1"/>
  <c r="C26" i="1"/>
  <c r="C25" i="1"/>
  <c r="C24" i="1"/>
  <c r="D28" i="1"/>
  <c r="D27" i="1"/>
  <c r="D26" i="1"/>
  <c r="D25" i="1"/>
  <c r="D24" i="1"/>
  <c r="E27" i="1"/>
  <c r="E26" i="1"/>
  <c r="E28" i="1"/>
  <c r="E25" i="1"/>
  <c r="E24" i="1"/>
  <c r="F27" i="1"/>
  <c r="F28" i="1"/>
  <c r="F26" i="1"/>
  <c r="F25" i="1"/>
  <c r="F24" i="1"/>
  <c r="A26" i="1"/>
  <c r="B27" i="1"/>
  <c r="A27" i="1"/>
  <c r="B28" i="1"/>
  <c r="A28" i="1"/>
  <c r="A25" i="1"/>
  <c r="B25" i="1"/>
  <c r="B24" i="1"/>
  <c r="A24" i="1"/>
  <c r="H10" i="1" l="1"/>
  <c r="H14" i="1"/>
  <c r="I10" i="1"/>
  <c r="H13" i="1"/>
  <c r="I13" i="1"/>
  <c r="I11" i="1"/>
  <c r="I14" i="1"/>
  <c r="I12" i="1"/>
  <c r="H12" i="1"/>
  <c r="H11" i="1"/>
  <c r="J10" i="1"/>
  <c r="J13" i="1"/>
  <c r="J12" i="1"/>
  <c r="J11" i="1"/>
  <c r="J14" i="1"/>
  <c r="F10" i="1" l="1"/>
  <c r="F14" i="1"/>
  <c r="F11" i="1"/>
  <c r="E10" i="1"/>
  <c r="J15" i="1"/>
  <c r="D11" i="1"/>
  <c r="D14" i="1"/>
  <c r="D10" i="1"/>
  <c r="E14" i="1"/>
  <c r="C14" i="1"/>
  <c r="C11" i="1"/>
  <c r="G11" i="1"/>
  <c r="E11" i="1"/>
  <c r="G10" i="1"/>
  <c r="C13" i="1"/>
  <c r="E13" i="1"/>
  <c r="G13" i="1"/>
  <c r="F13" i="1"/>
  <c r="D13" i="1"/>
  <c r="C10" i="1"/>
  <c r="D12" i="1"/>
  <c r="E12" i="1"/>
  <c r="F12" i="1"/>
  <c r="C12" i="1"/>
  <c r="G12" i="1"/>
  <c r="G14" i="1"/>
  <c r="H20" i="1" l="1" a="1"/>
  <c r="H20" i="1" s="1"/>
  <c r="H18" i="1" a="1"/>
  <c r="H18" i="1" s="1"/>
  <c r="H19" i="1" a="1"/>
  <c r="H19" i="1" s="1"/>
  <c r="G20" i="1" a="1"/>
  <c r="G20" i="1" s="1"/>
  <c r="G19" i="1" a="1"/>
  <c r="G19" i="1" s="1"/>
  <c r="G18" i="1" a="1"/>
  <c r="G18" i="1" s="1"/>
  <c r="D20" i="1" a="1"/>
  <c r="D20" i="1" s="1"/>
  <c r="D19" i="1" a="1"/>
  <c r="D19" i="1" s="1"/>
  <c r="D18" i="1" a="1"/>
  <c r="D18" i="1" s="1"/>
  <c r="E20" i="1" a="1"/>
  <c r="E20" i="1" s="1"/>
  <c r="E19" i="1" a="1"/>
  <c r="E19" i="1" s="1"/>
  <c r="E18" i="1" a="1"/>
  <c r="E18" i="1" s="1"/>
  <c r="F20" i="1" a="1"/>
  <c r="F20" i="1" s="1"/>
  <c r="F19" i="1" a="1"/>
  <c r="F19" i="1" s="1"/>
  <c r="F18" i="1" a="1"/>
  <c r="F18" i="1" s="1"/>
  <c r="J19" i="1" l="1"/>
  <c r="J18" i="1"/>
  <c r="I20" i="1"/>
  <c r="J20" i="1"/>
  <c r="I19" i="1"/>
  <c r="I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<sst xmlns="http://schemas.openxmlformats.org/spreadsheetml/2006/main" count="43" uniqueCount="28">
  <si>
    <t>Объект 1</t>
  </si>
  <si>
    <t>Объект 2</t>
  </si>
  <si>
    <t>Объект 3</t>
  </si>
  <si>
    <t>Объект 4</t>
  </si>
  <si>
    <t>Объект 5</t>
  </si>
  <si>
    <t>Макс</t>
  </si>
  <si>
    <t>Мин</t>
  </si>
  <si>
    <t>Критерий 1</t>
  </si>
  <si>
    <t>Критерий 2</t>
  </si>
  <si>
    <t>Критерий 3</t>
  </si>
  <si>
    <t>Критерий 4</t>
  </si>
  <si>
    <t>Критерий 5</t>
  </si>
  <si>
    <t>Нормированные значения</t>
  </si>
  <si>
    <t>Баллы важности</t>
  </si>
  <si>
    <t>Чем больше - тем лучше? (1/0)</t>
  </si>
  <si>
    <t>Коэффициент</t>
  </si>
  <si>
    <t>Сумма коэффициентов</t>
  </si>
  <si>
    <t>ВВОД</t>
  </si>
  <si>
    <t>ВЫВОД</t>
  </si>
  <si>
    <t>Метод интеграции</t>
  </si>
  <si>
    <t>Аддитивная свертка</t>
  </si>
  <si>
    <t>Мультипликативная свертка</t>
  </si>
  <si>
    <t>Метод идеальной точки</t>
  </si>
  <si>
    <t>Интегрированные оценки</t>
  </si>
  <si>
    <t>Наилучшие значения</t>
  </si>
  <si>
    <t>Наилучший объект</t>
  </si>
  <si>
    <t>Количество объектов (2-5)</t>
  </si>
  <si>
    <t>Количество критериев (2-5)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</si>
</sst>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2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9" xfId="1" applyNumberFormat="1" applyBorder="1" applyAlignment="1">
      <alignment horizontal="center" vertical="center"/>
    </xf>
    <xf numFmtId="2" fontId="1" fillId="2" borderId="10" xfId="1" applyNumberFormat="1" applyBorder="1" applyAlignment="1">
      <alignment horizontal="center" vertical="center"/>
    </xf>
    <xf numFmtId="2" fontId="1" fillId="2" borderId="11" xfId="1" applyNumberFormat="1" applyBorder="1" applyAlignment="1">
      <alignment horizontal="center" vertical="center"/>
    </xf>
    <xf numFmtId="2" fontId="1" fillId="2" borderId="12" xfId="1" applyNumberFormat="1" applyBorder="1" applyAlignment="1">
      <alignment horizontal="center" vertical="center"/>
    </xf>
    <xf numFmtId="2" fontId="1" fillId="2" borderId="8" xfId="1" applyNumberFormat="1" applyBorder="1" applyAlignment="1">
      <alignment horizontal="center" vertical="center"/>
    </xf>
    <xf numFmtId="2" fontId="1" fillId="2" borderId="13" xfId="1" applyNumberFormat="1" applyBorder="1" applyAlignment="1">
      <alignment horizontal="center" vertical="center"/>
    </xf>
    <xf numFmtId="2" fontId="1" fillId="2" borderId="14" xfId="1" applyNumberFormat="1" applyBorder="1" applyAlignment="1">
      <alignment horizontal="center" vertical="center"/>
    </xf>
    <xf numFmtId="2" fontId="1" fillId="2" borderId="15" xfId="1" applyNumberFormat="1" applyBorder="1" applyAlignment="1">
      <alignment horizontal="center" vertical="center"/>
    </xf>
    <xf numFmtId="2" fontId="1" fillId="2" borderId="16" xfId="1" applyNumberFormat="1" applyBorder="1" applyAlignment="1">
      <alignment horizontal="center" vertical="center"/>
    </xf>
    <xf numFmtId="2" fontId="2" fillId="3" borderId="12" xfId="2" applyNumberFormat="1" applyBorder="1" applyAlignment="1">
      <alignment horizontal="center" vertical="center"/>
    </xf>
    <xf numFmtId="2" fontId="2" fillId="3" borderId="14" xfId="2" applyNumberFormat="1" applyBorder="1" applyAlignment="1">
      <alignment horizontal="center" vertical="center"/>
    </xf>
    <xf numFmtId="2" fontId="2" fillId="3" borderId="8" xfId="2" applyNumberFormat="1" applyBorder="1" applyAlignment="1">
      <alignment horizontal="center" vertical="center"/>
    </xf>
    <xf numFmtId="2" fontId="2" fillId="3" borderId="13" xfId="2" applyNumberFormat="1" applyBorder="1" applyAlignment="1">
      <alignment horizontal="center" vertical="center"/>
    </xf>
    <xf numFmtId="2" fontId="2" fillId="3" borderId="15" xfId="2" applyNumberFormat="1" applyBorder="1" applyAlignment="1">
      <alignment horizontal="center" vertical="center"/>
    </xf>
    <xf numFmtId="2" fontId="2" fillId="3" borderId="16" xfId="2" applyNumberFormat="1" applyBorder="1" applyAlignment="1">
      <alignment horizontal="center" vertical="center"/>
    </xf>
    <xf numFmtId="2" fontId="1" fillId="2" borderId="1" xfId="1" applyNumberFormat="1" applyBorder="1" applyAlignment="1">
      <alignment horizontal="center" vertical="center"/>
    </xf>
    <xf numFmtId="2" fontId="2" fillId="3" borderId="1" xfId="2" applyNumberFormat="1" applyBorder="1" applyAlignment="1">
      <alignment horizontal="center" vertical="center"/>
    </xf>
    <xf numFmtId="1" fontId="1" fillId="2" borderId="23" xfId="1" applyNumberFormat="1" applyBorder="1" applyAlignment="1">
      <alignment horizontal="center" vertical="center"/>
    </xf>
    <xf numFmtId="1" fontId="1" fillId="2" borderId="24" xfId="1" applyNumberFormat="1" applyBorder="1" applyAlignment="1">
      <alignment horizontal="center" vertical="center"/>
    </xf>
    <xf numFmtId="1" fontId="1" fillId="2" borderId="25" xfId="1" applyNumberFormat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2" fontId="5" fillId="0" borderId="0" xfId="0" applyNumberFormat="1" applyFont="1" applyAlignment="1">
      <alignment vertical="center" wrapText="1"/>
    </xf>
    <xf numFmtId="2" fontId="5" fillId="0" borderId="7" xfId="0" applyNumberFormat="1" applyFont="1" applyBorder="1" applyAlignment="1">
      <alignment vertical="center" wrapText="1"/>
    </xf>
    <xf numFmtId="1" fontId="1" fillId="2" borderId="32" xfId="1" applyNumberFormat="1" applyBorder="1" applyAlignment="1">
      <alignment horizontal="center" vertical="center"/>
    </xf>
    <xf numFmtId="1" fontId="1" fillId="2" borderId="33" xfId="1" applyNumberFormat="1" applyBorder="1" applyAlignment="1">
      <alignment horizontal="center" vertical="center" wrapText="1"/>
    </xf>
    <xf numFmtId="2" fontId="3" fillId="4" borderId="8" xfId="3" applyNumberFormat="1" applyBorder="1" applyAlignment="1">
      <alignment horizontal="center" vertical="center"/>
    </xf>
    <xf numFmtId="2" fontId="3" fillId="4" borderId="8" xfId="3" applyNumberFormat="1" applyBorder="1" applyAlignment="1">
      <alignment vertical="center"/>
    </xf>
    <xf numFmtId="2" fontId="6" fillId="4" borderId="8" xfId="3" applyNumberFormat="1" applyFont="1" applyBorder="1" applyAlignment="1">
      <alignment horizontal="center" vertical="center"/>
    </xf>
    <xf numFmtId="2" fontId="3" fillId="4" borderId="42" xfId="3" applyNumberFormat="1" applyBorder="1" applyAlignment="1">
      <alignment horizontal="center" vertical="center"/>
    </xf>
    <xf numFmtId="2" fontId="2" fillId="3" borderId="9" xfId="2" applyNumberFormat="1" applyBorder="1" applyAlignment="1">
      <alignment horizontal="center" vertical="center"/>
    </xf>
    <xf numFmtId="2" fontId="2" fillId="3" borderId="11" xfId="2" applyNumberFormat="1" applyBorder="1" applyAlignment="1">
      <alignment horizontal="center" vertical="center"/>
    </xf>
    <xf numFmtId="2" fontId="0" fillId="0" borderId="43" xfId="0" applyNumberFormat="1" applyBorder="1" applyAlignment="1">
      <alignment horizontal="center" vertical="center"/>
    </xf>
    <xf numFmtId="2" fontId="2" fillId="3" borderId="10" xfId="2" applyNumberFormat="1" applyBorder="1" applyAlignment="1">
      <alignment horizontal="center" vertical="center"/>
    </xf>
    <xf numFmtId="2" fontId="0" fillId="0" borderId="44" xfId="0" applyNumberFormat="1" applyBorder="1" applyAlignment="1">
      <alignment horizontal="center" vertical="center"/>
    </xf>
    <xf numFmtId="2" fontId="0" fillId="0" borderId="45" xfId="0" applyNumberFormat="1" applyBorder="1" applyAlignment="1">
      <alignment horizontal="center" vertical="center"/>
    </xf>
    <xf numFmtId="2" fontId="0" fillId="0" borderId="46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0" xfId="2" applyNumberFormat="1" applyFont="1" applyFill="1" applyBorder="1" applyAlignment="1">
      <alignment horizontal="center" vertical="center"/>
    </xf>
    <xf numFmtId="2" fontId="2" fillId="3" borderId="34" xfId="2" applyNumberFormat="1" applyBorder="1" applyAlignment="1">
      <alignment horizontal="center" vertical="center"/>
    </xf>
    <xf numFmtId="2" fontId="2" fillId="3" borderId="48" xfId="2" applyNumberFormat="1" applyBorder="1" applyAlignment="1">
      <alignment horizontal="center" vertical="center"/>
    </xf>
    <xf numFmtId="2" fontId="2" fillId="3" borderId="49" xfId="2" applyNumberFormat="1" applyBorder="1" applyAlignment="1">
      <alignment horizontal="center" vertical="center"/>
    </xf>
    <xf numFmtId="2" fontId="2" fillId="3" borderId="23" xfId="2" applyNumberFormat="1" applyBorder="1" applyAlignment="1">
      <alignment vertical="center"/>
    </xf>
    <xf numFmtId="2" fontId="2" fillId="3" borderId="24" xfId="2" applyNumberFormat="1" applyBorder="1" applyAlignment="1">
      <alignment vertical="center"/>
    </xf>
    <xf numFmtId="2" fontId="2" fillId="3" borderId="25" xfId="2" applyNumberFormat="1" applyBorder="1" applyAlignment="1">
      <alignment vertical="center"/>
    </xf>
    <xf numFmtId="2" fontId="2" fillId="3" borderId="50" xfId="2" applyNumberFormat="1" applyBorder="1" applyAlignment="1">
      <alignment horizontal="center" vertical="center"/>
    </xf>
    <xf numFmtId="2" fontId="2" fillId="3" borderId="21" xfId="2" applyNumberFormat="1" applyBorder="1" applyAlignment="1">
      <alignment horizontal="center" vertical="center"/>
    </xf>
    <xf numFmtId="2" fontId="2" fillId="3" borderId="22" xfId="2" applyNumberFormat="1" applyBorder="1" applyAlignment="1">
      <alignment horizontal="center" vertical="center"/>
    </xf>
    <xf numFmtId="2" fontId="2" fillId="3" borderId="35" xfId="2" applyNumberFormat="1" applyBorder="1" applyAlignment="1">
      <alignment horizontal="center" vertical="center"/>
    </xf>
    <xf numFmtId="2" fontId="2" fillId="3" borderId="36" xfId="2" applyNumberFormat="1" applyBorder="1" applyAlignment="1">
      <alignment horizontal="center" vertical="center"/>
    </xf>
    <xf numFmtId="2" fontId="2" fillId="3" borderId="37" xfId="2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38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 wrapText="1"/>
    </xf>
    <xf numFmtId="2" fontId="0" fillId="0" borderId="47" xfId="0" applyNumberFormat="1" applyBorder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3" fontId="1" fillId="2" borderId="39" xfId="1" applyNumberFormat="1" applyBorder="1" applyAlignment="1">
      <alignment horizontal="center" vertical="center"/>
    </xf>
    <xf numFmtId="3" fontId="1" fillId="2" borderId="36" xfId="1" applyNumberFormat="1" applyBorder="1" applyAlignment="1">
      <alignment horizontal="center" vertical="center"/>
    </xf>
    <xf numFmtId="3" fontId="1" fillId="2" borderId="41" xfId="1" applyNumberFormat="1" applyBorder="1" applyAlignment="1">
      <alignment horizontal="center" vertical="center"/>
    </xf>
    <xf numFmtId="3" fontId="1" fillId="2" borderId="37" xfId="1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 wrapText="1"/>
    </xf>
    <xf numFmtId="2" fontId="0" fillId="0" borderId="33" xfId="0" applyNumberFormat="1" applyBorder="1" applyAlignment="1">
      <alignment horizontal="center" vertical="center" wrapText="1"/>
    </xf>
    <xf numFmtId="2" fontId="0" fillId="0" borderId="29" xfId="0" applyNumberFormat="1" applyBorder="1" applyAlignment="1">
      <alignment horizontal="center" vertical="center"/>
    </xf>
    <xf numFmtId="2" fontId="0" fillId="0" borderId="30" xfId="0" applyNumberFormat="1" applyBorder="1" applyAlignment="1">
      <alignment horizontal="center" vertical="center"/>
    </xf>
    <xf numFmtId="3" fontId="1" fillId="2" borderId="40" xfId="1" applyNumberFormat="1" applyBorder="1" applyAlignment="1">
      <alignment horizontal="center" vertical="center"/>
    </xf>
    <xf numFmtId="3" fontId="1" fillId="2" borderId="35" xfId="1" applyNumberFormat="1" applyBorder="1" applyAlignment="1">
      <alignment horizontal="center" vertical="center"/>
    </xf>
    <xf numFmtId="0" fontId="1" fillId="2" borderId="39" xfId="1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7" fillId="0" borderId="31" xfId="0" applyNumberFormat="1" applyFont="1" applyBorder="1" applyAlignment="1">
      <alignment horizontal="center" vertical="center" wrapText="1"/>
    </xf>
    <xf numFmtId="2" fontId="7" fillId="0" borderId="32" xfId="0" applyNumberFormat="1" applyFont="1" applyBorder="1" applyAlignment="1">
      <alignment horizontal="center" vertical="center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B1" zoomScale="103" workbookViewId="0">
      <selection activeCell="K4" sqref="K4"/>
    </sheetView>
  </sheetViews>
  <sheetFormatPr defaultColWidth="15.7109375" defaultRowHeight="15.95" customHeight="1" x14ac:dyDescent="0.25"/>
  <cols>
    <col min="1" max="10" width="15.7109375" style="1"/>
    <col min="11" max="11" width="18.7109375" style="1" customWidth="1"/>
    <col min="12" max="16384" width="15.7109375" style="1"/>
  </cols>
  <sheetData>
    <row r="1" spans="1:16" ht="15.95" customHeight="1" thickBot="1" x14ac:dyDescent="0.3">
      <c r="A1" s="31"/>
      <c r="B1" s="77" t="s">
        <v>26</v>
      </c>
      <c r="D1" s="2" t="s">
        <v>0</v>
      </c>
      <c r="E1" s="3" t="s">
        <v>1</v>
      </c>
      <c r="F1" s="3" t="s">
        <v>2</v>
      </c>
      <c r="G1" s="3" t="s">
        <v>3</v>
      </c>
      <c r="H1" s="4" t="s">
        <v>4</v>
      </c>
      <c r="I1" s="79" t="s">
        <v>14</v>
      </c>
      <c r="J1" s="80"/>
      <c r="K1" s="9" t="s">
        <v>13</v>
      </c>
      <c r="L1"/>
      <c r="M1"/>
      <c r="N1"/>
      <c r="O1"/>
      <c r="P1"/>
    </row>
    <row r="2" spans="1:16" ht="15.95" customHeight="1" thickBot="1" x14ac:dyDescent="0.3">
      <c r="A2" s="31"/>
      <c r="B2" s="78"/>
      <c r="C2" s="5" t="s">
        <v>7</v>
      </c>
      <c r="D2" s="10">
        <v>0</v>
      </c>
      <c r="E2" s="11">
        <v>0</v>
      </c>
      <c r="F2" s="11">
        <v>0</v>
      </c>
      <c r="G2" s="11">
        <v>0</v>
      </c>
      <c r="H2" s="12">
        <v>0</v>
      </c>
      <c r="I2" s="81">
        <v>0</v>
      </c>
      <c r="J2" s="82"/>
      <c r="K2" s="27">
        <v>0</v>
      </c>
      <c r="L2"/>
      <c r="M2"/>
      <c r="N2"/>
      <c r="O2"/>
      <c r="P2"/>
    </row>
    <row r="3" spans="1:16" ht="15.95" customHeight="1" thickBot="1" x14ac:dyDescent="0.3">
      <c r="A3" s="31"/>
      <c r="B3" s="33">
        <v>0</v>
      </c>
      <c r="C3" s="6" t="s">
        <v>8</v>
      </c>
      <c r="D3" s="13">
        <v>0</v>
      </c>
      <c r="E3" s="14">
        <v>0</v>
      </c>
      <c r="F3" s="14">
        <v>0</v>
      </c>
      <c r="G3" s="14">
        <v>0</v>
      </c>
      <c r="H3" s="15">
        <v>0</v>
      </c>
      <c r="I3" s="83">
        <v>0</v>
      </c>
      <c r="J3" s="74"/>
      <c r="K3" s="28">
        <v>0</v>
      </c>
      <c r="L3"/>
      <c r="M3"/>
      <c r="N3"/>
      <c r="O3"/>
      <c r="P3"/>
    </row>
    <row r="4" spans="1:16" ht="15.95" customHeight="1" x14ac:dyDescent="0.25">
      <c r="A4" s="31"/>
      <c r="B4" s="77" t="s">
        <v>27</v>
      </c>
      <c r="C4" s="6" t="s">
        <v>9</v>
      </c>
      <c r="D4" s="13">
        <v>0</v>
      </c>
      <c r="E4" s="14">
        <v>0</v>
      </c>
      <c r="F4" s="14">
        <v>0</v>
      </c>
      <c r="G4" s="14">
        <v>0</v>
      </c>
      <c r="H4" s="15">
        <v>0</v>
      </c>
      <c r="I4" s="73">
        <v>0</v>
      </c>
      <c r="J4" s="74"/>
      <c r="K4" s="28">
        <v>0</v>
      </c>
      <c r="L4"/>
      <c r="M4"/>
      <c r="N4"/>
      <c r="O4"/>
      <c r="P4"/>
    </row>
    <row r="5" spans="1:16" ht="15.95" customHeight="1" thickBot="1" x14ac:dyDescent="0.3">
      <c r="A5" s="31"/>
      <c r="B5" s="78"/>
      <c r="C5" s="6" t="s">
        <v>10</v>
      </c>
      <c r="D5" s="13">
        <v>0</v>
      </c>
      <c r="E5" s="14">
        <v>0</v>
      </c>
      <c r="F5" s="14">
        <v>0</v>
      </c>
      <c r="G5" s="14">
        <v>0</v>
      </c>
      <c r="H5" s="15">
        <v>0</v>
      </c>
      <c r="I5" s="73">
        <v>0</v>
      </c>
      <c r="J5" s="74"/>
      <c r="K5" s="28">
        <v>0</v>
      </c>
      <c r="L5"/>
      <c r="M5"/>
      <c r="N5"/>
      <c r="O5"/>
      <c r="P5"/>
    </row>
    <row r="6" spans="1:16" ht="15.95" customHeight="1" thickBot="1" x14ac:dyDescent="0.3">
      <c r="A6" s="32"/>
      <c r="B6" s="34">
        <v>0</v>
      </c>
      <c r="C6" s="7" t="s">
        <v>11</v>
      </c>
      <c r="D6" s="16">
        <v>0</v>
      </c>
      <c r="E6" s="17">
        <v>0</v>
      </c>
      <c r="F6" s="17">
        <v>0</v>
      </c>
      <c r="G6" s="17">
        <v>0</v>
      </c>
      <c r="H6" s="18">
        <v>0</v>
      </c>
      <c r="I6" s="75">
        <v>0</v>
      </c>
      <c r="J6" s="76"/>
      <c r="K6" s="29">
        <v>0</v>
      </c>
      <c r="L6"/>
      <c r="M6"/>
      <c r="N6"/>
      <c r="O6"/>
      <c r="P6"/>
    </row>
    <row r="7" spans="1:16" ht="15.95" customHeight="1" thickBot="1" x14ac:dyDescent="0.3">
      <c r="A7" s="25" t="s">
        <v>17</v>
      </c>
    </row>
    <row r="8" spans="1:16" ht="15.95" customHeight="1" thickBot="1" x14ac:dyDescent="0.3">
      <c r="C8" s="89" t="s">
        <v>12</v>
      </c>
      <c r="D8" s="87"/>
      <c r="E8" s="87"/>
      <c r="F8" s="87"/>
      <c r="G8" s="88"/>
    </row>
    <row r="9" spans="1:16" ht="15.95" customHeight="1" thickBot="1" x14ac:dyDescent="0.3">
      <c r="A9" s="26" t="s">
        <v>18</v>
      </c>
      <c r="C9" s="2" t="s">
        <v>0</v>
      </c>
      <c r="D9" s="3" t="s">
        <v>1</v>
      </c>
      <c r="E9" s="3" t="s">
        <v>2</v>
      </c>
      <c r="F9" s="3" t="s">
        <v>3</v>
      </c>
      <c r="G9" s="41" t="s">
        <v>4</v>
      </c>
      <c r="H9" s="9" t="s">
        <v>5</v>
      </c>
      <c r="I9" s="46" t="s">
        <v>6</v>
      </c>
      <c r="J9" s="8" t="s">
        <v>15</v>
      </c>
    </row>
    <row r="10" spans="1:16" ht="15.95" customHeight="1" x14ac:dyDescent="0.25">
      <c r="B10" s="5" t="s">
        <v>7</v>
      </c>
      <c r="C10" s="39" t="e">
        <f>IF($I2=0,($H10-A24)/($H10-$I10),(A24-$I10)/($H10-$I10))</f>
        <v>#DIV/0!</v>
      </c>
      <c r="D10" s="42" t="e">
        <f t="shared" ref="D10:G10" si="0">IF($I2=0,($H10-B24)/($H10-$I10),(B24-$I10)/($H10-$I10))</f>
        <v>#DIV/0!</v>
      </c>
      <c r="E10" s="42" t="e">
        <f>IF($I2=0,($H10-C24)/($H10-$I10),(C24-$I10)/($H10-$I10))</f>
        <v>#DIV/0!</v>
      </c>
      <c r="F10" s="42" t="e">
        <f>IF($I2=0,($H10-D24)/($H10-$I10),(D24-$I10)/($H10-$I10))</f>
        <v>#DIV/0!</v>
      </c>
      <c r="G10" s="55" t="e">
        <f t="shared" si="0"/>
        <v>#DIV/0!</v>
      </c>
      <c r="H10" s="39">
        <f>IF($B$3=2,MAX(A24:B24),IF($B$3=2,MAX(A24:C24),IF($B$3=2,MAX(A24:D24),MAX(A24:E24))))</f>
        <v>0</v>
      </c>
      <c r="I10" s="40">
        <f>IF($B$3=2,MIN(A24:B24),IF($B$3=2,MIN(A24:C24),IF($B$3=2,MIN(A24:D24),MIN(A24:E24))))</f>
        <v>0</v>
      </c>
      <c r="J10" s="58" t="e">
        <f>$F24/SUM($F$24:$F$28)</f>
        <v>#DIV/0!</v>
      </c>
    </row>
    <row r="11" spans="1:16" ht="15.95" customHeight="1" x14ac:dyDescent="0.25">
      <c r="B11" s="6" t="s">
        <v>8</v>
      </c>
      <c r="C11" s="19" t="e">
        <f t="shared" ref="C11:C14" si="1">IF($I3=0,($H11-A25)/($H11-$I11),(A25-$I11)/($H11-$I11))</f>
        <v>#DIV/0!</v>
      </c>
      <c r="D11" s="21" t="e">
        <f>IF($I3=0,($H11-B25)/($H11-$I11),(B25-$I11)/($H11-$I11))</f>
        <v>#DIV/0!</v>
      </c>
      <c r="E11" s="21" t="e">
        <f t="shared" ref="E11:E14" si="2">IF($I3=0,($H11-C25)/($H11-$I11),(C25-$I11)/($H11-$I11))</f>
        <v>#DIV/0!</v>
      </c>
      <c r="F11" s="21" t="e">
        <f>IF($I3=0,($H11-D25)/($H11-$I11),(D25-$I11)/($H11-$I11))</f>
        <v>#DIV/0!</v>
      </c>
      <c r="G11" s="56" t="e">
        <f t="shared" ref="G11:G14" si="3">IF($I3=0,($H11-E25)/($H11-$I11),(E25-$I11)/($H11-$I11))</f>
        <v>#DIV/0!</v>
      </c>
      <c r="H11" s="19">
        <f t="shared" ref="H11:H14" si="4">IF($B$3=2,MAX(A25:B25),IF($B$3=2,MAX(A25:C25),IF($B$3=2,MAX(A25:D25),MAX(A25:E25))))</f>
        <v>0</v>
      </c>
      <c r="I11" s="22">
        <f t="shared" ref="I11:I13" si="5">IF($B$3=2,MIN(A25:B25),IF($B$3=2,MIN(A25:C25),IF($B$3=2,MIN(A25:D25),MIN(A25:E25))))</f>
        <v>0</v>
      </c>
      <c r="J11" s="59" t="e">
        <f t="shared" ref="J11:J14" si="6">$F25/SUM($F$24:$F$28)</f>
        <v>#DIV/0!</v>
      </c>
    </row>
    <row r="12" spans="1:16" ht="15.95" customHeight="1" x14ac:dyDescent="0.25">
      <c r="B12" s="6" t="s">
        <v>9</v>
      </c>
      <c r="C12" s="19" t="e">
        <f t="shared" si="1"/>
        <v>#DIV/0!</v>
      </c>
      <c r="D12" s="21" t="e">
        <f t="shared" ref="D12:D14" si="7">IF($I4=0,($H12-B26)/($H12-$I12),(B26-$I12)/($H12-$I12))</f>
        <v>#DIV/0!</v>
      </c>
      <c r="E12" s="21" t="e">
        <f t="shared" si="2"/>
        <v>#DIV/0!</v>
      </c>
      <c r="F12" s="21" t="e">
        <f t="shared" ref="F12" si="8">IF($I4=0,($H12-D26)/($H12-$I12),(D26-$I12)/($H12-$I12))</f>
        <v>#DIV/0!</v>
      </c>
      <c r="G12" s="56" t="e">
        <f t="shared" si="3"/>
        <v>#DIV/0!</v>
      </c>
      <c r="H12" s="19">
        <f t="shared" si="4"/>
        <v>0</v>
      </c>
      <c r="I12" s="22">
        <f t="shared" si="5"/>
        <v>0</v>
      </c>
      <c r="J12" s="59" t="e">
        <f t="shared" si="6"/>
        <v>#DIV/0!</v>
      </c>
    </row>
    <row r="13" spans="1:16" ht="15.95" customHeight="1" x14ac:dyDescent="0.25">
      <c r="B13" s="6" t="s">
        <v>10</v>
      </c>
      <c r="C13" s="19" t="e">
        <f t="shared" si="1"/>
        <v>#DIV/0!</v>
      </c>
      <c r="D13" s="21" t="e">
        <f t="shared" si="7"/>
        <v>#DIV/0!</v>
      </c>
      <c r="E13" s="21" t="e">
        <f t="shared" si="2"/>
        <v>#DIV/0!</v>
      </c>
      <c r="F13" s="21" t="e">
        <f>IF($I5=0,($H13-D27)/($H13-$I13),(D27-$I13)/($H13-$I13))</f>
        <v>#DIV/0!</v>
      </c>
      <c r="G13" s="56" t="e">
        <f t="shared" si="3"/>
        <v>#DIV/0!</v>
      </c>
      <c r="H13" s="19">
        <f t="shared" si="4"/>
        <v>0</v>
      </c>
      <c r="I13" s="22">
        <f t="shared" si="5"/>
        <v>0</v>
      </c>
      <c r="J13" s="59" t="e">
        <f t="shared" si="6"/>
        <v>#DIV/0!</v>
      </c>
    </row>
    <row r="14" spans="1:16" ht="15.95" customHeight="1" thickBot="1" x14ac:dyDescent="0.3">
      <c r="B14" s="7" t="s">
        <v>11</v>
      </c>
      <c r="C14" s="20" t="e">
        <f t="shared" si="1"/>
        <v>#DIV/0!</v>
      </c>
      <c r="D14" s="23" t="e">
        <f t="shared" si="7"/>
        <v>#DIV/0!</v>
      </c>
      <c r="E14" s="23" t="e">
        <f t="shared" si="2"/>
        <v>#DIV/0!</v>
      </c>
      <c r="F14" s="23" t="e">
        <f>IF($I6=0,($H14-D28)/($H14-$I14),(D28-$I14)/($H14-$I14))</f>
        <v>#DIV/0!</v>
      </c>
      <c r="G14" s="57" t="e">
        <f t="shared" si="3"/>
        <v>#DIV/0!</v>
      </c>
      <c r="H14" s="20">
        <f t="shared" si="4"/>
        <v>0</v>
      </c>
      <c r="I14" s="24">
        <f>IF($B$3=2,MIN(A28:B28),IF($B$3=2,MIN(A28:C28),IF($B$3=2,MIN(A28:D28),MIN(A28:E28))))</f>
        <v>0</v>
      </c>
      <c r="J14" s="60" t="e">
        <f t="shared" si="6"/>
        <v>#DIV/0!</v>
      </c>
    </row>
    <row r="15" spans="1:16" ht="15.95" customHeight="1" thickBot="1" x14ac:dyDescent="0.3">
      <c r="J15" s="38" t="e">
        <f>SUM(J10:J14)</f>
        <v>#DIV/0!</v>
      </c>
      <c r="K15" s="87" t="s">
        <v>16</v>
      </c>
      <c r="L15" s="88"/>
    </row>
    <row r="16" spans="1:16" ht="15.95" customHeight="1" thickBot="1" x14ac:dyDescent="0.3">
      <c r="B16" s="84" t="s">
        <v>19</v>
      </c>
      <c r="C16" s="85"/>
      <c r="D16" s="67" t="s">
        <v>23</v>
      </c>
      <c r="E16" s="68"/>
      <c r="F16" s="68"/>
      <c r="G16" s="68"/>
      <c r="H16" s="69"/>
      <c r="I16" s="70" t="s">
        <v>24</v>
      </c>
      <c r="J16" s="90" t="s">
        <v>25</v>
      </c>
      <c r="K16" s="72"/>
      <c r="L16" s="47"/>
      <c r="M16" s="47"/>
      <c r="N16" s="47"/>
    </row>
    <row r="17" spans="1:14" ht="15.95" customHeight="1" thickBot="1" x14ac:dyDescent="0.3">
      <c r="B17" s="65"/>
      <c r="C17" s="86"/>
      <c r="D17" s="43" t="s">
        <v>0</v>
      </c>
      <c r="E17" s="44" t="s">
        <v>1</v>
      </c>
      <c r="F17" s="44" t="s">
        <v>2</v>
      </c>
      <c r="G17" s="44" t="s">
        <v>3</v>
      </c>
      <c r="H17" s="45" t="s">
        <v>4</v>
      </c>
      <c r="I17" s="71"/>
      <c r="J17" s="91"/>
      <c r="K17" s="72"/>
      <c r="L17" s="47"/>
      <c r="M17" s="47"/>
      <c r="N17" s="47"/>
    </row>
    <row r="18" spans="1:14" ht="15.95" customHeight="1" x14ac:dyDescent="0.25">
      <c r="B18" s="61" t="s">
        <v>20</v>
      </c>
      <c r="C18" s="62"/>
      <c r="D18" s="39" t="e" cm="1">
        <f t="array" ref="D18">SUM(IF($B$6=5,$J$10:$J$14*C10:C14,IF($B$6=4,$J$10:$J$13*C10:C13,IF($B$6=3,$J$10:$J$12*C10:C12,$J$10:$J$11*C10:C11))))</f>
        <v>#DIV/0!</v>
      </c>
      <c r="E18" s="42" t="e" cm="1">
        <f t="array" ref="E18">SUM(IF($B$6=5,$J$10:$J$14*D10:D14,IF($B$6=4,$J$10:$J$13*D10:D13,IF($B$6=3,$J$10:$J$12*D10:D12,$J$10:$J$11*D10:D11))))</f>
        <v>#DIV/0!</v>
      </c>
      <c r="F18" s="42" cm="1">
        <f t="array" ref="F18">IF($B$3&gt;2,SUM(IF($B$6=5,$J$10:$J$14*E10:E14,IF($B$6=4,$J$10:$J$13*E10:E13,IF($B$6=3,$J$10:$J$12*E10:E12,$J$10:$J$11*E10:E11)))),0)</f>
        <v>0</v>
      </c>
      <c r="G18" s="42" cm="1">
        <f t="array" ref="G18">IF($B$3&gt;3,SUM(IF($B$6=5,$J$10:$J$14*F10:F14,IF($B$6=4,$J$10:$J$13*F10:F13,IF($B$6=3,$J$10:$J$12*F10:F12,$J$10:$J$11*F10:F11)))),0)</f>
        <v>0</v>
      </c>
      <c r="H18" s="40" cm="1">
        <f t="array" ref="H18">IF($B$3&gt;4,SUM(IF($B$6=5,$J$10:$J$14*G10:G14,IF($B$6=4,$J$10:$J$13*G10:G13,IF($B$6=3,$J$10:$J$12*G10:G12,$J$10:$J$11*G10:G11)))),0)</f>
        <v>0</v>
      </c>
      <c r="I18" s="49" t="e">
        <f t="shared" ref="I18:I19" si="9">MAX(D18:H18)</f>
        <v>#DIV/0!</v>
      </c>
      <c r="J18" s="52" t="e">
        <f>IF(MAX(D18:H18)=D18,"Объект 1",IF(MAX(D18:H18)=E18,"Объект 2",IF(MAX(D18:H18)=F18,"Объект 3",IF(MAX(D18:H18)=G18,"Объект 4","Объект 5"))))</f>
        <v>#DIV/0!</v>
      </c>
      <c r="K18" s="48"/>
      <c r="L18" s="47"/>
      <c r="M18" s="47"/>
      <c r="N18" s="47"/>
    </row>
    <row r="19" spans="1:14" ht="15.95" customHeight="1" x14ac:dyDescent="0.25">
      <c r="B19" s="63" t="s">
        <v>21</v>
      </c>
      <c r="C19" s="64"/>
      <c r="D19" s="19" t="e" cm="1">
        <f t="array" ref="D19">PRODUCT(IF($B$6&gt;4,POWER(C10:C14,$J$10:$J$14),IF($B$6&gt;3,POWER(C10:C13,$J$10:$J$13),IF($B$6&gt;2,POWER(C10:C12,$J$10:$J$12),POWER(C10:C11,$J$10:$J$11)))))</f>
        <v>#DIV/0!</v>
      </c>
      <c r="E19" s="21" t="e" cm="1">
        <f t="array" ref="E19">PRODUCT(IF($B$6&gt;4,POWER(D10:D14,$J$10:$J$14),IF($B$6&gt;3,POWER(D10:D13,$J$10:$J$13),IF($B$6&gt;2,POWER(D10:D12,$J$10:$J$12),POWER(D10:D11,$J$10:$J$11)))))</f>
        <v>#DIV/0!</v>
      </c>
      <c r="F19" s="21" cm="1">
        <f t="array" ref="F19">IF($B$3&gt;2,PRODUCT(IF($B$6&gt;4,POWER(E10:E14,$J$10:$J$14),IF($B$6&gt;3,POWER(E10:E13,$J$10:$J$13),IF($B$6&gt;2,POWER(E10:E12,$J$10:$J$12),POWER(E10:E11,$J$10:$J$11))))),0)</f>
        <v>0</v>
      </c>
      <c r="G19" s="21" cm="1">
        <f t="array" ref="G19">IF($B$3&gt;3,PRODUCT(IF($B$6&gt;4,POWER(F10:F14,$J$10:$J$14),IF($B$6&gt;3,POWER(F10:F13,$J$10:$J$13),IF($B$6&gt;2,POWER(F10:F12,$J$10:$J$12),POWER(F10:F11,$J$10:$J$11))))),0)</f>
        <v>0</v>
      </c>
      <c r="H19" s="22" cm="1">
        <f t="array" ref="H19">IF($B$3&gt;4,PRODUCT(IF($B$6&gt;4,POWER(G10:G14,$J$10:$J$14),IF($B$6&gt;3,POWER(G10:G13,$J$10:$J$13),IF($B$6&gt;2,POWER(G10:G12,$J$10:$J$12),POWER(G10:G11,$J$10:$J$11))))),0)</f>
        <v>0</v>
      </c>
      <c r="I19" s="50" t="e">
        <f t="shared" si="9"/>
        <v>#DIV/0!</v>
      </c>
      <c r="J19" s="53" t="e">
        <f t="shared" ref="J19" si="10">IF(MAX(D19:H19)=D19,"Объект 1",IF(MAX(D19:H19)=E19,"Объект 2",IF(MAX(D19:H19)=F19,"Объект 3",IF(MAX(D19:H19)=G19,"Объект 4","Объект 5"))))</f>
        <v>#DIV/0!</v>
      </c>
      <c r="K19" s="48"/>
      <c r="L19" s="47"/>
      <c r="M19" s="47"/>
      <c r="N19" s="47"/>
    </row>
    <row r="20" spans="1:14" ht="15.95" customHeight="1" thickBot="1" x14ac:dyDescent="0.3">
      <c r="B20" s="65" t="s">
        <v>22</v>
      </c>
      <c r="C20" s="66"/>
      <c r="D20" s="20" t="e" cm="1">
        <f t="array" ref="D20">SQRT(IF($B$6&gt;4,SUM($J$10:$J$14*POWER(1-C10:C14,2)),IF($B$6&gt;3,SUM($J$10:$J$13*POWER(1-C10:C13,2)),IF($B$6&gt;2,SUM($J$10:$J$12*POWER(1-C10:C12,2)),SUM($J$10:$J$11*POWER(1-C10:C11,2))))))</f>
        <v>#DIV/0!</v>
      </c>
      <c r="E20" s="23" t="e" cm="1">
        <f t="array" ref="E20">SQRT(IF($B$6&gt;4,SUM($J$10:$J$14*POWER(1-D10:D14,2)),IF($B$6&gt;3,SUM($J$10:$J$13*POWER(1-D10:D13,2)),IF($B$6&gt;2,SUM($J$10:$J$12*POWER(1-D10:D12,2)),SUM($J$10:$J$11*POWER(1-D10:D11,2))))))</f>
        <v>#DIV/0!</v>
      </c>
      <c r="F20" s="23" cm="1">
        <f t="array" ref="F20">IF($B$3&gt;2,SQRT(IF($B$6&gt;4,SUM($J$10:$J$14*POWER(1-E10:E14,2)),IF($B$6&gt;3,SUM($J$10:$J$13*POWER(1-E10:E13,2)),IF($B$6&gt;2,SUM($J$10:$J$12*POWER(1-E10:E12,2)),SUM($J$10:$J$11*POWER(1-E10:E11,2)))))),1)</f>
        <v>1</v>
      </c>
      <c r="G20" s="23" cm="1">
        <f t="array" ref="G20">IF($B$3&gt;3,SQRT(IF($B$6&gt;4,SUM($J$10:$J$14*POWER(1-F10:F14,2)),IF($B$6&gt;3,SUM($J$10:$J$13*POWER(1-F10:F13,2)),IF($B$6&gt;2,SUM($J$10:$J$12*POWER(1-F10:F12,2)),SUM($J$10:$J$11*POWER(1-F10:F11,2)))))),1)</f>
        <v>1</v>
      </c>
      <c r="H20" s="24" cm="1">
        <f t="array" ref="H20">IF($B$3&gt;4,SQRT(IF($B$6&gt;4,SUM($J$10:$J$14*POWER(1-G10:G14,2)),IF($B$6&gt;3,SUM($J$10:$J$13*POWER(1-G10:G13,2)),IF($B$6&gt;2,SUM($J$10:$J$12*POWER(1-G10:G12,2)),SUM($J$10:$J$11*POWER(1-G10:G11,2)))))),1)</f>
        <v>1</v>
      </c>
      <c r="I20" s="51" t="e">
        <f>MIN(D20:H20)</f>
        <v>#DIV/0!</v>
      </c>
      <c r="J20" s="54" t="e">
        <f>IF(MIN(D20:H20)=D20,"Объект 1",IF(MIN(D20:H20)=E20,"Объект 2",IF(MIN(D20:H20)=F20,"Объект 3",IF(MIN(D20:H20)=G20,"Объект 4","Объект 5"))))</f>
        <v>#DIV/0!</v>
      </c>
      <c r="K20" s="48"/>
      <c r="L20" s="47"/>
      <c r="M20" s="47"/>
      <c r="N20" s="47"/>
    </row>
    <row r="23" spans="1:14" ht="15.95" customHeight="1" x14ac:dyDescent="0.25">
      <c r="C23" s="30"/>
      <c r="D23" s="30"/>
      <c r="E23" s="30"/>
    </row>
    <row r="24" spans="1:14" ht="15.95" customHeight="1" x14ac:dyDescent="0.25">
      <c r="A24" s="35">
        <f>D2</f>
        <v>0</v>
      </c>
      <c r="B24" s="35">
        <f>E2</f>
        <v>0</v>
      </c>
      <c r="C24" s="36">
        <f>IF($B$3&gt;2,F2,IF($I$2=1,0,MAX(D2:H2)))</f>
        <v>0</v>
      </c>
      <c r="D24" s="36">
        <f>IF($B$3&gt;3,G2,IF($I$2=1,0,MAX(D2:H2)))</f>
        <v>0</v>
      </c>
      <c r="E24" s="36">
        <f>IF($B$3&gt;4,H2,IF($I$2=1,0,MAX(D2:H2)))</f>
        <v>0</v>
      </c>
      <c r="F24" s="35">
        <f>K2</f>
        <v>0</v>
      </c>
      <c r="G24" s="35"/>
      <c r="H24" s="35"/>
      <c r="I24" s="35"/>
      <c r="J24" s="35"/>
      <c r="K24" s="35"/>
      <c r="L24" s="35"/>
      <c r="M24" s="35"/>
    </row>
    <row r="25" spans="1:14" ht="15.95" customHeight="1" x14ac:dyDescent="0.25">
      <c r="A25" s="35">
        <f>D3</f>
        <v>0</v>
      </c>
      <c r="B25" s="35">
        <f>E3</f>
        <v>0</v>
      </c>
      <c r="C25" s="36">
        <f>IF($B$3&gt;2,F3,IF($I$2=1,0,MAX(D3:H3)))</f>
        <v>0</v>
      </c>
      <c r="D25" s="36">
        <f>IF($B$3&gt;3,G3,IF($I$2=1,0,MAX(D3:H3)))</f>
        <v>0</v>
      </c>
      <c r="E25" s="36">
        <f>IF($B$3&gt;4,H3,IF($I$2=1,0,MAX(D3:H3)))</f>
        <v>0</v>
      </c>
      <c r="F25" s="35">
        <f>K3</f>
        <v>0</v>
      </c>
      <c r="G25" s="35"/>
      <c r="H25" s="35"/>
      <c r="I25" s="35"/>
      <c r="J25" s="35"/>
      <c r="K25" s="35"/>
      <c r="L25" s="35"/>
      <c r="M25" s="35"/>
    </row>
    <row r="26" spans="1:14" ht="15.95" customHeight="1" x14ac:dyDescent="0.25">
      <c r="A26" s="35">
        <f>IF($B$6 &gt; 2,D4,0)</f>
        <v>0</v>
      </c>
      <c r="B26" s="35">
        <f>IF($B$6 &gt; 2,E4,0)</f>
        <v>0</v>
      </c>
      <c r="C26" s="36">
        <f>IF($B$3&gt;2,IF($B$6 &gt; 2,F4,0),IF($I$2=1,0,MAX(D4:H4)))</f>
        <v>0</v>
      </c>
      <c r="D26" s="36">
        <f>IF($B$3&gt;3,IF($B$6 &gt; 2,G4,0),IF($I$2=1,0,MAX(D4:H4)))</f>
        <v>0</v>
      </c>
      <c r="E26" s="36">
        <f>IF($B$3&gt;4,IF($B$6 &gt; 2,H4,0),IF($I$2=1,0,MAX(D4:H4)))</f>
        <v>0</v>
      </c>
      <c r="F26" s="35">
        <f>IF($B$6&gt;2,K4,0)</f>
        <v>0</v>
      </c>
      <c r="G26" s="35"/>
      <c r="H26" s="35"/>
      <c r="I26" s="35"/>
      <c r="J26" s="35"/>
      <c r="K26" s="35"/>
      <c r="L26" s="35"/>
      <c r="M26" s="35"/>
    </row>
    <row r="27" spans="1:14" ht="15.95" customHeight="1" x14ac:dyDescent="0.25">
      <c r="A27" s="35">
        <f>IF($B$6 &gt; 3,D5,0)</f>
        <v>0</v>
      </c>
      <c r="B27" s="35">
        <f>IF($B$6 &gt; 3,E5,0)</f>
        <v>0</v>
      </c>
      <c r="C27" s="36">
        <f>IF($B$3&gt;2,IF($B$6 &gt; 3,F5,0),IF($I$2=1,0,MAX(D5:H5)))</f>
        <v>0</v>
      </c>
      <c r="D27" s="36">
        <f>IF($B$3&gt;3,IF($B$6 &gt; 3,G5,0),IF($I$2=1,0,MAX(D5:H5)))</f>
        <v>0</v>
      </c>
      <c r="E27" s="36">
        <f>IF($B$3&gt;4,IF($B$6 &gt; 3,H5,0),IF($I$2=1,0,MAX(D5:H5)))</f>
        <v>0</v>
      </c>
      <c r="F27" s="35">
        <f>IF($B$6&gt;3,K5,0)</f>
        <v>0</v>
      </c>
      <c r="G27" s="35"/>
      <c r="H27" s="35"/>
      <c r="I27" s="35"/>
      <c r="J27" s="35"/>
      <c r="K27" s="35"/>
      <c r="L27" s="35"/>
      <c r="M27" s="35"/>
    </row>
    <row r="28" spans="1:14" ht="15.95" customHeight="1" x14ac:dyDescent="0.25">
      <c r="A28" s="37">
        <f>IF($B$6 &gt; 4,D6,0)</f>
        <v>0</v>
      </c>
      <c r="B28" s="35">
        <f>IF($B$6 &gt; 4,E6,0)</f>
        <v>0</v>
      </c>
      <c r="C28" s="36">
        <f>IF($B$3&gt;2,IF($B$6 &gt; 4,F6,0),IF($I$2=1,0,MAX(D6:H6)))</f>
        <v>0</v>
      </c>
      <c r="D28" s="36">
        <f>IF($B$3&gt;3,IF($B$6 &gt; 4,G6,0),IF($I$2=1,0,MAX(D6:H6)))</f>
        <v>0</v>
      </c>
      <c r="E28" s="36">
        <f>IF($B$3&gt;4,IF($B$6&gt;4,H6,0),IF($I$2=1,0,MAX(D6:H6)))</f>
        <v>0</v>
      </c>
      <c r="F28" s="35">
        <f>IF($B$6&gt;4,K6,0)</f>
        <v>0</v>
      </c>
      <c r="G28" s="35"/>
      <c r="H28" s="35"/>
      <c r="I28" s="35"/>
      <c r="J28" s="35"/>
      <c r="K28" s="35"/>
      <c r="L28" s="35"/>
      <c r="M28" s="35"/>
    </row>
    <row r="29" spans="1:14" ht="15.95" customHeight="1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</row>
    <row r="30" spans="1:14" ht="15.95" customHeight="1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</row>
    <row r="31" spans="1:14" ht="15.95" customHeight="1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</row>
    <row r="32" spans="1:14" ht="15.95" customHeight="1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</row>
    <row r="33" spans="1:13" ht="15.9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</row>
    <row r="34" spans="1:13" ht="15.9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</row>
    <row r="35" spans="1:13" ht="15.9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</row>
    <row r="36" spans="1:13" ht="15.9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</row>
    <row r="37" spans="1:13" ht="15.9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</row>
    <row r="38" spans="1:13" ht="15.9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</row>
    <row r="39" spans="1:13" ht="15.95" customHeight="1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</row>
    <row r="40" spans="1:13" ht="15.95" customHeight="1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</row>
    <row r="41" spans="1:13" ht="15.95" customHeight="1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</row>
  </sheetData>
  <mergeCells count="18">
    <mergeCell ref="K16:K17"/>
    <mergeCell ref="I4:J4"/>
    <mergeCell ref="I5:J5"/>
    <mergeCell ref="I6:J6"/>
    <mergeCell ref="B1:B2"/>
    <mergeCell ref="B4:B5"/>
    <mergeCell ref="I1:J1"/>
    <mergeCell ref="I2:J2"/>
    <mergeCell ref="I3:J3"/>
    <mergeCell ref="B16:C17"/>
    <mergeCell ref="K15:L15"/>
    <mergeCell ref="C8:G8"/>
    <mergeCell ref="J16:J17"/>
    <mergeCell ref="B18:C18"/>
    <mergeCell ref="B19:C19"/>
    <mergeCell ref="B20:C20"/>
    <mergeCell ref="D16:H16"/>
    <mergeCell ref="I16:I17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 inc</dc:creator>
  <cp:lastModifiedBy>ATOM inc</cp:lastModifiedBy>
  <dcterms:created xsi:type="dcterms:W3CDTF">2015-06-05T18:19:34Z</dcterms:created>
  <dcterms:modified xsi:type="dcterms:W3CDTF">2023-09-30T16:48:56Z</dcterms:modified>
</cp:coreProperties>
</file>