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8990" windowHeight="7335"/>
  </bookViews>
  <sheets>
    <sheet name="Q1" sheetId="7" r:id="rId1"/>
    <sheet name="Q2" sheetId="8" r:id="rId2"/>
  </sheets>
  <calcPr calcId="125725"/>
</workbook>
</file>

<file path=xl/calcChain.xml><?xml version="1.0" encoding="utf-8"?>
<calcChain xmlns="http://schemas.openxmlformats.org/spreadsheetml/2006/main">
  <c r="D12" i="8"/>
  <c r="C12"/>
  <c r="T11"/>
  <c r="S11"/>
  <c r="R11"/>
  <c r="Q11"/>
  <c r="P11"/>
  <c r="O11"/>
  <c r="N11"/>
  <c r="M11"/>
  <c r="L11"/>
  <c r="K11"/>
  <c r="J11"/>
  <c r="I11"/>
  <c r="H11"/>
  <c r="G11"/>
  <c r="F11"/>
  <c r="E11"/>
  <c r="D11"/>
  <c r="C11"/>
  <c r="N10"/>
  <c r="L10"/>
  <c r="P10"/>
  <c r="Q10" s="1"/>
  <c r="S10" s="1"/>
  <c r="O10"/>
  <c r="M10"/>
  <c r="K10"/>
  <c r="J10"/>
  <c r="I10"/>
  <c r="H10"/>
  <c r="G10"/>
  <c r="F10"/>
  <c r="E10"/>
  <c r="C10"/>
  <c r="B11"/>
  <c r="B12"/>
  <c r="B10"/>
  <c r="L22" i="7"/>
  <c r="M22" s="1"/>
  <c r="N22" s="1"/>
  <c r="O22" s="1"/>
  <c r="P22" s="1"/>
  <c r="J23"/>
  <c r="J24"/>
  <c r="J22"/>
  <c r="K13"/>
  <c r="L13" s="1"/>
  <c r="M13" s="1"/>
  <c r="D23"/>
  <c r="D22"/>
  <c r="C22"/>
  <c r="C13"/>
  <c r="B14" s="1"/>
  <c r="H4"/>
  <c r="D14" s="1"/>
  <c r="H5"/>
  <c r="H3"/>
  <c r="G22" s="1"/>
  <c r="N13" l="1"/>
  <c r="J14" s="1"/>
  <c r="D13"/>
  <c r="T22"/>
  <c r="E22"/>
  <c r="F22" s="1"/>
  <c r="B23" s="1"/>
  <c r="C23" s="1"/>
  <c r="R10" i="8"/>
  <c r="T10" s="1"/>
  <c r="Q22" i="7"/>
  <c r="K14"/>
  <c r="O13"/>
  <c r="O14"/>
  <c r="C14"/>
  <c r="B15" s="1"/>
  <c r="D15" s="1"/>
  <c r="G23" l="1"/>
  <c r="E23"/>
  <c r="F23" s="1"/>
  <c r="B24" s="1"/>
  <c r="G24" s="1"/>
  <c r="R22"/>
  <c r="S22" s="1"/>
  <c r="K23" s="1"/>
  <c r="L14"/>
  <c r="M14" s="1"/>
  <c r="N14" s="1"/>
  <c r="J15" s="1"/>
  <c r="L23" l="1"/>
  <c r="T23"/>
  <c r="O15"/>
  <c r="M23" l="1"/>
  <c r="N23" s="1"/>
  <c r="O23" s="1"/>
  <c r="P23" s="1"/>
  <c r="Q23" s="1"/>
  <c r="R23" s="1"/>
  <c r="S23" l="1"/>
  <c r="K24" s="1"/>
  <c r="T24" s="1"/>
</calcChain>
</file>

<file path=xl/sharedStrings.xml><?xml version="1.0" encoding="utf-8"?>
<sst xmlns="http://schemas.openxmlformats.org/spreadsheetml/2006/main" count="57" uniqueCount="34">
  <si>
    <t>x</t>
  </si>
  <si>
    <t>y</t>
  </si>
  <si>
    <t>et(%)</t>
  </si>
  <si>
    <t>et (%)</t>
  </si>
  <si>
    <t>a. Euler's method</t>
  </si>
  <si>
    <t>f</t>
  </si>
  <si>
    <t>ym</t>
  </si>
  <si>
    <t>fm</t>
  </si>
  <si>
    <t>xm</t>
  </si>
  <si>
    <t>yend</t>
  </si>
  <si>
    <t>fend</t>
  </si>
  <si>
    <t>favg</t>
  </si>
  <si>
    <t>d.  RK method</t>
  </si>
  <si>
    <t>k1</t>
  </si>
  <si>
    <t>k2</t>
  </si>
  <si>
    <t>k3</t>
  </si>
  <si>
    <t>k4</t>
  </si>
  <si>
    <t>phi</t>
  </si>
  <si>
    <t>Analytical Solution</t>
  </si>
  <si>
    <t>z</t>
  </si>
  <si>
    <t>zm</t>
  </si>
  <si>
    <t>k11</t>
  </si>
  <si>
    <t>k12</t>
  </si>
  <si>
    <t>k21</t>
  </si>
  <si>
    <t>k22</t>
  </si>
  <si>
    <t>k31</t>
  </si>
  <si>
    <t>k32</t>
  </si>
  <si>
    <t>zend</t>
  </si>
  <si>
    <t>k41</t>
  </si>
  <si>
    <t>k42</t>
  </si>
  <si>
    <t>phi1</t>
  </si>
  <si>
    <t>phi2</t>
  </si>
  <si>
    <t>c. Mid-point method</t>
  </si>
  <si>
    <t>b. Heun's method with no iterations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</si>
</sst>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1" xfId="0" applyFont="1" applyBorder="1"/>
    <xf numFmtId="0" fontId="0" fillId="0" borderId="5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13</xdr:row>
      <xdr:rowOff>76200</xdr:rowOff>
    </xdr:from>
    <xdr:to>
      <xdr:col>7</xdr:col>
      <xdr:colOff>388257</xdr:colOff>
      <xdr:row>37</xdr:row>
      <xdr:rowOff>128794</xdr:rowOff>
    </xdr:to>
    <xdr:pic>
      <xdr:nvPicPr>
        <xdr:cNvPr id="2" name="Picture 1" descr="Q2.em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2552700"/>
          <a:ext cx="4617357" cy="46245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zoomScale="90" zoomScaleNormal="90" workbookViewId="0">
      <selection activeCell="M17" sqref="M17"/>
    </sheetView>
  </sheetViews>
  <sheetFormatPr defaultRowHeight="15"/>
  <cols>
    <col min="2" max="2" width="10.7109375" customWidth="1"/>
    <col min="3" max="3" width="9.28515625" bestFit="1" customWidth="1"/>
    <col min="10" max="10" width="9.5703125" bestFit="1" customWidth="1"/>
    <col min="11" max="11" width="10.28515625" bestFit="1" customWidth="1"/>
    <col min="12" max="12" width="9.5703125" bestFit="1" customWidth="1"/>
    <col min="13" max="14" width="10.28515625" bestFit="1" customWidth="1"/>
  </cols>
  <sheetData>
    <row r="1" spans="1:20">
      <c r="G1" s="14" t="s">
        <v>18</v>
      </c>
      <c r="H1" s="3"/>
    </row>
    <row r="2" spans="1:20">
      <c r="G2" s="7" t="s">
        <v>0</v>
      </c>
      <c r="H2" s="15" t="s">
        <v>1</v>
      </c>
    </row>
    <row r="3" spans="1:20">
      <c r="G3" s="16">
        <v>0</v>
      </c>
      <c r="H3" s="15">
        <f>EXP((G3^4/4)-1.5*G3)</f>
        <v>1</v>
      </c>
    </row>
    <row r="4" spans="1:20">
      <c r="G4" s="16">
        <v>0.5</v>
      </c>
      <c r="H4" s="15">
        <f t="shared" ref="H4:H5" si="0">EXP((G4^4/4)-1.5*G4)</f>
        <v>0.47980524355967752</v>
      </c>
    </row>
    <row r="5" spans="1:20">
      <c r="G5" s="16">
        <v>1</v>
      </c>
      <c r="H5" s="15">
        <f t="shared" si="0"/>
        <v>0.28650479686019009</v>
      </c>
    </row>
    <row r="6" spans="1:20">
      <c r="G6" s="16"/>
      <c r="H6" s="15"/>
    </row>
    <row r="7" spans="1:20" ht="15.75" thickBot="1">
      <c r="G7" s="17"/>
      <c r="H7" s="18"/>
    </row>
    <row r="8" spans="1:20">
      <c r="G8" s="13"/>
    </row>
    <row r="9" spans="1:20" ht="15.75" thickBot="1">
      <c r="G9" s="13"/>
    </row>
    <row r="10" spans="1:20">
      <c r="A10" s="14" t="s">
        <v>4</v>
      </c>
      <c r="B10" s="2"/>
      <c r="C10" s="2"/>
      <c r="D10" s="2"/>
      <c r="E10" s="2"/>
      <c r="F10" s="2"/>
      <c r="G10" s="2"/>
      <c r="H10" s="3"/>
      <c r="I10" s="14" t="s">
        <v>33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3"/>
    </row>
    <row r="11" spans="1:20">
      <c r="A11" s="6"/>
      <c r="B11" s="4"/>
      <c r="C11" s="4"/>
      <c r="D11" s="4"/>
      <c r="E11" s="4"/>
      <c r="F11" s="4"/>
      <c r="G11" s="4"/>
      <c r="H11" s="5"/>
      <c r="I11" s="6"/>
      <c r="J11" s="4"/>
      <c r="K11" s="4"/>
      <c r="L11" s="4"/>
      <c r="M11" s="4"/>
      <c r="N11" s="4"/>
      <c r="O11" s="4"/>
      <c r="P11" s="4"/>
      <c r="Q11" s="4"/>
      <c r="R11" s="4"/>
      <c r="S11" s="4"/>
      <c r="T11" s="5"/>
    </row>
    <row r="12" spans="1:20">
      <c r="A12" s="7" t="s">
        <v>0</v>
      </c>
      <c r="B12" s="8" t="s">
        <v>1</v>
      </c>
      <c r="C12" s="8" t="s">
        <v>5</v>
      </c>
      <c r="D12" s="8" t="s">
        <v>3</v>
      </c>
      <c r="E12" s="4"/>
      <c r="F12" s="4"/>
      <c r="G12" s="4"/>
      <c r="H12" s="5"/>
      <c r="I12" s="7" t="s">
        <v>0</v>
      </c>
      <c r="J12" s="8" t="s">
        <v>1</v>
      </c>
      <c r="K12" s="8" t="s">
        <v>5</v>
      </c>
      <c r="L12" s="8" t="s">
        <v>9</v>
      </c>
      <c r="M12" s="8" t="s">
        <v>10</v>
      </c>
      <c r="N12" s="8" t="s">
        <v>11</v>
      </c>
      <c r="O12" s="8" t="s">
        <v>3</v>
      </c>
      <c r="P12" s="4"/>
      <c r="Q12" s="4"/>
      <c r="R12" s="4"/>
      <c r="S12" s="4"/>
      <c r="T12" s="5"/>
    </row>
    <row r="13" spans="1:20">
      <c r="A13" s="7">
        <v>0</v>
      </c>
      <c r="B13" s="19">
        <v>1</v>
      </c>
      <c r="C13" s="19">
        <f>B13*(A13^3-1.5)</f>
        <v>-1.5</v>
      </c>
      <c r="D13" s="20">
        <f>ABS($H$3-B13)*100/$H$3</f>
        <v>0</v>
      </c>
      <c r="E13" s="4"/>
      <c r="F13" s="4"/>
      <c r="G13" s="4"/>
      <c r="H13" s="5"/>
      <c r="I13" s="7">
        <v>0</v>
      </c>
      <c r="J13" s="4">
        <v>1</v>
      </c>
      <c r="K13" s="4">
        <f>(I13^3-1.5)*J13</f>
        <v>-1.5</v>
      </c>
      <c r="L13" s="4">
        <f>J13+(I14-I13)*K13</f>
        <v>0.25</v>
      </c>
      <c r="M13" s="4">
        <f>(I14^3-1.5)*L13</f>
        <v>-0.34375</v>
      </c>
      <c r="N13" s="4">
        <f>0.5*(K13+M13)</f>
        <v>-0.921875</v>
      </c>
      <c r="O13" s="20">
        <f>ABS(H3-J13)*100/H3</f>
        <v>0</v>
      </c>
      <c r="P13" s="4"/>
      <c r="Q13" s="4"/>
      <c r="R13" s="4"/>
      <c r="S13" s="4"/>
      <c r="T13" s="5"/>
    </row>
    <row r="14" spans="1:20">
      <c r="A14" s="7">
        <v>0.5</v>
      </c>
      <c r="B14" s="19">
        <f>B13+C13*A14</f>
        <v>0.25</v>
      </c>
      <c r="C14" s="19">
        <f>B14*(A14^3-1.5)</f>
        <v>-0.34375</v>
      </c>
      <c r="D14" s="20">
        <f>ABS($H$4-B14)*100/$H$4</f>
        <v>47.895525662610787</v>
      </c>
      <c r="E14" s="4"/>
      <c r="F14" s="4"/>
      <c r="G14" s="4"/>
      <c r="H14" s="5"/>
      <c r="I14" s="7">
        <v>0.5</v>
      </c>
      <c r="J14" s="21">
        <f>J13+N13*(I14-I13)</f>
        <v>0.5390625</v>
      </c>
      <c r="K14" s="21">
        <f t="shared" ref="K14" si="1">(I14^3-1.5)*J14</f>
        <v>-0.7412109375</v>
      </c>
      <c r="L14" s="21">
        <f>J14+(I15-I14)*K14</f>
        <v>0.16845703125</v>
      </c>
      <c r="M14" s="21">
        <f t="shared" ref="M14" si="2">(I15^3-1.5)*L14</f>
        <v>-8.4228515625E-2</v>
      </c>
      <c r="N14" s="21">
        <f>0.5*(K14+M14)</f>
        <v>-0.4127197265625</v>
      </c>
      <c r="O14" s="20">
        <f>ABS(H4-J14)*100/H4</f>
        <v>12.350272789995499</v>
      </c>
      <c r="P14" s="4"/>
      <c r="Q14" s="4"/>
      <c r="R14" s="4"/>
      <c r="S14" s="4"/>
      <c r="T14" s="5"/>
    </row>
    <row r="15" spans="1:20">
      <c r="A15" s="7">
        <v>1</v>
      </c>
      <c r="B15" s="19">
        <f>B14+C14*(A15-A14)</f>
        <v>7.8125E-2</v>
      </c>
      <c r="C15" s="19"/>
      <c r="D15" s="20">
        <f>ABS($H$5-B15)*100/$H$5</f>
        <v>72.731695644829358</v>
      </c>
      <c r="E15" s="4"/>
      <c r="F15" s="4"/>
      <c r="G15" s="4"/>
      <c r="H15" s="5"/>
      <c r="I15" s="7">
        <v>1</v>
      </c>
      <c r="J15" s="21">
        <f t="shared" ref="J15" si="3">J14+N14*(I15-I14)</f>
        <v>0.33270263671875</v>
      </c>
      <c r="K15" s="21"/>
      <c r="L15" s="21"/>
      <c r="M15" s="21"/>
      <c r="N15" s="21"/>
      <c r="O15" s="20">
        <f>ABS(H5-J15)*100/H5</f>
        <v>16.124630500027454</v>
      </c>
      <c r="P15" s="4"/>
      <c r="Q15" s="4"/>
      <c r="R15" s="4"/>
      <c r="S15" s="4"/>
      <c r="T15" s="5"/>
    </row>
    <row r="16" spans="1:20">
      <c r="A16" s="7"/>
      <c r="B16" s="19"/>
      <c r="C16" s="19"/>
      <c r="D16" s="20"/>
      <c r="E16" s="4"/>
      <c r="F16" s="4"/>
      <c r="G16" s="4"/>
      <c r="H16" s="5"/>
      <c r="I16" s="7"/>
      <c r="J16" s="21"/>
      <c r="K16" s="21"/>
      <c r="L16" s="21"/>
      <c r="M16" s="21"/>
      <c r="N16" s="21"/>
      <c r="O16" s="20"/>
      <c r="P16" s="4"/>
      <c r="Q16" s="4"/>
      <c r="R16" s="4"/>
      <c r="S16" s="4"/>
      <c r="T16" s="5"/>
    </row>
    <row r="17" spans="1:20">
      <c r="A17" s="7"/>
      <c r="B17" s="19"/>
      <c r="C17" s="19"/>
      <c r="D17" s="20"/>
      <c r="E17" s="4"/>
      <c r="F17" s="4"/>
      <c r="G17" s="4"/>
      <c r="H17" s="5"/>
      <c r="I17" s="7"/>
      <c r="J17" s="21"/>
      <c r="K17" s="21"/>
      <c r="L17" s="21"/>
      <c r="M17" s="21"/>
      <c r="N17" s="21"/>
      <c r="O17" s="20"/>
      <c r="P17" s="4"/>
      <c r="Q17" s="4"/>
      <c r="R17" s="4"/>
      <c r="S17" s="4"/>
      <c r="T17" s="5"/>
    </row>
    <row r="18" spans="1:20" ht="15.75" thickBot="1">
      <c r="A18" s="9"/>
      <c r="B18" s="10"/>
      <c r="C18" s="10"/>
      <c r="D18" s="10"/>
      <c r="E18" s="10"/>
      <c r="F18" s="10"/>
      <c r="G18" s="10"/>
      <c r="H18" s="11"/>
      <c r="I18" s="9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1"/>
    </row>
    <row r="19" spans="1:20">
      <c r="A19" s="14" t="s">
        <v>32</v>
      </c>
      <c r="B19" s="2"/>
      <c r="C19" s="2"/>
      <c r="D19" s="2"/>
      <c r="E19" s="2"/>
      <c r="F19" s="2"/>
      <c r="G19" s="2"/>
      <c r="H19" s="3"/>
      <c r="I19" s="14" t="s">
        <v>12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3"/>
    </row>
    <row r="20" spans="1:20">
      <c r="A20" s="6"/>
      <c r="B20" s="4"/>
      <c r="C20" s="4"/>
      <c r="D20" s="4"/>
      <c r="E20" s="4"/>
      <c r="F20" s="4"/>
      <c r="G20" s="4"/>
      <c r="H20" s="5"/>
      <c r="I20" s="6"/>
      <c r="J20" s="4"/>
      <c r="K20" s="4"/>
      <c r="L20" s="4"/>
      <c r="M20" s="4"/>
      <c r="N20" s="4"/>
      <c r="O20" s="4"/>
      <c r="P20" s="4"/>
      <c r="Q20" s="4"/>
      <c r="R20" s="4"/>
      <c r="S20" s="4"/>
      <c r="T20" s="5"/>
    </row>
    <row r="21" spans="1:20">
      <c r="A21" s="7" t="s">
        <v>0</v>
      </c>
      <c r="B21" s="8" t="s">
        <v>1</v>
      </c>
      <c r="C21" s="8" t="s">
        <v>5</v>
      </c>
      <c r="D21" s="8" t="s">
        <v>8</v>
      </c>
      <c r="E21" s="8" t="s">
        <v>6</v>
      </c>
      <c r="F21" s="8" t="s">
        <v>7</v>
      </c>
      <c r="G21" s="8" t="s">
        <v>3</v>
      </c>
      <c r="H21" s="5"/>
      <c r="I21" s="7" t="s">
        <v>0</v>
      </c>
      <c r="J21" s="8" t="s">
        <v>8</v>
      </c>
      <c r="K21" s="8" t="s">
        <v>1</v>
      </c>
      <c r="L21" s="8" t="s">
        <v>13</v>
      </c>
      <c r="M21" s="8" t="s">
        <v>6</v>
      </c>
      <c r="N21" s="8" t="s">
        <v>14</v>
      </c>
      <c r="O21" s="8" t="s">
        <v>6</v>
      </c>
      <c r="P21" s="8" t="s">
        <v>15</v>
      </c>
      <c r="Q21" s="8" t="s">
        <v>9</v>
      </c>
      <c r="R21" s="8" t="s">
        <v>16</v>
      </c>
      <c r="S21" s="8" t="s">
        <v>17</v>
      </c>
      <c r="T21" s="15" t="s">
        <v>2</v>
      </c>
    </row>
    <row r="22" spans="1:20">
      <c r="A22" s="7">
        <v>0</v>
      </c>
      <c r="B22" s="8">
        <v>1</v>
      </c>
      <c r="C22" s="8">
        <f>B22*(A22^3-1.5)</f>
        <v>-1.5</v>
      </c>
      <c r="D22" s="4">
        <f>A22+(A23-A22)/2</f>
        <v>0.25</v>
      </c>
      <c r="E22" s="8">
        <f>B22+(D22-A22)*C22</f>
        <v>0.625</v>
      </c>
      <c r="F22" s="8">
        <f>E22*(D22^3-1.5)</f>
        <v>-0.927734375</v>
      </c>
      <c r="G22" s="20">
        <f>ABS(H3-B22)*100/H3</f>
        <v>0</v>
      </c>
      <c r="H22" s="5"/>
      <c r="I22" s="7">
        <v>0</v>
      </c>
      <c r="J22" s="4">
        <f>I22+(I23-I22)/2</f>
        <v>0.25</v>
      </c>
      <c r="K22" s="8">
        <v>1</v>
      </c>
      <c r="L22" s="8">
        <f>K22*(I22^3-1.5)</f>
        <v>-1.5</v>
      </c>
      <c r="M22" s="4">
        <f>K22+L22*(J22-I22)</f>
        <v>0.625</v>
      </c>
      <c r="N22" s="8">
        <f>M22*(J22^3-1.5)</f>
        <v>-0.927734375</v>
      </c>
      <c r="O22" s="4">
        <f>K22+N22*(J22-I22)</f>
        <v>0.76806640625</v>
      </c>
      <c r="P22" s="8">
        <f>O22*(J22^3-1.5)</f>
        <v>-1.1400985717773437</v>
      </c>
      <c r="Q22" s="4">
        <f>K22+P22*(I23-I22)</f>
        <v>0.42995071411132813</v>
      </c>
      <c r="R22" s="8">
        <f>Q22*(I23^3-1.5)</f>
        <v>-0.59118223190307617</v>
      </c>
      <c r="S22" s="4">
        <f>(L22+2*N22+2*P22+R22)/6</f>
        <v>-1.0378080209096272</v>
      </c>
      <c r="T22" s="5">
        <f>ABS(H3-K22)*100/H3</f>
        <v>0</v>
      </c>
    </row>
    <row r="23" spans="1:20">
      <c r="A23" s="7">
        <v>0.5</v>
      </c>
      <c r="B23" s="8">
        <f>B22+(A23-A22)*F22</f>
        <v>0.5361328125</v>
      </c>
      <c r="C23" s="8">
        <f>B23*(A23^3-1.5)</f>
        <v>-0.7371826171875</v>
      </c>
      <c r="D23" s="4">
        <f>A23+(A24-A23)/2</f>
        <v>0.75</v>
      </c>
      <c r="E23" s="8">
        <f>B23+(D23-A23)*C23</f>
        <v>0.351837158203125</v>
      </c>
      <c r="F23" s="8">
        <f>E23*(D23^3-1.5)</f>
        <v>-0.37932443618774414</v>
      </c>
      <c r="G23" s="20">
        <f>ABS(H4-B23)*100/H4</f>
        <v>11.739673481354219</v>
      </c>
      <c r="H23" s="5"/>
      <c r="I23" s="7">
        <v>0.5</v>
      </c>
      <c r="J23" s="4">
        <f t="shared" ref="J23:J24" si="4">I23+(I24-I23)/2</f>
        <v>0.75</v>
      </c>
      <c r="K23" s="4">
        <f>K22+(I23-I22)*S22</f>
        <v>0.4810959895451864</v>
      </c>
      <c r="L23" s="8">
        <f>K23*(I23^3-1.5)</f>
        <v>-0.66150698562463128</v>
      </c>
      <c r="M23" s="4">
        <f>K23+L23*(J23-I23)</f>
        <v>0.31571924313902855</v>
      </c>
      <c r="N23" s="8">
        <f>M23*(J23^3-1.5)</f>
        <v>-0.34038480900926515</v>
      </c>
      <c r="O23" s="4">
        <f>K23+N23*(J23-I23)</f>
        <v>0.39599978729287011</v>
      </c>
      <c r="P23" s="8">
        <f>O23*(J23^3-1.5)</f>
        <v>-0.4269372706751256</v>
      </c>
      <c r="Q23" s="4">
        <f>K23+P23*(I24-I23)</f>
        <v>0.26762735420762362</v>
      </c>
      <c r="R23" s="8">
        <f>Q23*(I24^3-1.5)</f>
        <v>-0.13381367710381181</v>
      </c>
      <c r="S23" s="4">
        <f>(L23+2*N23+2*P23+R23)/6</f>
        <v>-0.38832747034953741</v>
      </c>
      <c r="T23" s="5">
        <f>ABS(H4-K23)*100/H4</f>
        <v>0.2690145643121421</v>
      </c>
    </row>
    <row r="24" spans="1:20">
      <c r="A24" s="7">
        <v>1</v>
      </c>
      <c r="B24" s="8">
        <f t="shared" ref="B24" si="5">B23+(A24-A23)*F23</f>
        <v>0.34647059440612793</v>
      </c>
      <c r="C24" s="8"/>
      <c r="D24" s="4"/>
      <c r="E24" s="8"/>
      <c r="F24" s="8"/>
      <c r="G24" s="20">
        <f>ABS(H5-B24)*100/H5</f>
        <v>20.930119915304669</v>
      </c>
      <c r="H24" s="5"/>
      <c r="I24" s="7">
        <v>1</v>
      </c>
      <c r="J24" s="4">
        <f t="shared" si="4"/>
        <v>0.5</v>
      </c>
      <c r="K24" s="4">
        <f t="shared" ref="K24" si="6">K23+(I24-I23)*S23</f>
        <v>0.28693225437041769</v>
      </c>
      <c r="L24" s="8"/>
      <c r="M24" s="4"/>
      <c r="N24" s="8"/>
      <c r="O24" s="4"/>
      <c r="P24" s="8"/>
      <c r="Q24" s="4"/>
      <c r="R24" s="8"/>
      <c r="S24" s="4"/>
      <c r="T24" s="5">
        <f>ABS(H5-K24)*100/H5</f>
        <v>0.1491973310437085</v>
      </c>
    </row>
    <row r="25" spans="1:20">
      <c r="A25" s="7"/>
      <c r="B25" s="8"/>
      <c r="C25" s="8"/>
      <c r="D25" s="4"/>
      <c r="E25" s="8"/>
      <c r="F25" s="8"/>
      <c r="G25" s="20"/>
      <c r="H25" s="5"/>
      <c r="I25" s="7"/>
      <c r="J25" s="4"/>
      <c r="K25" s="4"/>
      <c r="L25" s="8"/>
      <c r="M25" s="4"/>
      <c r="N25" s="8"/>
      <c r="O25" s="4"/>
      <c r="P25" s="8"/>
      <c r="Q25" s="4"/>
      <c r="R25" s="8"/>
      <c r="S25" s="4"/>
      <c r="T25" s="5"/>
    </row>
    <row r="26" spans="1:20">
      <c r="A26" s="7"/>
      <c r="B26" s="8"/>
      <c r="C26" s="8"/>
      <c r="D26" s="4"/>
      <c r="E26" s="8"/>
      <c r="F26" s="8"/>
      <c r="G26" s="20"/>
      <c r="H26" s="5"/>
      <c r="I26" s="7"/>
      <c r="J26" s="4"/>
      <c r="K26" s="4"/>
      <c r="L26" s="4"/>
      <c r="M26" s="4"/>
      <c r="N26" s="4"/>
      <c r="O26" s="4"/>
      <c r="P26" s="4"/>
      <c r="Q26" s="4"/>
      <c r="R26" s="4"/>
      <c r="S26" s="4"/>
      <c r="T26" s="5"/>
    </row>
    <row r="27" spans="1:20" ht="15.75" thickBot="1">
      <c r="A27" s="12"/>
      <c r="B27" s="10"/>
      <c r="C27" s="10"/>
      <c r="D27" s="10"/>
      <c r="E27" s="10"/>
      <c r="F27" s="10"/>
      <c r="G27" s="10"/>
      <c r="H27" s="11"/>
      <c r="I27" s="9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1"/>
    </row>
  </sheetData>
  <pageMargins left="0.7" right="0.7" top="0.75" bottom="0.75" header="0.3" footer="0.3"/>
  <pageSetup paperSize="9" orientation="portrait" r:id="rId1"/>
  <legacyDrawing r:id="rId2"/>
  <oleObjects>
    <oleObject progId="Equation.DSMT4" shapeId="5121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9:T12"/>
  <sheetViews>
    <sheetView workbookViewId="0">
      <selection activeCell="U12" sqref="U12"/>
    </sheetView>
  </sheetViews>
  <sheetFormatPr defaultRowHeight="15"/>
  <sheetData>
    <row r="9" spans="1:20">
      <c r="A9" s="1" t="s">
        <v>0</v>
      </c>
      <c r="B9" s="1" t="s">
        <v>8</v>
      </c>
      <c r="C9" s="1" t="s">
        <v>1</v>
      </c>
      <c r="D9" s="1" t="s">
        <v>19</v>
      </c>
      <c r="E9" s="1" t="s">
        <v>21</v>
      </c>
      <c r="F9" s="1" t="s">
        <v>22</v>
      </c>
      <c r="G9" s="1" t="s">
        <v>6</v>
      </c>
      <c r="H9" s="1" t="s">
        <v>20</v>
      </c>
      <c r="I9" s="1" t="s">
        <v>23</v>
      </c>
      <c r="J9" s="1" t="s">
        <v>24</v>
      </c>
      <c r="K9" s="1" t="s">
        <v>6</v>
      </c>
      <c r="L9" s="1" t="s">
        <v>20</v>
      </c>
      <c r="M9" s="1" t="s">
        <v>25</v>
      </c>
      <c r="N9" s="1" t="s">
        <v>26</v>
      </c>
      <c r="O9" s="1" t="s">
        <v>9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10" spans="1:20">
      <c r="A10" s="1">
        <v>0</v>
      </c>
      <c r="B10" s="1">
        <f>A10+(A11-A10)/2</f>
        <v>0.25</v>
      </c>
      <c r="C10" s="1">
        <f>4</f>
        <v>4</v>
      </c>
      <c r="D10" s="1">
        <v>0</v>
      </c>
      <c r="E10" s="1">
        <f>D10</f>
        <v>0</v>
      </c>
      <c r="F10" s="1">
        <f>-0.5*D10-7*C10</f>
        <v>-28</v>
      </c>
      <c r="G10" s="1">
        <f>C10+(B10-A10)*E10</f>
        <v>4</v>
      </c>
      <c r="H10" s="1">
        <f>D10+F10*(B10-A10)</f>
        <v>-7</v>
      </c>
      <c r="I10" s="1">
        <f>H10</f>
        <v>-7</v>
      </c>
      <c r="J10" s="1">
        <f>-0.5*H10-7*G10</f>
        <v>-24.5</v>
      </c>
      <c r="K10" s="1">
        <f>C10+I10*(B10-A10)</f>
        <v>2.25</v>
      </c>
      <c r="L10" s="1">
        <f>D10+J10*(B10-A10)</f>
        <v>-6.125</v>
      </c>
      <c r="M10" s="1">
        <f>L10</f>
        <v>-6.125</v>
      </c>
      <c r="N10" s="1">
        <f>-0.5*L10-7*K10</f>
        <v>-12.6875</v>
      </c>
      <c r="O10" s="1">
        <f>C10+M10*(A11-A10)</f>
        <v>0.9375</v>
      </c>
      <c r="P10" s="1">
        <f>D10+N10*(A11-A10)</f>
        <v>-6.34375</v>
      </c>
      <c r="Q10" s="1">
        <f>P10</f>
        <v>-6.34375</v>
      </c>
      <c r="R10" s="1">
        <f>-0.5*P10-7*O10</f>
        <v>-3.390625</v>
      </c>
      <c r="S10" s="1">
        <f>(E10+2*I10+2*M10+Q10)/6</f>
        <v>-5.432291666666667</v>
      </c>
      <c r="T10" s="1">
        <f>(F10+2*J10+2*N10+R10)/6</f>
        <v>-17.627604166666668</v>
      </c>
    </row>
    <row r="11" spans="1:20">
      <c r="A11" s="1">
        <v>0.5</v>
      </c>
      <c r="B11" s="1">
        <f t="shared" ref="B11:B12" si="0">A11+(A12-A11)/2</f>
        <v>0.75</v>
      </c>
      <c r="C11" s="1">
        <f>C10+S10*(A11-A10)</f>
        <v>1.2838541666666665</v>
      </c>
      <c r="D11" s="1">
        <f>D10+T10*(A11-A10)</f>
        <v>-8.8138020833333339</v>
      </c>
      <c r="E11" s="1">
        <f>D11</f>
        <v>-8.8138020833333339</v>
      </c>
      <c r="F11" s="1">
        <f>-0.5*D11-7*C11</f>
        <v>-4.5800781249999991</v>
      </c>
      <c r="G11" s="1">
        <f>C11+(B11-A11)*E11</f>
        <v>-0.91959635416666696</v>
      </c>
      <c r="H11" s="1">
        <f>D11+F11*(B11-A11)</f>
        <v>-9.9588216145833339</v>
      </c>
      <c r="I11" s="1">
        <f>H11</f>
        <v>-9.9588216145833339</v>
      </c>
      <c r="J11" s="1">
        <f>-0.5*H11-7*G11</f>
        <v>11.416585286458336</v>
      </c>
      <c r="K11" s="1">
        <f>C11+I11*(B11-A11)</f>
        <v>-1.205851236979167</v>
      </c>
      <c r="L11" s="1">
        <f>D11+J11*(B11-A11)</f>
        <v>-5.95965576171875</v>
      </c>
      <c r="M11" s="1">
        <f>L11</f>
        <v>-5.95965576171875</v>
      </c>
      <c r="N11" s="1">
        <f>-0.5*L11-7*K11</f>
        <v>11.420786539713543</v>
      </c>
      <c r="O11" s="1">
        <f>C11+M11*(A12-A11)</f>
        <v>-1.6959737141927085</v>
      </c>
      <c r="P11" s="1">
        <f>D11+N11*(A12-A11)</f>
        <v>-3.1034088134765625</v>
      </c>
      <c r="Q11" s="1">
        <f>P11</f>
        <v>-3.1034088134765625</v>
      </c>
      <c r="R11" s="1">
        <f>-0.5*P11-7*O11</f>
        <v>13.42352040608724</v>
      </c>
      <c r="S11" s="1">
        <f>(E11+2*I11+2*M11+Q11)/6</f>
        <v>-7.2923609415690107</v>
      </c>
      <c r="T11" s="1">
        <f>(F11+2*J11+2*N11+R11)/6</f>
        <v>9.0863643222385004</v>
      </c>
    </row>
    <row r="12" spans="1:20">
      <c r="A12" s="1">
        <v>1</v>
      </c>
      <c r="B12" s="1">
        <f t="shared" si="0"/>
        <v>0.5</v>
      </c>
      <c r="C12" s="1">
        <f t="shared" ref="C12" si="1">C11+S11*(A12-A11)</f>
        <v>-2.3623263041178388</v>
      </c>
      <c r="D12" s="1">
        <f>D11+T11*(A12-A11)</f>
        <v>-4.2706199222140837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</sheetData>
  <pageMargins left="0.7" right="0.7" top="0.75" bottom="0.75" header="0.3" footer="0.3"/>
  <pageSetup paperSize="9" orientation="portrait" r:id="rId1"/>
  <drawing r:id="rId2"/>
  <legacyDrawing r:id="rId3"/>
  <oleObjects>
    <oleObject progId="Equation.DSMT4" shapeId="6147" r:id="rId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2016-10-02T17:37:13Z</dcterms:created>
  <dcterms:modified xsi:type="dcterms:W3CDTF">2016-10-23T19:34:22Z</dcterms:modified>
</cp:coreProperties>
</file>