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 activeTab="1"/>
  </bookViews>
  <sheets>
    <sheet name="Q1(a)" sheetId="1" r:id="rId1"/>
    <sheet name="Q1(b,c,d)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" i="2" l="1"/>
  <c r="U5" i="2" l="1"/>
  <c r="V5" i="2"/>
  <c r="R28" i="2"/>
  <c r="J30" i="1"/>
  <c r="C19" i="1" l="1"/>
  <c r="M19" i="1"/>
  <c r="E19" i="1" l="1"/>
  <c r="D19" i="1"/>
  <c r="L20" i="2"/>
  <c r="L27" i="2" s="1"/>
  <c r="K20" i="2"/>
  <c r="K27" i="2" s="1"/>
  <c r="K18" i="2"/>
  <c r="J22" i="2" s="1"/>
  <c r="K17" i="2"/>
  <c r="K21" i="2" s="1"/>
  <c r="L12" i="2"/>
  <c r="I28" i="2"/>
  <c r="J20" i="2"/>
  <c r="J27" i="2" s="1"/>
  <c r="I20" i="2"/>
  <c r="I27" i="2" s="1"/>
  <c r="K28" i="2" l="1"/>
  <c r="L22" i="2"/>
  <c r="L29" i="2" s="1"/>
  <c r="K22" i="2"/>
  <c r="L21" i="2"/>
  <c r="L28" i="2" s="1"/>
  <c r="J21" i="2"/>
  <c r="J28" i="2" s="1"/>
  <c r="K25" i="2" l="1"/>
  <c r="K29" i="2" s="1"/>
  <c r="N29" i="2" s="1"/>
  <c r="Q29" i="2" s="1"/>
  <c r="N28" i="2" l="1"/>
  <c r="N27" i="2" l="1"/>
  <c r="Q27" i="2" s="1"/>
  <c r="Q28" i="2"/>
  <c r="H5" i="1"/>
  <c r="H6" i="1"/>
  <c r="H7" i="1"/>
  <c r="H8" i="1"/>
  <c r="H4" i="1"/>
  <c r="E28" i="1"/>
  <c r="O19" i="1"/>
  <c r="Q19" i="1" s="1"/>
  <c r="N19" i="1"/>
  <c r="P19" i="1" s="1"/>
  <c r="S19" i="1" s="1"/>
  <c r="M20" i="1" s="1"/>
  <c r="G19" i="1"/>
  <c r="F19" i="1"/>
  <c r="I19" i="1" s="1"/>
  <c r="C20" i="1" s="1"/>
  <c r="D20" i="1" s="1"/>
  <c r="D18" i="2" l="1"/>
  <c r="B20" i="1"/>
  <c r="F20" i="1" s="1"/>
  <c r="I20" i="1" s="1"/>
  <c r="C21" i="1" s="1"/>
  <c r="D21" i="1" s="1"/>
  <c r="H19" i="1"/>
  <c r="L20" i="1"/>
  <c r="R19" i="1"/>
  <c r="N20" i="1"/>
  <c r="E20" i="1" l="1"/>
  <c r="G20" i="1" s="1"/>
  <c r="B21" i="1" s="1"/>
  <c r="E21" i="1" s="1"/>
  <c r="G21" i="1" s="1"/>
  <c r="H21" i="1" s="1"/>
  <c r="P20" i="1"/>
  <c r="S20" i="1" s="1"/>
  <c r="M21" i="1" s="1"/>
  <c r="O20" i="1"/>
  <c r="Q20" i="1" s="1"/>
  <c r="R20" i="1" s="1"/>
  <c r="H20" i="1" l="1"/>
  <c r="B22" i="1"/>
  <c r="E22" i="1" s="1"/>
  <c r="F21" i="1"/>
  <c r="I21" i="1" s="1"/>
  <c r="C22" i="1" s="1"/>
  <c r="D22" i="1" s="1"/>
  <c r="L21" i="1"/>
  <c r="O21" i="1" s="1"/>
  <c r="Q21" i="1" s="1"/>
  <c r="R21" i="1" s="1"/>
  <c r="N21" i="1"/>
  <c r="P21" i="1" l="1"/>
  <c r="S21" i="1" s="1"/>
  <c r="M22" i="1" s="1"/>
  <c r="N22" i="1" s="1"/>
  <c r="F22" i="1"/>
  <c r="I22" i="1" s="1"/>
  <c r="C23" i="1" s="1"/>
  <c r="D23" i="1" s="1"/>
  <c r="G22" i="1"/>
  <c r="B23" i="1" s="1"/>
  <c r="L22" i="1"/>
  <c r="H22" i="1" l="1"/>
  <c r="P22" i="1"/>
  <c r="S22" i="1" s="1"/>
  <c r="M23" i="1" s="1"/>
  <c r="O22" i="1"/>
  <c r="Q22" i="1" s="1"/>
  <c r="R22" i="1" s="1"/>
  <c r="E23" i="1"/>
  <c r="G23" i="1" s="1"/>
  <c r="H23" i="1" s="1"/>
  <c r="F23" i="1"/>
  <c r="I23" i="1" s="1"/>
  <c r="L23" i="1" l="1"/>
  <c r="C25" i="1" s="1"/>
  <c r="N23" i="1"/>
  <c r="C28" i="1" l="1"/>
  <c r="P23" i="1"/>
  <c r="S23" i="1" s="1"/>
  <c r="O23" i="1"/>
  <c r="Q23" i="1" s="1"/>
  <c r="R23" i="1" s="1"/>
  <c r="D28" i="1" l="1"/>
  <c r="F28" i="1" s="1"/>
  <c r="I28" i="1" s="1"/>
  <c r="C29" i="1" s="1"/>
  <c r="D29" i="1" s="1"/>
  <c r="G28" i="1"/>
  <c r="H28" i="1" l="1"/>
  <c r="B29" i="1"/>
  <c r="F29" i="1" l="1"/>
  <c r="I29" i="1" s="1"/>
  <c r="C30" i="1" s="1"/>
  <c r="D30" i="1" s="1"/>
  <c r="E29" i="1"/>
  <c r="G29" i="1" s="1"/>
  <c r="H29" i="1" s="1"/>
  <c r="B30" i="1" l="1"/>
  <c r="F30" i="1" l="1"/>
  <c r="I30" i="1" s="1"/>
  <c r="C31" i="1" s="1"/>
  <c r="D31" i="1" s="1"/>
  <c r="E30" i="1"/>
  <c r="G30" i="1" s="1"/>
  <c r="H30" i="1" s="1"/>
  <c r="B31" i="1" l="1"/>
  <c r="E31" i="1" l="1"/>
  <c r="G31" i="1" s="1"/>
  <c r="H31" i="1" s="1"/>
  <c r="F31" i="1"/>
  <c r="I31" i="1" s="1"/>
  <c r="C32" i="1" s="1"/>
  <c r="D32" i="1" s="1"/>
  <c r="B32" i="1" l="1"/>
  <c r="F32" i="1" l="1"/>
  <c r="I32" i="1" s="1"/>
  <c r="E32" i="1"/>
  <c r="G32" i="1" s="1"/>
  <c r="H32" i="1" s="1"/>
</calcChain>
</file>

<file path=xl/sharedStrings.xml><?xml version="1.0" encoding="utf-8"?>
<sst xmlns="http://schemas.openxmlformats.org/spreadsheetml/2006/main" count="60" uniqueCount="32">
  <si>
    <t>y</t>
  </si>
  <si>
    <t>z</t>
  </si>
  <si>
    <t>f</t>
  </si>
  <si>
    <t>g</t>
  </si>
  <si>
    <t>x</t>
  </si>
  <si>
    <t>y(2)</t>
  </si>
  <si>
    <t>ym</t>
  </si>
  <si>
    <t>zm</t>
  </si>
  <si>
    <t>fm</t>
  </si>
  <si>
    <t>gm</t>
  </si>
  <si>
    <t>Guess 1</t>
  </si>
  <si>
    <t>Guess 2</t>
  </si>
  <si>
    <t>y'(0) = z(0) =</t>
  </si>
  <si>
    <t>Interpolated value y'(0)=</t>
  </si>
  <si>
    <t>et(%)</t>
  </si>
  <si>
    <t>y(x) = sinh(x)</t>
  </si>
  <si>
    <t>i</t>
  </si>
  <si>
    <t>xi</t>
  </si>
  <si>
    <t>yi</t>
  </si>
  <si>
    <t>Gauss Elimination</t>
  </si>
  <si>
    <t>Step 1</t>
  </si>
  <si>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21</t>
    </r>
  </si>
  <si>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31</t>
    </r>
  </si>
  <si>
    <t>Step 2</t>
  </si>
  <si>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32</t>
    </r>
  </si>
  <si>
    <t>y3</t>
  </si>
  <si>
    <t>y2</t>
  </si>
  <si>
    <t>y1</t>
  </si>
  <si>
    <t>System of linear equations in terms of y1, y2 and y3</t>
  </si>
  <si>
    <t>(d)</t>
  </si>
  <si>
    <t>Richardson Extrapolation</t>
  </si>
  <si>
    <t>Analytical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</si>
</sst>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4" fillId="0" borderId="0" xfId="0" applyFont="1" applyFill="1" applyBorder="1"/>
    <xf numFmtId="0" fontId="3" fillId="0" borderId="0" xfId="0" applyNumberFormat="1" applyFont="1" applyFill="1" applyBorder="1"/>
    <xf numFmtId="0" fontId="2" fillId="0" borderId="4" xfId="0" applyFont="1" applyFill="1" applyBorder="1"/>
    <xf numFmtId="165" fontId="3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0" fontId="3" fillId="0" borderId="6" xfId="0" applyFont="1" applyFill="1" applyBorder="1"/>
    <xf numFmtId="0" fontId="3" fillId="0" borderId="7" xfId="0" applyFont="1" applyFill="1" applyBorder="1"/>
    <xf numFmtId="164" fontId="3" fillId="0" borderId="7" xfId="0" applyNumberFormat="1" applyFont="1" applyFill="1" applyBorder="1"/>
    <xf numFmtId="0" fontId="5" fillId="0" borderId="7" xfId="0" applyFont="1" applyFill="1" applyBorder="1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3" fillId="0" borderId="5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F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4</xdr:col>
          <xdr:colOff>533400</xdr:colOff>
          <xdr:row>8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6</xdr:col>
          <xdr:colOff>266700</xdr:colOff>
          <xdr:row>13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66675</xdr:colOff>
          <xdr:row>0</xdr:row>
          <xdr:rowOff>0</xdr:rowOff>
        </xdr:from>
        <xdr:to>
          <xdr:col>10</xdr:col>
          <xdr:colOff>485775</xdr:colOff>
          <xdr:row>6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workbookViewId="0">
      <selection activeCell="J31" sqref="J31"/>
    </sheetView>
  </sheetViews>
  <sheetFormatPr defaultRowHeight="15" x14ac:dyDescent="0.25"/>
  <cols>
    <col min="2" max="2" width="14.625" customWidth="1"/>
    <col min="3" max="3" width="8.75" customWidth="1"/>
    <col min="8" max="8" width="12.375" bestFit="1" customWidth="1"/>
    <col min="10" max="10" width="10.625" bestFit="1" customWidth="1"/>
  </cols>
  <sheetData>
    <row r="1" spans="1:8" x14ac:dyDescent="0.25">
      <c r="G1" s="60" t="s">
        <v>31</v>
      </c>
      <c r="H1" s="9"/>
    </row>
    <row r="2" spans="1:8" x14ac:dyDescent="0.25">
      <c r="G2" s="10"/>
      <c r="H2" s="12"/>
    </row>
    <row r="3" spans="1:8" x14ac:dyDescent="0.25">
      <c r="G3" s="55" t="s">
        <v>4</v>
      </c>
      <c r="H3" s="56" t="s">
        <v>15</v>
      </c>
    </row>
    <row r="4" spans="1:8" x14ac:dyDescent="0.25">
      <c r="G4" s="55">
        <v>0</v>
      </c>
      <c r="H4" s="57">
        <f>SINH(G4)</f>
        <v>0</v>
      </c>
    </row>
    <row r="5" spans="1:8" x14ac:dyDescent="0.25">
      <c r="G5" s="55">
        <v>0.5</v>
      </c>
      <c r="H5" s="57">
        <f t="shared" ref="H5:H8" si="0">SINH(G5)</f>
        <v>0.52109530549374738</v>
      </c>
    </row>
    <row r="6" spans="1:8" x14ac:dyDescent="0.25">
      <c r="G6" s="55">
        <v>1</v>
      </c>
      <c r="H6" s="57">
        <f t="shared" si="0"/>
        <v>1.1752011936438014</v>
      </c>
    </row>
    <row r="7" spans="1:8" x14ac:dyDescent="0.25">
      <c r="G7" s="55">
        <v>1.5</v>
      </c>
      <c r="H7" s="57">
        <f t="shared" si="0"/>
        <v>2.1292794550948173</v>
      </c>
    </row>
    <row r="8" spans="1:8" ht="15.75" thickBot="1" x14ac:dyDescent="0.3">
      <c r="G8" s="58">
        <v>2</v>
      </c>
      <c r="H8" s="59">
        <f t="shared" si="0"/>
        <v>3.626860407847019</v>
      </c>
    </row>
    <row r="12" spans="1:8" x14ac:dyDescent="0.25">
      <c r="A12" t="s">
        <v>10</v>
      </c>
      <c r="B12" s="2" t="s">
        <v>12</v>
      </c>
      <c r="C12" s="63">
        <v>1</v>
      </c>
    </row>
    <row r="13" spans="1:8" x14ac:dyDescent="0.25">
      <c r="A13" t="s">
        <v>11</v>
      </c>
      <c r="B13" s="2" t="s">
        <v>12</v>
      </c>
      <c r="C13" s="3">
        <v>2</v>
      </c>
    </row>
    <row r="15" spans="1:8" x14ac:dyDescent="0.25">
      <c r="B15" t="s">
        <v>5</v>
      </c>
      <c r="C15" s="4">
        <v>3.6269999999999998</v>
      </c>
    </row>
    <row r="18" spans="1:19" x14ac:dyDescent="0.25">
      <c r="A18" s="1" t="s">
        <v>4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6</v>
      </c>
      <c r="G18" s="1" t="s">
        <v>7</v>
      </c>
      <c r="H18" s="1" t="s">
        <v>8</v>
      </c>
      <c r="I18" s="1" t="s">
        <v>9</v>
      </c>
      <c r="K18" s="1" t="s">
        <v>4</v>
      </c>
      <c r="L18" s="1" t="s">
        <v>0</v>
      </c>
      <c r="M18" s="1" t="s">
        <v>1</v>
      </c>
      <c r="N18" s="1" t="s">
        <v>2</v>
      </c>
      <c r="O18" s="1" t="s">
        <v>3</v>
      </c>
      <c r="P18" s="1" t="s">
        <v>6</v>
      </c>
      <c r="Q18" s="1" t="s">
        <v>7</v>
      </c>
      <c r="R18" s="1" t="s">
        <v>8</v>
      </c>
      <c r="S18" s="1" t="s">
        <v>9</v>
      </c>
    </row>
    <row r="19" spans="1:19" x14ac:dyDescent="0.25">
      <c r="A19">
        <v>0</v>
      </c>
      <c r="B19" s="5">
        <v>0</v>
      </c>
      <c r="C19" s="5">
        <f>C12</f>
        <v>1</v>
      </c>
      <c r="D19" s="5">
        <f>C19</f>
        <v>1</v>
      </c>
      <c r="E19" s="5">
        <f>B19</f>
        <v>0</v>
      </c>
      <c r="F19" s="5">
        <f>B19+D19*(A20-A19)/2</f>
        <v>0.25</v>
      </c>
      <c r="G19" s="5">
        <f>C19+E19*(A20-A19)/2</f>
        <v>1</v>
      </c>
      <c r="H19" s="5">
        <f>G19</f>
        <v>1</v>
      </c>
      <c r="I19" s="5">
        <f>F19</f>
        <v>0.25</v>
      </c>
      <c r="K19">
        <v>0</v>
      </c>
      <c r="L19" s="5">
        <v>0</v>
      </c>
      <c r="M19" s="5">
        <f>C13</f>
        <v>2</v>
      </c>
      <c r="N19" s="5">
        <f>M19</f>
        <v>2</v>
      </c>
      <c r="O19" s="5">
        <f>L19</f>
        <v>0</v>
      </c>
      <c r="P19" s="5">
        <f>L19+N19*(K20-K19)/2</f>
        <v>0.5</v>
      </c>
      <c r="Q19" s="5">
        <f>M19+O19*(K20-K19)/2</f>
        <v>2</v>
      </c>
      <c r="R19" s="5">
        <f>Q19</f>
        <v>2</v>
      </c>
      <c r="S19" s="5">
        <f>P19</f>
        <v>0.5</v>
      </c>
    </row>
    <row r="20" spans="1:19" x14ac:dyDescent="0.25">
      <c r="A20">
        <v>0.5</v>
      </c>
      <c r="B20" s="5">
        <f>B19+G19*(A20-A19)</f>
        <v>0.5</v>
      </c>
      <c r="C20" s="5">
        <f>C19+I19*(A20-A19)</f>
        <v>1.125</v>
      </c>
      <c r="D20" s="5">
        <f t="shared" ref="D20:D23" si="1">C20</f>
        <v>1.125</v>
      </c>
      <c r="E20" s="5">
        <f t="shared" ref="E20:E23" si="2">B20</f>
        <v>0.5</v>
      </c>
      <c r="F20" s="5">
        <f t="shared" ref="F20:F23" si="3">B20+D20*(A21-A20)/2</f>
        <v>0.78125</v>
      </c>
      <c r="G20" s="5">
        <f t="shared" ref="G20:G23" si="4">C20+E20*(A21-A20)/2</f>
        <v>1.25</v>
      </c>
      <c r="H20" s="5">
        <f t="shared" ref="H20:H23" si="5">G20</f>
        <v>1.25</v>
      </c>
      <c r="I20" s="5">
        <f t="shared" ref="I20:I23" si="6">F20</f>
        <v>0.78125</v>
      </c>
      <c r="K20">
        <v>0.5</v>
      </c>
      <c r="L20" s="5">
        <f>L19+Q19*(K20-K19)</f>
        <v>1</v>
      </c>
      <c r="M20" s="5">
        <f>M19+S19*(K20-K19)</f>
        <v>2.25</v>
      </c>
      <c r="N20" s="5">
        <f t="shared" ref="N20:N23" si="7">M20</f>
        <v>2.25</v>
      </c>
      <c r="O20" s="5">
        <f t="shared" ref="O20:O23" si="8">L20</f>
        <v>1</v>
      </c>
      <c r="P20" s="5">
        <f t="shared" ref="P20:P23" si="9">L20+N20*(K21-K20)/2</f>
        <v>1.5625</v>
      </c>
      <c r="Q20" s="5">
        <f t="shared" ref="Q20:Q23" si="10">M20+O20*(K21-K20)/2</f>
        <v>2.5</v>
      </c>
      <c r="R20" s="5">
        <f t="shared" ref="R20:R23" si="11">Q20</f>
        <v>2.5</v>
      </c>
      <c r="S20" s="5">
        <f t="shared" ref="S20:S23" si="12">P20</f>
        <v>1.5625</v>
      </c>
    </row>
    <row r="21" spans="1:19" x14ac:dyDescent="0.25">
      <c r="A21">
        <v>1</v>
      </c>
      <c r="B21" s="5">
        <f t="shared" ref="B21:B23" si="13">B20+G20*(A21-A20)</f>
        <v>1.125</v>
      </c>
      <c r="C21" s="5">
        <f t="shared" ref="C21:C23" si="14">C20+I20*(A21-A20)</f>
        <v>1.515625</v>
      </c>
      <c r="D21" s="5">
        <f t="shared" si="1"/>
        <v>1.515625</v>
      </c>
      <c r="E21" s="5">
        <f t="shared" si="2"/>
        <v>1.125</v>
      </c>
      <c r="F21" s="5">
        <f t="shared" si="3"/>
        <v>1.50390625</v>
      </c>
      <c r="G21" s="5">
        <f t="shared" si="4"/>
        <v>1.796875</v>
      </c>
      <c r="H21" s="5">
        <f t="shared" si="5"/>
        <v>1.796875</v>
      </c>
      <c r="I21" s="5">
        <f t="shared" si="6"/>
        <v>1.50390625</v>
      </c>
      <c r="K21">
        <v>1</v>
      </c>
      <c r="L21" s="5">
        <f t="shared" ref="L21:L23" si="15">L20+Q20*(K21-K20)</f>
        <v>2.25</v>
      </c>
      <c r="M21" s="5">
        <f t="shared" ref="M21:M23" si="16">M20+S20*(K21-K20)</f>
        <v>3.03125</v>
      </c>
      <c r="N21" s="5">
        <f t="shared" si="7"/>
        <v>3.03125</v>
      </c>
      <c r="O21" s="5">
        <f t="shared" si="8"/>
        <v>2.25</v>
      </c>
      <c r="P21" s="5">
        <f t="shared" si="9"/>
        <v>3.0078125</v>
      </c>
      <c r="Q21" s="5">
        <f t="shared" si="10"/>
        <v>3.59375</v>
      </c>
      <c r="R21" s="5">
        <f t="shared" si="11"/>
        <v>3.59375</v>
      </c>
      <c r="S21" s="5">
        <f t="shared" si="12"/>
        <v>3.0078125</v>
      </c>
    </row>
    <row r="22" spans="1:19" x14ac:dyDescent="0.25">
      <c r="A22">
        <v>1.5</v>
      </c>
      <c r="B22" s="5">
        <f t="shared" si="13"/>
        <v>2.0234375</v>
      </c>
      <c r="C22" s="5">
        <f t="shared" si="14"/>
        <v>2.267578125</v>
      </c>
      <c r="D22" s="5">
        <f t="shared" si="1"/>
        <v>2.267578125</v>
      </c>
      <c r="E22" s="5">
        <f t="shared" si="2"/>
        <v>2.0234375</v>
      </c>
      <c r="F22" s="5">
        <f t="shared" si="3"/>
        <v>2.59033203125</v>
      </c>
      <c r="G22" s="5">
        <f t="shared" si="4"/>
        <v>2.7734375</v>
      </c>
      <c r="H22" s="5">
        <f t="shared" si="5"/>
        <v>2.7734375</v>
      </c>
      <c r="I22" s="5">
        <f t="shared" si="6"/>
        <v>2.59033203125</v>
      </c>
      <c r="K22">
        <v>1.5</v>
      </c>
      <c r="L22" s="5">
        <f t="shared" si="15"/>
        <v>4.046875</v>
      </c>
      <c r="M22" s="5">
        <f t="shared" si="16"/>
        <v>4.53515625</v>
      </c>
      <c r="N22" s="5">
        <f t="shared" si="7"/>
        <v>4.53515625</v>
      </c>
      <c r="O22" s="5">
        <f t="shared" si="8"/>
        <v>4.046875</v>
      </c>
      <c r="P22" s="5">
        <f t="shared" si="9"/>
        <v>5.1806640625</v>
      </c>
      <c r="Q22" s="5">
        <f t="shared" si="10"/>
        <v>5.546875</v>
      </c>
      <c r="R22" s="5">
        <f t="shared" si="11"/>
        <v>5.546875</v>
      </c>
      <c r="S22" s="5">
        <f t="shared" si="12"/>
        <v>5.1806640625</v>
      </c>
    </row>
    <row r="23" spans="1:19" x14ac:dyDescent="0.25">
      <c r="A23">
        <v>2</v>
      </c>
      <c r="B23" s="5">
        <f t="shared" si="13"/>
        <v>3.41015625</v>
      </c>
      <c r="C23" s="5">
        <f t="shared" si="14"/>
        <v>3.562744140625</v>
      </c>
      <c r="D23" s="5">
        <f t="shared" si="1"/>
        <v>3.562744140625</v>
      </c>
      <c r="E23" s="5">
        <f t="shared" si="2"/>
        <v>3.41015625</v>
      </c>
      <c r="F23" s="5">
        <f t="shared" si="3"/>
        <v>-0.152587890625</v>
      </c>
      <c r="G23" s="5">
        <f t="shared" si="4"/>
        <v>0.152587890625</v>
      </c>
      <c r="H23" s="5">
        <f t="shared" si="5"/>
        <v>0.152587890625</v>
      </c>
      <c r="I23" s="5">
        <f t="shared" si="6"/>
        <v>-0.152587890625</v>
      </c>
      <c r="K23">
        <v>2</v>
      </c>
      <c r="L23" s="5">
        <f t="shared" si="15"/>
        <v>6.8203125</v>
      </c>
      <c r="M23" s="5">
        <f t="shared" si="16"/>
        <v>7.12548828125</v>
      </c>
      <c r="N23" s="5">
        <f t="shared" si="7"/>
        <v>7.12548828125</v>
      </c>
      <c r="O23" s="5">
        <f t="shared" si="8"/>
        <v>6.8203125</v>
      </c>
      <c r="P23" s="5">
        <f t="shared" si="9"/>
        <v>-0.30517578125</v>
      </c>
      <c r="Q23" s="5">
        <f t="shared" si="10"/>
        <v>0.30517578125</v>
      </c>
      <c r="R23" s="5">
        <f t="shared" si="11"/>
        <v>0.30517578125</v>
      </c>
      <c r="S23" s="5">
        <f t="shared" si="12"/>
        <v>-0.30517578125</v>
      </c>
    </row>
    <row r="25" spans="1:19" x14ac:dyDescent="0.25">
      <c r="A25" s="64" t="s">
        <v>13</v>
      </c>
      <c r="B25" s="64"/>
      <c r="C25" s="5">
        <f>M19+(C19-M19)*(C15-L23)/(B23-L23)</f>
        <v>1.0635876288659794</v>
      </c>
    </row>
    <row r="27" spans="1:19" x14ac:dyDescent="0.25">
      <c r="A27" s="1" t="s">
        <v>4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14</v>
      </c>
    </row>
    <row r="28" spans="1:19" x14ac:dyDescent="0.25">
      <c r="A28">
        <v>0</v>
      </c>
      <c r="B28" s="5">
        <v>0</v>
      </c>
      <c r="C28" s="5">
        <f>C25</f>
        <v>1.0635876288659794</v>
      </c>
      <c r="D28" s="5">
        <f>C28</f>
        <v>1.0635876288659794</v>
      </c>
      <c r="E28" s="5">
        <f>B28</f>
        <v>0</v>
      </c>
      <c r="F28" s="5">
        <f>B28+D28*(A29-A28)/2</f>
        <v>0.26589690721649484</v>
      </c>
      <c r="G28" s="5">
        <f>C28+E28*(A29-A28)/2</f>
        <v>1.0635876288659794</v>
      </c>
      <c r="H28" s="5">
        <f>G28</f>
        <v>1.0635876288659794</v>
      </c>
      <c r="I28" s="5">
        <f>F28</f>
        <v>0.26589690721649484</v>
      </c>
    </row>
    <row r="29" spans="1:19" x14ac:dyDescent="0.25">
      <c r="A29">
        <v>0.5</v>
      </c>
      <c r="B29" s="5">
        <f>B28+G28*(A29-A28)</f>
        <v>0.53179381443298968</v>
      </c>
      <c r="C29" s="5">
        <f>C28+I28*(A29-A28)</f>
        <v>1.1965360824742268</v>
      </c>
      <c r="D29" s="5">
        <f t="shared" ref="D29:D32" si="17">C29</f>
        <v>1.1965360824742268</v>
      </c>
      <c r="E29" s="5">
        <f t="shared" ref="E29:E32" si="18">B29</f>
        <v>0.53179381443298968</v>
      </c>
      <c r="F29" s="5">
        <f t="shared" ref="F29:F32" si="19">B29+D29*(A30-A29)/2</f>
        <v>0.83092783505154633</v>
      </c>
      <c r="G29" s="5">
        <f t="shared" ref="G29:G32" si="20">C29+E29*(A30-A29)/2</f>
        <v>1.3294845360824743</v>
      </c>
      <c r="H29" s="5">
        <f t="shared" ref="H29:H32" si="21">G29</f>
        <v>1.3294845360824743</v>
      </c>
      <c r="I29" s="5">
        <f t="shared" ref="I29:I32" si="22">F29</f>
        <v>0.83092783505154633</v>
      </c>
    </row>
    <row r="30" spans="1:19" x14ac:dyDescent="0.25">
      <c r="A30">
        <v>1</v>
      </c>
      <c r="B30" s="5">
        <f t="shared" ref="B30:B32" si="23">B29+G29*(A30-A29)</f>
        <v>1.1965360824742268</v>
      </c>
      <c r="C30" s="5">
        <f t="shared" ref="C30:C32" si="24">C29+I29*(A30-A29)</f>
        <v>1.6120000000000001</v>
      </c>
      <c r="D30" s="5">
        <f t="shared" si="17"/>
        <v>1.6120000000000001</v>
      </c>
      <c r="E30" s="5">
        <f t="shared" si="18"/>
        <v>1.1965360824742268</v>
      </c>
      <c r="F30" s="5">
        <f t="shared" si="19"/>
        <v>1.5995360824742269</v>
      </c>
      <c r="G30" s="5">
        <f t="shared" si="20"/>
        <v>1.9111340206185568</v>
      </c>
      <c r="H30" s="5">
        <f t="shared" si="21"/>
        <v>1.9111340206185568</v>
      </c>
      <c r="I30" s="5">
        <f t="shared" si="22"/>
        <v>1.5995360824742269</v>
      </c>
      <c r="J30" s="61">
        <f>ABS(H6-B30)*100/H6</f>
        <v>1.8154243669779631</v>
      </c>
    </row>
    <row r="31" spans="1:19" x14ac:dyDescent="0.25">
      <c r="A31">
        <v>1.5</v>
      </c>
      <c r="B31" s="5">
        <f t="shared" si="23"/>
        <v>2.1521030927835052</v>
      </c>
      <c r="C31" s="5">
        <f t="shared" si="24"/>
        <v>2.4117680412371136</v>
      </c>
      <c r="D31" s="5">
        <f t="shared" si="17"/>
        <v>2.4117680412371136</v>
      </c>
      <c r="E31" s="5">
        <f t="shared" si="18"/>
        <v>2.1521030927835052</v>
      </c>
      <c r="F31" s="5">
        <f t="shared" si="19"/>
        <v>2.7550451030927836</v>
      </c>
      <c r="G31" s="5">
        <f t="shared" si="20"/>
        <v>2.94979381443299</v>
      </c>
      <c r="H31" s="5">
        <f t="shared" si="21"/>
        <v>2.94979381443299</v>
      </c>
      <c r="I31" s="5">
        <f t="shared" si="22"/>
        <v>2.7550451030927836</v>
      </c>
    </row>
    <row r="32" spans="1:19" ht="16.5" customHeight="1" x14ac:dyDescent="0.25">
      <c r="A32">
        <v>2</v>
      </c>
      <c r="B32" s="5">
        <f t="shared" si="23"/>
        <v>3.6270000000000002</v>
      </c>
      <c r="C32" s="5">
        <f t="shared" si="24"/>
        <v>3.7892905927835052</v>
      </c>
      <c r="D32" s="5">
        <f t="shared" si="17"/>
        <v>3.7892905927835052</v>
      </c>
      <c r="E32" s="5">
        <f t="shared" si="18"/>
        <v>3.6270000000000002</v>
      </c>
      <c r="F32" s="5">
        <f t="shared" si="19"/>
        <v>-0.16229059278350499</v>
      </c>
      <c r="G32" s="5">
        <f t="shared" si="20"/>
        <v>0.16229059278350499</v>
      </c>
      <c r="H32" s="5">
        <f t="shared" si="21"/>
        <v>0.16229059278350499</v>
      </c>
      <c r="I32" s="5">
        <f t="shared" si="22"/>
        <v>-0.16229059278350499</v>
      </c>
    </row>
    <row r="33" spans="1:11" ht="21" customHeight="1" x14ac:dyDescent="0.25"/>
    <row r="36" spans="1:11" x14ac:dyDescent="0.25">
      <c r="A36" s="1"/>
      <c r="B36" s="1"/>
      <c r="C36" s="1"/>
      <c r="D36" s="1"/>
      <c r="E36" s="1"/>
      <c r="G36" s="1"/>
      <c r="H36" s="1"/>
      <c r="I36" s="1"/>
      <c r="J36" s="1"/>
      <c r="K36" s="1"/>
    </row>
  </sheetData>
  <mergeCells count="1">
    <mergeCell ref="A25:B2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533400</xdr:colOff>
                <xdr:row>8</xdr:row>
                <xdr:rowOff>114300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C19" sqref="C19"/>
    </sheetView>
  </sheetViews>
  <sheetFormatPr defaultRowHeight="15" x14ac:dyDescent="0.25"/>
  <cols>
    <col min="14" max="14" width="9.625" bestFit="1" customWidth="1"/>
    <col min="17" max="17" width="9.625" bestFit="1" customWidth="1"/>
    <col min="18" max="18" width="11.625" bestFit="1" customWidth="1"/>
    <col min="21" max="22" width="9.625" bestFit="1" customWidth="1"/>
  </cols>
  <sheetData>
    <row r="1" spans="1:23" x14ac:dyDescent="0.25">
      <c r="A1" s="17"/>
      <c r="B1" s="18"/>
      <c r="C1" s="18"/>
      <c r="D1" s="18"/>
      <c r="E1" s="18"/>
      <c r="F1" s="18"/>
      <c r="G1" s="19"/>
      <c r="H1" s="17"/>
      <c r="I1" s="18"/>
      <c r="J1" s="18"/>
      <c r="K1" s="18"/>
      <c r="L1" s="18"/>
      <c r="M1" s="18"/>
      <c r="N1" s="18"/>
      <c r="O1" s="18"/>
      <c r="P1" s="18"/>
      <c r="Q1" s="18"/>
      <c r="R1" s="19"/>
      <c r="S1" s="7" t="s">
        <v>29</v>
      </c>
      <c r="T1" s="8"/>
      <c r="U1" s="8"/>
      <c r="V1" s="8"/>
      <c r="W1" s="9"/>
    </row>
    <row r="2" spans="1:23" x14ac:dyDescent="0.25">
      <c r="A2" s="20"/>
      <c r="B2" s="21"/>
      <c r="C2" s="21"/>
      <c r="D2" s="21"/>
      <c r="E2" s="21"/>
      <c r="F2" s="21"/>
      <c r="G2" s="22"/>
      <c r="H2" s="20"/>
      <c r="I2" s="21"/>
      <c r="J2" s="21"/>
      <c r="K2" s="21"/>
      <c r="L2" s="21"/>
      <c r="M2" s="21"/>
      <c r="N2" s="21"/>
      <c r="O2" s="21"/>
      <c r="P2" s="21"/>
      <c r="Q2" s="21"/>
      <c r="R2" s="22"/>
      <c r="S2" s="10"/>
      <c r="T2" s="11" t="s">
        <v>30</v>
      </c>
      <c r="U2" s="11"/>
      <c r="V2" s="11"/>
      <c r="W2" s="12"/>
    </row>
    <row r="3" spans="1:23" x14ac:dyDescent="0.25">
      <c r="A3" s="20"/>
      <c r="B3" s="21"/>
      <c r="C3" s="21"/>
      <c r="D3" s="21"/>
      <c r="E3" s="21"/>
      <c r="F3" s="21"/>
      <c r="G3" s="22"/>
      <c r="H3" s="20"/>
      <c r="I3" s="21"/>
      <c r="J3" s="21"/>
      <c r="K3" s="21"/>
      <c r="L3" s="21"/>
      <c r="M3" s="21"/>
      <c r="N3" s="21"/>
      <c r="O3" s="21"/>
      <c r="P3" s="21"/>
      <c r="Q3" s="21"/>
      <c r="R3" s="22"/>
      <c r="S3" s="10"/>
      <c r="T3" s="11"/>
      <c r="U3" s="11"/>
      <c r="V3" s="11"/>
      <c r="W3" s="12"/>
    </row>
    <row r="4" spans="1:23" x14ac:dyDescent="0.25">
      <c r="A4" s="20"/>
      <c r="B4" s="21"/>
      <c r="C4" s="21"/>
      <c r="D4" s="21"/>
      <c r="E4" s="21"/>
      <c r="F4" s="21"/>
      <c r="G4" s="22"/>
      <c r="H4" s="20"/>
      <c r="I4" s="21"/>
      <c r="J4" s="21"/>
      <c r="K4" s="21"/>
      <c r="L4" s="21"/>
      <c r="M4" s="21"/>
      <c r="N4" s="21"/>
      <c r="O4" s="21"/>
      <c r="P4" s="21"/>
      <c r="Q4" s="21"/>
      <c r="R4" s="22"/>
      <c r="S4" s="10"/>
      <c r="T4" s="13" t="s">
        <v>17</v>
      </c>
      <c r="U4" s="13" t="s">
        <v>18</v>
      </c>
      <c r="V4" s="11" t="s">
        <v>14</v>
      </c>
      <c r="W4" s="12"/>
    </row>
    <row r="5" spans="1:23" x14ac:dyDescent="0.25">
      <c r="A5" s="20"/>
      <c r="B5" s="21"/>
      <c r="C5" s="21"/>
      <c r="D5" s="21"/>
      <c r="E5" s="21"/>
      <c r="F5" s="21"/>
      <c r="G5" s="22"/>
      <c r="H5" s="20"/>
      <c r="I5" s="21"/>
      <c r="J5" s="21"/>
      <c r="K5" s="21"/>
      <c r="L5" s="21"/>
      <c r="M5" s="21"/>
      <c r="N5" s="21"/>
      <c r="O5" s="21"/>
      <c r="P5" s="21"/>
      <c r="Q5" s="21"/>
      <c r="R5" s="22"/>
      <c r="S5" s="10"/>
      <c r="T5" s="13">
        <v>1</v>
      </c>
      <c r="U5" s="62">
        <f>(4/3)*Q28-(1/3)*C18</f>
        <v>1.1761020408163265</v>
      </c>
      <c r="V5" s="52">
        <f>ABS('Q1(a)'!H6-'Q1(b,c,d)'!U5)*100/'Q1(a)'!H6</f>
        <v>7.6654718987478013E-2</v>
      </c>
      <c r="W5" s="12"/>
    </row>
    <row r="6" spans="1:23" x14ac:dyDescent="0.25">
      <c r="A6" s="20"/>
      <c r="B6" s="21"/>
      <c r="C6" s="21"/>
      <c r="D6" s="21"/>
      <c r="E6" s="21"/>
      <c r="F6" s="21"/>
      <c r="G6" s="22"/>
      <c r="H6" s="20"/>
      <c r="I6" s="21"/>
      <c r="J6" s="21"/>
      <c r="K6" s="21"/>
      <c r="L6" s="21"/>
      <c r="M6" s="21"/>
      <c r="N6" s="21"/>
      <c r="O6" s="21"/>
      <c r="P6" s="21"/>
      <c r="Q6" s="21"/>
      <c r="R6" s="22"/>
      <c r="S6" s="10"/>
      <c r="T6" s="11"/>
      <c r="U6" s="11"/>
      <c r="V6" s="11"/>
      <c r="W6" s="12"/>
    </row>
    <row r="7" spans="1:23" x14ac:dyDescent="0.25">
      <c r="A7" s="20"/>
      <c r="B7" s="21"/>
      <c r="C7" s="21"/>
      <c r="D7" s="21"/>
      <c r="E7" s="21"/>
      <c r="F7" s="21"/>
      <c r="G7" s="22"/>
      <c r="H7" s="20"/>
      <c r="I7" s="21"/>
      <c r="J7" s="21"/>
      <c r="K7" s="21"/>
      <c r="L7" s="21"/>
      <c r="M7" s="21"/>
      <c r="N7" s="21"/>
      <c r="O7" s="21"/>
      <c r="P7" s="21"/>
      <c r="Q7" s="21"/>
      <c r="R7" s="22"/>
      <c r="S7" s="10"/>
      <c r="T7" s="11"/>
      <c r="U7" s="11"/>
      <c r="V7" s="11"/>
      <c r="W7" s="12"/>
    </row>
    <row r="8" spans="1:23" x14ac:dyDescent="0.25">
      <c r="A8" s="20"/>
      <c r="B8" s="21"/>
      <c r="C8" s="21"/>
      <c r="D8" s="21"/>
      <c r="E8" s="21"/>
      <c r="F8" s="21"/>
      <c r="G8" s="22"/>
      <c r="H8" s="27" t="s">
        <v>28</v>
      </c>
      <c r="I8" s="28"/>
      <c r="J8" s="28"/>
      <c r="K8" s="28"/>
      <c r="L8" s="28"/>
      <c r="M8" s="21"/>
      <c r="N8" s="21"/>
      <c r="O8" s="21"/>
      <c r="P8" s="21"/>
      <c r="Q8" s="21"/>
      <c r="R8" s="22"/>
      <c r="S8" s="10"/>
      <c r="T8" s="11"/>
      <c r="U8" s="11"/>
      <c r="V8" s="11"/>
      <c r="W8" s="12"/>
    </row>
    <row r="9" spans="1:23" ht="15.75" thickBot="1" x14ac:dyDescent="0.3">
      <c r="A9" s="20"/>
      <c r="B9" s="21"/>
      <c r="C9" s="21"/>
      <c r="D9" s="21"/>
      <c r="E9" s="21"/>
      <c r="F9" s="21"/>
      <c r="G9" s="22"/>
      <c r="H9" s="20"/>
      <c r="I9" s="21"/>
      <c r="J9" s="21"/>
      <c r="K9" s="21"/>
      <c r="L9" s="21"/>
      <c r="M9" s="21"/>
      <c r="N9" s="21"/>
      <c r="O9" s="21"/>
      <c r="P9" s="21"/>
      <c r="Q9" s="21"/>
      <c r="R9" s="22"/>
      <c r="S9" s="14"/>
      <c r="T9" s="15"/>
      <c r="U9" s="15"/>
      <c r="V9" s="15"/>
      <c r="W9" s="16"/>
    </row>
    <row r="10" spans="1:23" x14ac:dyDescent="0.25">
      <c r="A10" s="20"/>
      <c r="B10" s="21"/>
      <c r="C10" s="21"/>
      <c r="D10" s="21"/>
      <c r="E10" s="21"/>
      <c r="F10" s="21"/>
      <c r="G10" s="22"/>
      <c r="H10" s="20"/>
      <c r="I10" s="21">
        <v>-2.25</v>
      </c>
      <c r="J10" s="21">
        <v>1</v>
      </c>
      <c r="K10" s="21">
        <v>0</v>
      </c>
      <c r="L10" s="21">
        <v>0</v>
      </c>
      <c r="M10" s="21"/>
      <c r="N10" s="21"/>
      <c r="O10" s="21"/>
      <c r="P10" s="21"/>
      <c r="Q10" s="21"/>
      <c r="R10" s="22"/>
    </row>
    <row r="11" spans="1:23" x14ac:dyDescent="0.25">
      <c r="A11" s="20"/>
      <c r="B11" s="21"/>
      <c r="C11" s="21"/>
      <c r="D11" s="21"/>
      <c r="E11" s="21"/>
      <c r="F11" s="21"/>
      <c r="G11" s="22"/>
      <c r="H11" s="20"/>
      <c r="I11" s="21">
        <v>1</v>
      </c>
      <c r="J11" s="21">
        <v>-2.25</v>
      </c>
      <c r="K11" s="21">
        <v>1</v>
      </c>
      <c r="L11" s="21">
        <v>0</v>
      </c>
      <c r="M11" s="21"/>
      <c r="N11" s="21"/>
      <c r="O11" s="21"/>
      <c r="P11" s="21"/>
      <c r="Q11" s="21"/>
      <c r="R11" s="22"/>
    </row>
    <row r="12" spans="1:23" x14ac:dyDescent="0.25">
      <c r="A12" s="20"/>
      <c r="B12" s="21"/>
      <c r="C12" s="21"/>
      <c r="D12" s="21"/>
      <c r="E12" s="21"/>
      <c r="F12" s="21"/>
      <c r="G12" s="22"/>
      <c r="H12" s="20"/>
      <c r="I12" s="21">
        <v>0</v>
      </c>
      <c r="J12" s="21">
        <v>1</v>
      </c>
      <c r="K12" s="21">
        <v>-2.25</v>
      </c>
      <c r="L12" s="21">
        <f>-3.627</f>
        <v>-3.6269999999999998</v>
      </c>
      <c r="M12" s="21"/>
      <c r="N12" s="21"/>
      <c r="O12" s="21"/>
      <c r="P12" s="21"/>
      <c r="Q12" s="21"/>
      <c r="R12" s="22"/>
    </row>
    <row r="13" spans="1:23" ht="15.75" thickBot="1" x14ac:dyDescent="0.3">
      <c r="A13" s="20"/>
      <c r="B13" s="21"/>
      <c r="C13" s="21"/>
      <c r="D13" s="21"/>
      <c r="E13" s="21"/>
      <c r="F13" s="21"/>
      <c r="G13" s="22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2"/>
    </row>
    <row r="14" spans="1:23" x14ac:dyDescent="0.25">
      <c r="A14" s="20"/>
      <c r="B14" s="21"/>
      <c r="C14" s="21"/>
      <c r="D14" s="21"/>
      <c r="E14" s="21"/>
      <c r="F14" s="21"/>
      <c r="G14" s="21"/>
      <c r="H14" s="29" t="s">
        <v>19</v>
      </c>
      <c r="I14" s="30"/>
      <c r="J14" s="31"/>
      <c r="K14" s="31"/>
      <c r="L14" s="31"/>
      <c r="M14" s="31"/>
      <c r="N14" s="32"/>
      <c r="O14" s="21"/>
      <c r="P14" s="21"/>
      <c r="Q14" s="21"/>
      <c r="R14" s="22"/>
    </row>
    <row r="15" spans="1:23" x14ac:dyDescent="0.25">
      <c r="A15" s="20"/>
      <c r="B15" s="21"/>
      <c r="C15" s="21"/>
      <c r="D15" s="21"/>
      <c r="E15" s="21"/>
      <c r="F15" s="21"/>
      <c r="G15" s="21"/>
      <c r="H15" s="33"/>
      <c r="I15" s="34"/>
      <c r="J15" s="34"/>
      <c r="K15" s="34"/>
      <c r="L15" s="34"/>
      <c r="M15" s="34"/>
      <c r="N15" s="35"/>
      <c r="O15" s="21"/>
      <c r="P15" s="21"/>
      <c r="Q15" s="21"/>
      <c r="R15" s="22"/>
    </row>
    <row r="16" spans="1:23" x14ac:dyDescent="0.25">
      <c r="A16" s="20"/>
      <c r="B16" s="21"/>
      <c r="C16" s="21"/>
      <c r="D16" s="21"/>
      <c r="E16" s="21"/>
      <c r="F16" s="21"/>
      <c r="G16" s="21"/>
      <c r="H16" s="33"/>
      <c r="I16" s="36" t="s">
        <v>20</v>
      </c>
      <c r="J16" s="34"/>
      <c r="K16" s="34"/>
      <c r="L16" s="34"/>
      <c r="M16" s="34"/>
      <c r="N16" s="35"/>
      <c r="O16" s="21"/>
      <c r="P16" s="21"/>
      <c r="Q16" s="21"/>
      <c r="R16" s="22"/>
    </row>
    <row r="17" spans="1:18" x14ac:dyDescent="0.25">
      <c r="A17" s="23" t="s">
        <v>16</v>
      </c>
      <c r="B17" s="24" t="s">
        <v>17</v>
      </c>
      <c r="C17" s="24" t="s">
        <v>18</v>
      </c>
      <c r="D17" s="24" t="s">
        <v>14</v>
      </c>
      <c r="E17" s="21"/>
      <c r="F17" s="21"/>
      <c r="G17" s="21"/>
      <c r="H17" s="33"/>
      <c r="I17" s="34"/>
      <c r="J17" s="34" t="s">
        <v>21</v>
      </c>
      <c r="K17" s="37">
        <f>I11/I10</f>
        <v>-0.44444444444444442</v>
      </c>
      <c r="L17" s="34"/>
      <c r="M17" s="34"/>
      <c r="N17" s="35"/>
      <c r="O17" s="21"/>
      <c r="P17" s="21"/>
      <c r="Q17" s="21"/>
      <c r="R17" s="22"/>
    </row>
    <row r="18" spans="1:18" x14ac:dyDescent="0.25">
      <c r="A18" s="23">
        <v>1</v>
      </c>
      <c r="B18" s="24">
        <v>1</v>
      </c>
      <c r="C18" s="24">
        <f>(0+3.627)/3</f>
        <v>1.2089999999999999</v>
      </c>
      <c r="D18" s="51">
        <f>ABS('Q1(a)'!H6-'Q1(b,c,d)'!C18)*100/'Q1(a)'!H6</f>
        <v>2.8760017041339689</v>
      </c>
      <c r="E18" s="21"/>
      <c r="F18" s="21"/>
      <c r="G18" s="21"/>
      <c r="H18" s="33"/>
      <c r="I18" s="34"/>
      <c r="J18" s="34" t="s">
        <v>22</v>
      </c>
      <c r="K18" s="34">
        <f>I12/I10</f>
        <v>0</v>
      </c>
      <c r="L18" s="34"/>
      <c r="M18" s="34"/>
      <c r="N18" s="35"/>
      <c r="O18" s="21"/>
      <c r="P18" s="21"/>
      <c r="Q18" s="21"/>
      <c r="R18" s="22"/>
    </row>
    <row r="19" spans="1:18" x14ac:dyDescent="0.25">
      <c r="A19" s="20"/>
      <c r="B19" s="21"/>
      <c r="C19" s="21"/>
      <c r="D19" s="21"/>
      <c r="E19" s="21"/>
      <c r="F19" s="21"/>
      <c r="G19" s="21"/>
      <c r="H19" s="38"/>
      <c r="I19" s="34"/>
      <c r="J19" s="34"/>
      <c r="K19" s="34"/>
      <c r="L19" s="34"/>
      <c r="M19" s="34"/>
      <c r="N19" s="35"/>
      <c r="O19" s="21"/>
      <c r="P19" s="21"/>
      <c r="Q19" s="21"/>
      <c r="R19" s="22"/>
    </row>
    <row r="20" spans="1:18" ht="15.75" thickBot="1" x14ac:dyDescent="0.3">
      <c r="A20" s="25"/>
      <c r="B20" s="26"/>
      <c r="C20" s="26"/>
      <c r="D20" s="26"/>
      <c r="E20" s="26"/>
      <c r="F20" s="26"/>
      <c r="G20" s="26"/>
      <c r="H20" s="33"/>
      <c r="I20" s="34">
        <f>I10</f>
        <v>-2.25</v>
      </c>
      <c r="J20" s="34">
        <f t="shared" ref="J20" si="0">J10</f>
        <v>1</v>
      </c>
      <c r="K20" s="34">
        <f>K10</f>
        <v>0</v>
      </c>
      <c r="L20" s="34">
        <f>L10</f>
        <v>0</v>
      </c>
      <c r="M20" s="34"/>
      <c r="N20" s="35"/>
      <c r="O20" s="21"/>
      <c r="P20" s="21"/>
      <c r="Q20" s="21"/>
      <c r="R20" s="22"/>
    </row>
    <row r="21" spans="1:18" x14ac:dyDescent="0.25">
      <c r="H21" s="33"/>
      <c r="I21" s="34">
        <v>0</v>
      </c>
      <c r="J21" s="34">
        <f>J11-$K$17*J10</f>
        <v>-1.8055555555555556</v>
      </c>
      <c r="K21" s="34">
        <f>K11-$K$17*K10</f>
        <v>1</v>
      </c>
      <c r="L21" s="34">
        <f>L11-$K$17*L10</f>
        <v>0</v>
      </c>
      <c r="M21" s="34"/>
      <c r="N21" s="35"/>
      <c r="O21" s="21"/>
      <c r="P21" s="21"/>
      <c r="Q21" s="21"/>
      <c r="R21" s="22"/>
    </row>
    <row r="22" spans="1:18" x14ac:dyDescent="0.25">
      <c r="H22" s="33"/>
      <c r="I22" s="34">
        <v>0</v>
      </c>
      <c r="J22" s="34">
        <f>J12-$K$18*J10</f>
        <v>1</v>
      </c>
      <c r="K22" s="34">
        <f>K12-$K$18*K10</f>
        <v>-2.25</v>
      </c>
      <c r="L22" s="34">
        <f>L12-$K$18*L10</f>
        <v>-3.6269999999999998</v>
      </c>
      <c r="M22" s="34"/>
      <c r="N22" s="35"/>
      <c r="O22" s="21"/>
      <c r="P22" s="21"/>
      <c r="Q22" s="21"/>
      <c r="R22" s="22"/>
    </row>
    <row r="23" spans="1:18" x14ac:dyDescent="0.25">
      <c r="H23" s="33"/>
      <c r="I23" s="34"/>
      <c r="J23" s="34"/>
      <c r="K23" s="34"/>
      <c r="L23" s="34"/>
      <c r="M23" s="34"/>
      <c r="N23" s="35"/>
      <c r="O23" s="21"/>
      <c r="P23" s="21"/>
      <c r="Q23" s="21"/>
      <c r="R23" s="22"/>
    </row>
    <row r="24" spans="1:18" x14ac:dyDescent="0.25">
      <c r="H24" s="33"/>
      <c r="I24" s="34" t="s">
        <v>23</v>
      </c>
      <c r="J24" s="34"/>
      <c r="K24" s="34"/>
      <c r="L24" s="34"/>
      <c r="M24" s="34"/>
      <c r="N24" s="35"/>
      <c r="O24" s="21"/>
      <c r="P24" s="21"/>
      <c r="Q24" s="21"/>
      <c r="R24" s="22"/>
    </row>
    <row r="25" spans="1:18" x14ac:dyDescent="0.25">
      <c r="H25" s="33"/>
      <c r="I25" s="34"/>
      <c r="J25" s="34" t="s">
        <v>24</v>
      </c>
      <c r="K25" s="39">
        <f>J22/J21</f>
        <v>-0.55384615384615388</v>
      </c>
      <c r="L25" s="34"/>
      <c r="M25" s="34"/>
      <c r="N25" s="35"/>
      <c r="O25" s="21"/>
      <c r="P25" s="21"/>
      <c r="Q25" s="21"/>
      <c r="R25" s="22"/>
    </row>
    <row r="26" spans="1:18" x14ac:dyDescent="0.25">
      <c r="H26" s="33"/>
      <c r="I26" s="34"/>
      <c r="J26" s="34"/>
      <c r="K26" s="34"/>
      <c r="L26" s="34"/>
      <c r="M26" s="34"/>
      <c r="N26" s="35"/>
      <c r="O26" s="24" t="s">
        <v>16</v>
      </c>
      <c r="P26" s="24" t="s">
        <v>17</v>
      </c>
      <c r="Q26" s="24" t="s">
        <v>18</v>
      </c>
      <c r="R26" s="45" t="s">
        <v>14</v>
      </c>
    </row>
    <row r="27" spans="1:18" x14ac:dyDescent="0.25">
      <c r="H27" s="33"/>
      <c r="I27" s="34">
        <f>I20</f>
        <v>-2.25</v>
      </c>
      <c r="J27" s="34">
        <f>J20</f>
        <v>1</v>
      </c>
      <c r="K27" s="34">
        <f>K20</f>
        <v>0</v>
      </c>
      <c r="L27" s="34">
        <f>L20</f>
        <v>0</v>
      </c>
      <c r="M27" s="40" t="s">
        <v>27</v>
      </c>
      <c r="N27" s="53">
        <f>(L27-K27*N29-J27*N28)/I27</f>
        <v>0.52636734693877552</v>
      </c>
      <c r="O27" s="24">
        <v>1</v>
      </c>
      <c r="P27" s="24">
        <v>0.5</v>
      </c>
      <c r="Q27" s="48">
        <f>N27</f>
        <v>0.52636734693877552</v>
      </c>
      <c r="R27" s="45"/>
    </row>
    <row r="28" spans="1:18" x14ac:dyDescent="0.25">
      <c r="H28" s="38"/>
      <c r="I28" s="34">
        <f>I21</f>
        <v>0</v>
      </c>
      <c r="J28" s="34">
        <f t="shared" ref="J28:L28" si="1">J21</f>
        <v>-1.8055555555555556</v>
      </c>
      <c r="K28" s="34">
        <f t="shared" si="1"/>
        <v>1</v>
      </c>
      <c r="L28" s="34">
        <f t="shared" si="1"/>
        <v>0</v>
      </c>
      <c r="M28" s="40" t="s">
        <v>26</v>
      </c>
      <c r="N28" s="53">
        <f>(L28-K28*N29)/J28</f>
        <v>1.184326530612245</v>
      </c>
      <c r="O28" s="24">
        <v>2</v>
      </c>
      <c r="P28" s="24">
        <v>1</v>
      </c>
      <c r="Q28" s="48">
        <f t="shared" ref="Q28:Q29" si="2">N28</f>
        <v>1.184326530612245</v>
      </c>
      <c r="R28" s="50">
        <f>ABS('Q1(a)'!H6-Q28)*100/'Q1(a)'!H6</f>
        <v>0.77649146527411494</v>
      </c>
    </row>
    <row r="29" spans="1:18" ht="15.75" thickBot="1" x14ac:dyDescent="0.3">
      <c r="H29" s="41"/>
      <c r="I29" s="42">
        <v>0</v>
      </c>
      <c r="J29" s="42">
        <v>0</v>
      </c>
      <c r="K29" s="43">
        <f>K22-K25*K21</f>
        <v>-1.6961538461538461</v>
      </c>
      <c r="L29" s="43">
        <f>L22-L25*L21</f>
        <v>-3.6269999999999998</v>
      </c>
      <c r="M29" s="44" t="s">
        <v>25</v>
      </c>
      <c r="N29" s="54">
        <f>L29/K29</f>
        <v>2.1383673469387756</v>
      </c>
      <c r="O29" s="46">
        <v>3</v>
      </c>
      <c r="P29" s="46">
        <v>1.5</v>
      </c>
      <c r="Q29" s="49">
        <f t="shared" si="2"/>
        <v>2.1383673469387756</v>
      </c>
      <c r="R29" s="47"/>
    </row>
    <row r="30" spans="1:18" x14ac:dyDescent="0.25">
      <c r="H30" s="6"/>
      <c r="I30" s="6"/>
      <c r="J30" s="6"/>
      <c r="K30" s="6"/>
      <c r="L30" s="6"/>
      <c r="M30" s="6"/>
      <c r="N30" s="6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266700</xdr:colOff>
                <xdr:row>13</xdr:row>
                <xdr:rowOff>180975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7</xdr:col>
                <xdr:colOff>66675</xdr:colOff>
                <xdr:row>0</xdr:row>
                <xdr:rowOff>0</xdr:rowOff>
              </from>
              <to>
                <xdr:col>10</xdr:col>
                <xdr:colOff>485775</xdr:colOff>
                <xdr:row>6</xdr:row>
                <xdr:rowOff>0</xdr:rowOff>
              </to>
            </anchor>
          </objectPr>
        </oleObject>
      </mc:Choice>
      <mc:Fallback>
        <oleObject progId="Equation.DSMT4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Q1(a)</vt:lpstr>
      <vt:lpstr>Q1(b,c,d)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2016-10-30T11:05:38Z</dcterms:created>
  <dcterms:modified xsi:type="dcterms:W3CDTF">2016-11-02T11:48:29Z</dcterms:modified>
</cp:coreProperties>
</file>